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GitHub\personal\MPT.Net\MPT\Math\docs\"/>
    </mc:Choice>
  </mc:AlternateContent>
  <xr:revisionPtr revIDLastSave="0" documentId="13_ncr:1_{7F13126A-F0F9-4937-815A-5ED16E28F82A}" xr6:coauthVersionLast="45" xr6:coauthVersionMax="45" xr10:uidLastSave="{00000000-0000-0000-0000-000000000000}"/>
  <bookViews>
    <workbookView xWindow="-108" yWindow="-108" windowWidth="23256" windowHeight="12576" tabRatio="824" activeTab="6" xr2:uid="{00000000-000D-0000-FFFF-FFFF00000000}"/>
  </bookViews>
  <sheets>
    <sheet name="Numbers" sheetId="3" r:id="rId1"/>
    <sheet name="Algebra" sheetId="1" r:id="rId2"/>
    <sheet name="Matrix" sheetId="2" r:id="rId3"/>
    <sheet name="TrigonometryLibrary" sheetId="6" r:id="rId4"/>
    <sheet name="GeometryLibrary" sheetId="11" r:id="rId5"/>
    <sheet name="VectorLibrary" sheetId="5" r:id="rId6"/>
    <sheet name="CartesianCoordinates" sheetId="4" r:id="rId7"/>
    <sheet name="CartesianOffsets" sheetId="8" r:id="rId8"/>
    <sheet name="Angle" sheetId="7" r:id="rId9"/>
    <sheet name="AngleOffsets" sheetId="9" r:id="rId10"/>
    <sheet name="Vectors" sheetId="10" r:id="rId11"/>
  </sheets>
  <definedNames>
    <definedName name="a_2" localSheetId="1">Algebra!$C$307</definedName>
    <definedName name="a_bar" localSheetId="1">Algebra!$C$214</definedName>
    <definedName name="A_cap" localSheetId="1">Algebra!$C$218</definedName>
    <definedName name="b_bar" localSheetId="1">Algebra!$C$215</definedName>
    <definedName name="B_cap" localSheetId="1">Algebra!$C$219</definedName>
    <definedName name="c_bar" localSheetId="1">Algebra!$C$216</definedName>
    <definedName name="d_bar" localSheetId="1">Algebra!$C$217</definedName>
    <definedName name="F_e22" localSheetId="1">Algebra!$C$300</definedName>
    <definedName name="F_e33" localSheetId="1">Algebra!$C$301</definedName>
    <definedName name="F_ez" localSheetId="1">Algebra!$C$302</definedName>
    <definedName name="Q" localSheetId="1">Algebra!$C$310</definedName>
    <definedName name="r_o" localSheetId="1">Algebra!$C$62</definedName>
    <definedName name="t" localSheetId="1">Algebra!$C$221</definedName>
    <definedName name="theta" localSheetId="1">Algebra!$C$315</definedName>
    <definedName name="x_o" localSheetId="1">Algebra!$C$55</definedName>
    <definedName name="y_o" localSheetId="1">Algebra!$C$59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1" i="4" l="1"/>
  <c r="I52" i="4"/>
  <c r="I53" i="4"/>
  <c r="I54" i="4"/>
  <c r="I55" i="4"/>
  <c r="I56" i="4"/>
  <c r="I57" i="4"/>
  <c r="I58" i="4"/>
  <c r="I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G50" i="4"/>
  <c r="F50" i="4"/>
  <c r="E58" i="4"/>
  <c r="E57" i="4"/>
  <c r="E56" i="4"/>
  <c r="E55" i="4"/>
  <c r="E54" i="4"/>
  <c r="E53" i="4"/>
  <c r="E52" i="4"/>
  <c r="E51" i="4"/>
  <c r="D39" i="4"/>
  <c r="C46" i="4"/>
  <c r="E45" i="4"/>
  <c r="D45" i="4"/>
  <c r="G45" i="4" s="1"/>
  <c r="C45" i="4"/>
  <c r="C44" i="4"/>
  <c r="E43" i="4"/>
  <c r="D43" i="4"/>
  <c r="G43" i="4" s="1"/>
  <c r="C43" i="4"/>
  <c r="C42" i="4"/>
  <c r="E41" i="4"/>
  <c r="D41" i="4"/>
  <c r="G41" i="4" s="1"/>
  <c r="C41" i="4"/>
  <c r="C40" i="4"/>
  <c r="E39" i="4"/>
  <c r="G39" i="4"/>
  <c r="C39" i="4"/>
  <c r="E38" i="4"/>
  <c r="D38" i="4"/>
  <c r="G38" i="4" s="1"/>
  <c r="G21" i="1"/>
  <c r="F21" i="1"/>
  <c r="E21" i="1"/>
  <c r="F26" i="1"/>
  <c r="G20" i="1"/>
  <c r="F20" i="1"/>
  <c r="K20" i="1" s="1"/>
  <c r="M20" i="1" s="1"/>
  <c r="E20" i="1"/>
  <c r="L20" i="1" s="1"/>
  <c r="G19" i="1"/>
  <c r="F19" i="1"/>
  <c r="E19" i="1"/>
  <c r="L19" i="1" s="1"/>
  <c r="I16" i="1"/>
  <c r="G26" i="1"/>
  <c r="E26" i="1"/>
  <c r="G25" i="1"/>
  <c r="F25" i="1"/>
  <c r="H25" i="1" s="1"/>
  <c r="J25" i="1" s="1"/>
  <c r="E25" i="1"/>
  <c r="I25" i="1" s="1"/>
  <c r="G16" i="1"/>
  <c r="H16" i="1" s="1"/>
  <c r="J16" i="1" s="1"/>
  <c r="K16" i="1" s="1"/>
  <c r="F16" i="1"/>
  <c r="E16" i="1"/>
  <c r="G15" i="1"/>
  <c r="F15" i="1"/>
  <c r="E15" i="1"/>
  <c r="H15" i="1" s="1"/>
  <c r="E12" i="1"/>
  <c r="F12" i="1"/>
  <c r="G14" i="1"/>
  <c r="H14" i="1" s="1"/>
  <c r="F14" i="1"/>
  <c r="E14" i="1"/>
  <c r="D40" i="4" l="1"/>
  <c r="G40" i="4" s="1"/>
  <c r="D42" i="4"/>
  <c r="G42" i="4" s="1"/>
  <c r="D44" i="4"/>
  <c r="G44" i="4" s="1"/>
  <c r="D46" i="4"/>
  <c r="E40" i="4"/>
  <c r="E42" i="4"/>
  <c r="E44" i="4"/>
  <c r="E46" i="4"/>
  <c r="G46" i="4" s="1"/>
  <c r="I26" i="1"/>
  <c r="H19" i="1"/>
  <c r="I21" i="1"/>
  <c r="K21" i="1"/>
  <c r="H21" i="1"/>
  <c r="L21" i="1"/>
  <c r="O20" i="1"/>
  <c r="N20" i="1"/>
  <c r="P20" i="1" s="1"/>
  <c r="I20" i="1"/>
  <c r="K19" i="1"/>
  <c r="M19" i="1" s="1"/>
  <c r="O19" i="1" s="1"/>
  <c r="I19" i="1"/>
  <c r="J19" i="1" s="1"/>
  <c r="H20" i="1"/>
  <c r="I15" i="1"/>
  <c r="J15" i="1" s="1"/>
  <c r="K15" i="1" s="1"/>
  <c r="I14" i="1"/>
  <c r="J14" i="1" s="1"/>
  <c r="K14" i="1" s="1"/>
  <c r="L14" i="1" s="1"/>
  <c r="N14" i="1" s="1"/>
  <c r="H26" i="1"/>
  <c r="K26" i="1" s="1"/>
  <c r="G12" i="1"/>
  <c r="H12" i="1" s="1"/>
  <c r="I12" i="1" s="1"/>
  <c r="N19" i="1" l="1"/>
  <c r="P19" i="1" s="1"/>
  <c r="J20" i="1"/>
  <c r="M21" i="1"/>
  <c r="O21" i="1" s="1"/>
  <c r="J21" i="1"/>
  <c r="N26" i="1"/>
  <c r="M26" i="1"/>
  <c r="L26" i="1"/>
  <c r="M25" i="1"/>
  <c r="L16" i="1"/>
  <c r="K25" i="1"/>
  <c r="N25" i="1" s="1"/>
  <c r="J26" i="1"/>
  <c r="L15" i="1"/>
  <c r="N21" i="1" l="1"/>
  <c r="P21" i="1" s="1"/>
  <c r="L25" i="1"/>
  <c r="P26" i="1"/>
  <c r="J12" i="1" l="1"/>
  <c r="E8" i="1" l="1"/>
  <c r="D8" i="1"/>
  <c r="H8" i="1" s="1"/>
  <c r="E7" i="1"/>
  <c r="D7" i="1"/>
  <c r="H7" i="1" s="1"/>
  <c r="E4" i="1"/>
  <c r="D4" i="1"/>
  <c r="D6" i="1"/>
  <c r="H6" i="1" s="1"/>
  <c r="E6" i="1"/>
  <c r="E5" i="1"/>
  <c r="D5" i="1"/>
  <c r="E3" i="1"/>
  <c r="D3" i="1"/>
  <c r="F4" i="9"/>
  <c r="G4" i="9"/>
  <c r="F5" i="9"/>
  <c r="G5" i="9"/>
  <c r="F6" i="9"/>
  <c r="G6" i="9"/>
  <c r="F7" i="9"/>
  <c r="G7" i="9"/>
  <c r="F8" i="9"/>
  <c r="G8" i="9"/>
  <c r="F9" i="9"/>
  <c r="G9" i="9"/>
  <c r="F10" i="9"/>
  <c r="G10" i="9"/>
  <c r="F11" i="9"/>
  <c r="G11" i="9"/>
  <c r="F12" i="9"/>
  <c r="G12" i="9"/>
  <c r="G3" i="9"/>
  <c r="F3" i="9"/>
  <c r="A12" i="9"/>
  <c r="D12" i="9" s="1"/>
  <c r="C11" i="9"/>
  <c r="A11" i="9"/>
  <c r="D11" i="9" s="1"/>
  <c r="D10" i="9"/>
  <c r="C10" i="9"/>
  <c r="D9" i="9"/>
  <c r="C9" i="9"/>
  <c r="D8" i="9"/>
  <c r="C8" i="9"/>
  <c r="C7" i="9"/>
  <c r="D7" i="9"/>
  <c r="D6" i="9"/>
  <c r="C6" i="9"/>
  <c r="A8" i="9"/>
  <c r="A9" i="9"/>
  <c r="D5" i="9"/>
  <c r="C5" i="9"/>
  <c r="D4" i="9"/>
  <c r="C4" i="9"/>
  <c r="A5" i="9"/>
  <c r="A4" i="9"/>
  <c r="D3" i="9"/>
  <c r="C3" i="9"/>
  <c r="C118" i="7"/>
  <c r="A121" i="7"/>
  <c r="A120" i="7"/>
  <c r="A119" i="7"/>
  <c r="A118" i="7"/>
  <c r="A117" i="7"/>
  <c r="C111" i="7"/>
  <c r="B113" i="7"/>
  <c r="B112" i="7"/>
  <c r="B111" i="7"/>
  <c r="B110" i="7"/>
  <c r="A113" i="7"/>
  <c r="C113" i="7" s="1"/>
  <c r="A111" i="7"/>
  <c r="A112" i="7"/>
  <c r="C112" i="7" s="1"/>
  <c r="A110" i="7"/>
  <c r="C110" i="7" s="1"/>
  <c r="B109" i="7"/>
  <c r="B108" i="7"/>
  <c r="B107" i="7"/>
  <c r="A109" i="7"/>
  <c r="C109" i="7" s="1"/>
  <c r="A107" i="7"/>
  <c r="C107" i="7" s="1"/>
  <c r="A108" i="7"/>
  <c r="C108" i="7" s="1"/>
  <c r="B106" i="7"/>
  <c r="C106" i="7" s="1"/>
  <c r="A106" i="7"/>
  <c r="D95" i="7"/>
  <c r="E95" i="7"/>
  <c r="G95" i="7" s="1"/>
  <c r="D96" i="7"/>
  <c r="G96" i="7" s="1"/>
  <c r="D100" i="7"/>
  <c r="D101" i="7"/>
  <c r="E94" i="7"/>
  <c r="D94" i="7"/>
  <c r="C102" i="7"/>
  <c r="D102" i="7" s="1"/>
  <c r="C101" i="7"/>
  <c r="E101" i="7" s="1"/>
  <c r="C100" i="7"/>
  <c r="E100" i="7" s="1"/>
  <c r="C99" i="7"/>
  <c r="C98" i="7"/>
  <c r="D98" i="7" s="1"/>
  <c r="C97" i="7"/>
  <c r="C96" i="7"/>
  <c r="E96" i="7" s="1"/>
  <c r="C95" i="7"/>
  <c r="E82" i="7"/>
  <c r="B84" i="7"/>
  <c r="C84" i="7"/>
  <c r="C86" i="7"/>
  <c r="C87" i="7"/>
  <c r="B88" i="7"/>
  <c r="C88" i="7"/>
  <c r="C90" i="7"/>
  <c r="C82" i="7"/>
  <c r="B82" i="7"/>
  <c r="A90" i="7"/>
  <c r="A89" i="7"/>
  <c r="B89" i="7" s="1"/>
  <c r="A88" i="7"/>
  <c r="E88" i="7" s="1"/>
  <c r="A87" i="7"/>
  <c r="B87" i="7" s="1"/>
  <c r="E87" i="7" s="1"/>
  <c r="A86" i="7"/>
  <c r="B86" i="7" s="1"/>
  <c r="E86" i="7" s="1"/>
  <c r="A85" i="7"/>
  <c r="B85" i="7" s="1"/>
  <c r="A84" i="7"/>
  <c r="E84" i="7" s="1"/>
  <c r="A83" i="7"/>
  <c r="B83" i="7" s="1"/>
  <c r="C12" i="9" l="1"/>
  <c r="E83" i="7"/>
  <c r="E99" i="7"/>
  <c r="C83" i="7"/>
  <c r="D99" i="7"/>
  <c r="G99" i="7" s="1"/>
  <c r="E102" i="7"/>
  <c r="G102" i="7" s="1"/>
  <c r="E98" i="7"/>
  <c r="G98" i="7" s="1"/>
  <c r="B90" i="7"/>
  <c r="E90" i="7" s="1"/>
  <c r="G100" i="7"/>
  <c r="E97" i="7"/>
  <c r="C89" i="7"/>
  <c r="C85" i="7"/>
  <c r="E85" i="7" s="1"/>
  <c r="E89" i="7"/>
  <c r="G101" i="7"/>
  <c r="D97" i="7"/>
  <c r="G97" i="7" s="1"/>
  <c r="G94" i="7"/>
  <c r="P108" i="5" l="1"/>
  <c r="A107" i="5"/>
  <c r="E109" i="5"/>
  <c r="F109" i="5"/>
  <c r="G109" i="5" s="1"/>
  <c r="E110" i="5"/>
  <c r="F110" i="5"/>
  <c r="E111" i="5"/>
  <c r="O111" i="5" s="1"/>
  <c r="F111" i="5"/>
  <c r="G111" i="5" s="1"/>
  <c r="E112" i="5"/>
  <c r="F112" i="5"/>
  <c r="E113" i="5"/>
  <c r="F113" i="5"/>
  <c r="E114" i="5"/>
  <c r="F114" i="5"/>
  <c r="E115" i="5"/>
  <c r="O115" i="5" s="1"/>
  <c r="F115" i="5"/>
  <c r="E116" i="5"/>
  <c r="F116" i="5"/>
  <c r="E122" i="5"/>
  <c r="O122" i="5" s="1"/>
  <c r="F122" i="5"/>
  <c r="F108" i="5"/>
  <c r="E108" i="5"/>
  <c r="O109" i="5"/>
  <c r="O110" i="5"/>
  <c r="O112" i="5"/>
  <c r="O113" i="5"/>
  <c r="O114" i="5"/>
  <c r="O116" i="5"/>
  <c r="E106" i="5"/>
  <c r="F106" i="5"/>
  <c r="J108" i="5"/>
  <c r="K108" i="5" s="1"/>
  <c r="H109" i="5"/>
  <c r="J109" i="5"/>
  <c r="K109" i="5" s="1"/>
  <c r="H110" i="5"/>
  <c r="J110" i="5"/>
  <c r="K110" i="5" s="1"/>
  <c r="J111" i="5"/>
  <c r="K111" i="5" s="1"/>
  <c r="H112" i="5"/>
  <c r="J112" i="5"/>
  <c r="K112" i="5" s="1"/>
  <c r="G113" i="5"/>
  <c r="M113" i="5" s="1"/>
  <c r="H113" i="5"/>
  <c r="J113" i="5"/>
  <c r="K113" i="5" s="1"/>
  <c r="H114" i="5"/>
  <c r="J114" i="5"/>
  <c r="K114" i="5" s="1"/>
  <c r="G115" i="5"/>
  <c r="J115" i="5"/>
  <c r="K115" i="5" s="1"/>
  <c r="H116" i="5"/>
  <c r="B107" i="5"/>
  <c r="C107" i="5"/>
  <c r="E107" i="5" s="1"/>
  <c r="D107" i="5"/>
  <c r="F107" i="5" s="1"/>
  <c r="G107" i="5" s="1"/>
  <c r="A117" i="5"/>
  <c r="B117" i="5"/>
  <c r="C117" i="5"/>
  <c r="E117" i="5" s="1"/>
  <c r="H117" i="5" s="1"/>
  <c r="D117" i="5"/>
  <c r="F117" i="5" s="1"/>
  <c r="J117" i="5"/>
  <c r="K117" i="5" s="1"/>
  <c r="A118" i="5"/>
  <c r="B118" i="5"/>
  <c r="C118" i="5"/>
  <c r="E118" i="5" s="1"/>
  <c r="O118" i="5" s="1"/>
  <c r="D118" i="5"/>
  <c r="F118" i="5" s="1"/>
  <c r="J118" i="5"/>
  <c r="K118" i="5" s="1"/>
  <c r="A119" i="5"/>
  <c r="B119" i="5"/>
  <c r="C119" i="5"/>
  <c r="E119" i="5" s="1"/>
  <c r="D119" i="5"/>
  <c r="F119" i="5" s="1"/>
  <c r="G119" i="5" s="1"/>
  <c r="J119" i="5"/>
  <c r="K119" i="5" s="1"/>
  <c r="A120" i="5"/>
  <c r="O120" i="5" s="1"/>
  <c r="B120" i="5"/>
  <c r="C120" i="5"/>
  <c r="E120" i="5" s="1"/>
  <c r="D120" i="5"/>
  <c r="F120" i="5" s="1"/>
  <c r="J120" i="5"/>
  <c r="K120" i="5"/>
  <c r="A121" i="5"/>
  <c r="B121" i="5"/>
  <c r="C121" i="5"/>
  <c r="E121" i="5" s="1"/>
  <c r="H121" i="5" s="1"/>
  <c r="D121" i="5"/>
  <c r="F121" i="5" s="1"/>
  <c r="J121" i="5"/>
  <c r="K121" i="5" s="1"/>
  <c r="A122" i="5"/>
  <c r="B122" i="5"/>
  <c r="C122" i="5"/>
  <c r="D122" i="5"/>
  <c r="J122" i="5"/>
  <c r="K122" i="5" s="1"/>
  <c r="A123" i="5"/>
  <c r="O123" i="5" s="1"/>
  <c r="B123" i="5"/>
  <c r="C123" i="5"/>
  <c r="E123" i="5" s="1"/>
  <c r="D123" i="5"/>
  <c r="F123" i="5" s="1"/>
  <c r="G123" i="5" s="1"/>
  <c r="J123" i="5"/>
  <c r="K123" i="5"/>
  <c r="A124" i="5"/>
  <c r="B124" i="5"/>
  <c r="C124" i="5"/>
  <c r="E124" i="5" s="1"/>
  <c r="D124" i="5"/>
  <c r="F124" i="5" s="1"/>
  <c r="J124" i="5"/>
  <c r="K124" i="5"/>
  <c r="A125" i="5"/>
  <c r="B125" i="5"/>
  <c r="C125" i="5"/>
  <c r="E125" i="5" s="1"/>
  <c r="H125" i="5" s="1"/>
  <c r="D125" i="5"/>
  <c r="F125" i="5" s="1"/>
  <c r="G39" i="10"/>
  <c r="G40" i="10"/>
  <c r="G41" i="10"/>
  <c r="G42" i="10"/>
  <c r="G43" i="10"/>
  <c r="G44" i="10"/>
  <c r="G45" i="10"/>
  <c r="G38" i="10"/>
  <c r="D38" i="10"/>
  <c r="E38" i="10"/>
  <c r="D39" i="10"/>
  <c r="E39" i="10"/>
  <c r="D40" i="10"/>
  <c r="E40" i="10"/>
  <c r="D41" i="10"/>
  <c r="E41" i="10"/>
  <c r="D42" i="10"/>
  <c r="E42" i="10"/>
  <c r="D43" i="10"/>
  <c r="E43" i="10"/>
  <c r="D44" i="10"/>
  <c r="E44" i="10"/>
  <c r="D45" i="10"/>
  <c r="E45" i="10"/>
  <c r="E37" i="10"/>
  <c r="D37" i="10"/>
  <c r="C38" i="10"/>
  <c r="C39" i="10"/>
  <c r="C40" i="10"/>
  <c r="C41" i="10"/>
  <c r="C42" i="10"/>
  <c r="C43" i="10"/>
  <c r="C44" i="10"/>
  <c r="C45" i="10"/>
  <c r="C37" i="10"/>
  <c r="D83" i="5"/>
  <c r="C83" i="5"/>
  <c r="B83" i="5"/>
  <c r="A83" i="5"/>
  <c r="D82" i="5"/>
  <c r="C82" i="5"/>
  <c r="B82" i="5"/>
  <c r="A82" i="5"/>
  <c r="E44" i="5"/>
  <c r="F44" i="5"/>
  <c r="G44" i="5"/>
  <c r="E45" i="5"/>
  <c r="F45" i="5"/>
  <c r="G45" i="5"/>
  <c r="E100" i="5"/>
  <c r="F101" i="5"/>
  <c r="G101" i="5"/>
  <c r="A84" i="5"/>
  <c r="B84" i="5"/>
  <c r="C84" i="5"/>
  <c r="D84" i="5"/>
  <c r="A85" i="5"/>
  <c r="F85" i="5" s="1"/>
  <c r="B85" i="5"/>
  <c r="C85" i="5"/>
  <c r="D85" i="5"/>
  <c r="A86" i="5"/>
  <c r="B86" i="5"/>
  <c r="C86" i="5"/>
  <c r="D86" i="5"/>
  <c r="A87" i="5"/>
  <c r="B87" i="5"/>
  <c r="C87" i="5"/>
  <c r="D87" i="5"/>
  <c r="A88" i="5"/>
  <c r="B88" i="5"/>
  <c r="C88" i="5"/>
  <c r="D88" i="5"/>
  <c r="A89" i="5"/>
  <c r="B89" i="5"/>
  <c r="C89" i="5"/>
  <c r="D89" i="5"/>
  <c r="A90" i="5"/>
  <c r="B90" i="5"/>
  <c r="C90" i="5"/>
  <c r="D90" i="5"/>
  <c r="A91" i="5"/>
  <c r="B91" i="5"/>
  <c r="C91" i="5"/>
  <c r="D91" i="5"/>
  <c r="A92" i="5"/>
  <c r="B92" i="5"/>
  <c r="C92" i="5"/>
  <c r="D92" i="5"/>
  <c r="A93" i="5"/>
  <c r="B93" i="5"/>
  <c r="C93" i="5"/>
  <c r="G93" i="5" s="1"/>
  <c r="D93" i="5"/>
  <c r="A94" i="5"/>
  <c r="B94" i="5"/>
  <c r="C94" i="5"/>
  <c r="D94" i="5"/>
  <c r="A95" i="5"/>
  <c r="B95" i="5"/>
  <c r="C95" i="5"/>
  <c r="G95" i="5" s="1"/>
  <c r="D95" i="5"/>
  <c r="A96" i="5"/>
  <c r="B96" i="5"/>
  <c r="C96" i="5"/>
  <c r="D96" i="5"/>
  <c r="A97" i="5"/>
  <c r="F97" i="5" s="1"/>
  <c r="B97" i="5"/>
  <c r="C97" i="5"/>
  <c r="G97" i="5" s="1"/>
  <c r="D97" i="5"/>
  <c r="A98" i="5"/>
  <c r="B98" i="5"/>
  <c r="C98" i="5"/>
  <c r="D98" i="5"/>
  <c r="A99" i="5"/>
  <c r="F99" i="5" s="1"/>
  <c r="B99" i="5"/>
  <c r="C99" i="5"/>
  <c r="G99" i="5" s="1"/>
  <c r="D99" i="5"/>
  <c r="B81" i="5"/>
  <c r="C81" i="5"/>
  <c r="D81" i="5"/>
  <c r="A81" i="5"/>
  <c r="E77" i="5"/>
  <c r="F77" i="5" s="1"/>
  <c r="I77" i="5" s="1"/>
  <c r="E76" i="5"/>
  <c r="F76" i="5" s="1"/>
  <c r="I76" i="5" s="1"/>
  <c r="E75" i="5"/>
  <c r="F75" i="5" s="1"/>
  <c r="I75" i="5" s="1"/>
  <c r="E74" i="5"/>
  <c r="F74" i="5" s="1"/>
  <c r="I74" i="5" s="1"/>
  <c r="E73" i="5"/>
  <c r="F73" i="5" s="1"/>
  <c r="I73" i="5" s="1"/>
  <c r="E72" i="5"/>
  <c r="F72" i="5" s="1"/>
  <c r="I72" i="5" s="1"/>
  <c r="E71" i="5"/>
  <c r="F71" i="5" s="1"/>
  <c r="I71" i="5" s="1"/>
  <c r="E70" i="5"/>
  <c r="F70" i="5" s="1"/>
  <c r="I70" i="5" s="1"/>
  <c r="E69" i="5"/>
  <c r="F69" i="5" s="1"/>
  <c r="I69" i="5" s="1"/>
  <c r="E68" i="5"/>
  <c r="F68" i="5" s="1"/>
  <c r="I68" i="5" s="1"/>
  <c r="E67" i="5"/>
  <c r="F67" i="5" s="1"/>
  <c r="I67" i="5" s="1"/>
  <c r="E66" i="5"/>
  <c r="G66" i="5" s="1"/>
  <c r="J66" i="5" s="1"/>
  <c r="E65" i="5"/>
  <c r="G65" i="5" s="1"/>
  <c r="J65" i="5" s="1"/>
  <c r="O107" i="5" l="1"/>
  <c r="O121" i="5"/>
  <c r="O124" i="5"/>
  <c r="O119" i="5"/>
  <c r="O125" i="5"/>
  <c r="O117" i="5"/>
  <c r="H115" i="5"/>
  <c r="P115" i="5" s="1"/>
  <c r="F66" i="5"/>
  <c r="I66" i="5" s="1"/>
  <c r="F81" i="5"/>
  <c r="P109" i="5"/>
  <c r="P113" i="5"/>
  <c r="M109" i="5"/>
  <c r="H111" i="5"/>
  <c r="M111" i="5" s="1"/>
  <c r="O108" i="5"/>
  <c r="H108" i="5"/>
  <c r="G121" i="5"/>
  <c r="P121" i="5" s="1"/>
  <c r="G124" i="5"/>
  <c r="P124" i="5" s="1"/>
  <c r="H122" i="5"/>
  <c r="H120" i="5"/>
  <c r="H124" i="5"/>
  <c r="H107" i="5"/>
  <c r="P107" i="5" s="1"/>
  <c r="G125" i="5"/>
  <c r="P125" i="5" s="1"/>
  <c r="G117" i="5"/>
  <c r="P117" i="5" s="1"/>
  <c r="H119" i="5"/>
  <c r="P119" i="5" s="1"/>
  <c r="H123" i="5"/>
  <c r="P123" i="5" s="1"/>
  <c r="G120" i="5"/>
  <c r="P120" i="5" s="1"/>
  <c r="H118" i="5"/>
  <c r="E83" i="5"/>
  <c r="G116" i="5"/>
  <c r="P116" i="5" s="1"/>
  <c r="L115" i="5"/>
  <c r="G114" i="5"/>
  <c r="L113" i="5"/>
  <c r="G112" i="5"/>
  <c r="L111" i="5"/>
  <c r="G110" i="5"/>
  <c r="L109" i="5"/>
  <c r="G108" i="5"/>
  <c r="M108" i="5" s="1"/>
  <c r="H106" i="5"/>
  <c r="G83" i="5"/>
  <c r="G122" i="5"/>
  <c r="G118" i="5"/>
  <c r="P118" i="5" s="1"/>
  <c r="G106" i="5"/>
  <c r="H44" i="5"/>
  <c r="G91" i="5"/>
  <c r="G89" i="5"/>
  <c r="G87" i="5"/>
  <c r="E82" i="5"/>
  <c r="L114" i="5"/>
  <c r="L112" i="5"/>
  <c r="L110" i="5"/>
  <c r="L108" i="5"/>
  <c r="G82" i="5"/>
  <c r="H82" i="5" s="1"/>
  <c r="I82" i="5" s="1"/>
  <c r="J82" i="5" s="1"/>
  <c r="F83" i="5"/>
  <c r="F82" i="5"/>
  <c r="G74" i="5"/>
  <c r="J74" i="5" s="1"/>
  <c r="G71" i="5"/>
  <c r="J71" i="5" s="1"/>
  <c r="G96" i="5"/>
  <c r="E95" i="5"/>
  <c r="E93" i="5"/>
  <c r="E91" i="5"/>
  <c r="E89" i="5"/>
  <c r="E87" i="5"/>
  <c r="E85" i="5"/>
  <c r="H45" i="5"/>
  <c r="G90" i="5"/>
  <c r="G86" i="5"/>
  <c r="E98" i="5"/>
  <c r="E96" i="5"/>
  <c r="F94" i="5"/>
  <c r="E92" i="5"/>
  <c r="F90" i="5"/>
  <c r="E88" i="5"/>
  <c r="E86" i="5"/>
  <c r="E84" i="5"/>
  <c r="G94" i="5"/>
  <c r="G84" i="5"/>
  <c r="G92" i="5"/>
  <c r="G88" i="5"/>
  <c r="G85" i="5"/>
  <c r="H85" i="5" s="1"/>
  <c r="E99" i="5"/>
  <c r="H99" i="5" s="1"/>
  <c r="G98" i="5"/>
  <c r="G81" i="5"/>
  <c r="G75" i="5"/>
  <c r="J75" i="5" s="1"/>
  <c r="E97" i="5"/>
  <c r="H97" i="5" s="1"/>
  <c r="F92" i="5"/>
  <c r="E90" i="5"/>
  <c r="E81" i="5"/>
  <c r="F96" i="5"/>
  <c r="E94" i="5"/>
  <c r="F87" i="5"/>
  <c r="G73" i="5"/>
  <c r="J73" i="5" s="1"/>
  <c r="F98" i="5"/>
  <c r="F89" i="5"/>
  <c r="F91" i="5"/>
  <c r="F84" i="5"/>
  <c r="G69" i="5"/>
  <c r="J69" i="5" s="1"/>
  <c r="F93" i="5"/>
  <c r="F86" i="5"/>
  <c r="G77" i="5"/>
  <c r="J77" i="5" s="1"/>
  <c r="F95" i="5"/>
  <c r="F88" i="5"/>
  <c r="G67" i="5"/>
  <c r="J67" i="5" s="1"/>
  <c r="G100" i="5"/>
  <c r="E101" i="5"/>
  <c r="H101" i="5" s="1"/>
  <c r="I101" i="5" s="1"/>
  <c r="J101" i="5" s="1"/>
  <c r="F100" i="5"/>
  <c r="F65" i="5"/>
  <c r="I65" i="5" s="1"/>
  <c r="G70" i="5"/>
  <c r="J70" i="5" s="1"/>
  <c r="G76" i="5"/>
  <c r="J76" i="5" s="1"/>
  <c r="G72" i="5"/>
  <c r="J72" i="5" s="1"/>
  <c r="G68" i="5"/>
  <c r="J68" i="5" s="1"/>
  <c r="G55" i="5"/>
  <c r="F55" i="5"/>
  <c r="E55" i="5"/>
  <c r="G56" i="5"/>
  <c r="F56" i="5"/>
  <c r="E56" i="5"/>
  <c r="G54" i="5"/>
  <c r="F54" i="5"/>
  <c r="E54" i="5"/>
  <c r="G53" i="5"/>
  <c r="F53" i="5"/>
  <c r="E53" i="5"/>
  <c r="G52" i="5"/>
  <c r="F52" i="5"/>
  <c r="E52" i="5"/>
  <c r="G61" i="5"/>
  <c r="F61" i="5"/>
  <c r="E61" i="5"/>
  <c r="G60" i="5"/>
  <c r="F60" i="5"/>
  <c r="E60" i="5"/>
  <c r="G59" i="5"/>
  <c r="F59" i="5"/>
  <c r="E59" i="5"/>
  <c r="E47" i="5"/>
  <c r="F47" i="5"/>
  <c r="G47" i="5"/>
  <c r="E48" i="5"/>
  <c r="F48" i="5"/>
  <c r="G48" i="5"/>
  <c r="E49" i="5"/>
  <c r="F49" i="5"/>
  <c r="G49" i="5"/>
  <c r="G58" i="5"/>
  <c r="F58" i="5"/>
  <c r="E58" i="5"/>
  <c r="G57" i="5"/>
  <c r="F57" i="5"/>
  <c r="E57" i="5"/>
  <c r="G51" i="5"/>
  <c r="F51" i="5"/>
  <c r="E51" i="5"/>
  <c r="G50" i="5"/>
  <c r="F50" i="5"/>
  <c r="E50" i="5"/>
  <c r="G46" i="5"/>
  <c r="F46" i="5"/>
  <c r="E46" i="5"/>
  <c r="G43" i="5"/>
  <c r="F43" i="5"/>
  <c r="E43" i="5"/>
  <c r="E33" i="10"/>
  <c r="G33" i="10" s="1"/>
  <c r="E32" i="10"/>
  <c r="G32" i="10" s="1"/>
  <c r="E31" i="10"/>
  <c r="G31" i="10"/>
  <c r="E30" i="10"/>
  <c r="G30" i="10"/>
  <c r="G22" i="10"/>
  <c r="G23" i="10"/>
  <c r="G24" i="10"/>
  <c r="G25" i="10"/>
  <c r="G26" i="10"/>
  <c r="G27" i="10"/>
  <c r="G28" i="10"/>
  <c r="G29" i="10"/>
  <c r="E29" i="10"/>
  <c r="E28" i="10"/>
  <c r="E26" i="10"/>
  <c r="E27" i="10"/>
  <c r="E25" i="10"/>
  <c r="E24" i="10"/>
  <c r="E23" i="10"/>
  <c r="E22" i="10"/>
  <c r="E21" i="10"/>
  <c r="G21" i="10"/>
  <c r="I33" i="5"/>
  <c r="G39" i="5"/>
  <c r="H39" i="5"/>
  <c r="I39" i="5"/>
  <c r="G28" i="5"/>
  <c r="K28" i="5" s="1"/>
  <c r="E19" i="5"/>
  <c r="G19" i="5" s="1"/>
  <c r="E9" i="5"/>
  <c r="G9" i="5" s="1"/>
  <c r="E5" i="10"/>
  <c r="E8" i="10"/>
  <c r="A17" i="10"/>
  <c r="B17" i="10"/>
  <c r="A13" i="10"/>
  <c r="B13" i="10"/>
  <c r="A14" i="10"/>
  <c r="B14" i="10"/>
  <c r="C14" i="10"/>
  <c r="A15" i="10"/>
  <c r="B15" i="10"/>
  <c r="A16" i="10"/>
  <c r="B16" i="10"/>
  <c r="B12" i="10"/>
  <c r="A12" i="10"/>
  <c r="C4" i="10"/>
  <c r="E4" i="10" s="1"/>
  <c r="C5" i="10"/>
  <c r="C6" i="10"/>
  <c r="C15" i="10" s="1"/>
  <c r="E15" i="10" s="1"/>
  <c r="C7" i="10"/>
  <c r="C16" i="10" s="1"/>
  <c r="C8" i="10"/>
  <c r="C17" i="10" s="1"/>
  <c r="C3" i="10"/>
  <c r="E3" i="10" s="1"/>
  <c r="L48" i="8"/>
  <c r="L47" i="8"/>
  <c r="L46" i="8"/>
  <c r="L45" i="8"/>
  <c r="L44" i="8"/>
  <c r="L43" i="8"/>
  <c r="L42" i="8"/>
  <c r="L41" i="8"/>
  <c r="L40" i="8"/>
  <c r="L39" i="8"/>
  <c r="L38" i="8"/>
  <c r="L93" i="8"/>
  <c r="L92" i="8"/>
  <c r="L91" i="8"/>
  <c r="L90" i="8"/>
  <c r="L89" i="8"/>
  <c r="L88" i="8"/>
  <c r="L87" i="8"/>
  <c r="L86" i="8"/>
  <c r="L85" i="8"/>
  <c r="L84" i="8"/>
  <c r="L83" i="8"/>
  <c r="L69" i="8"/>
  <c r="L70" i="8"/>
  <c r="L71" i="8"/>
  <c r="L72" i="8"/>
  <c r="L73" i="8"/>
  <c r="L74" i="8"/>
  <c r="L75" i="8"/>
  <c r="L76" i="8"/>
  <c r="L77" i="8"/>
  <c r="L78" i="8"/>
  <c r="L68" i="8"/>
  <c r="H93" i="8"/>
  <c r="G93" i="8"/>
  <c r="H78" i="8"/>
  <c r="G78" i="8"/>
  <c r="G48" i="8"/>
  <c r="H48" i="8"/>
  <c r="L63" i="8"/>
  <c r="K63" i="8"/>
  <c r="O63" i="8" s="1"/>
  <c r="L33" i="8"/>
  <c r="K33" i="8"/>
  <c r="O33" i="8" s="1"/>
  <c r="G84" i="8"/>
  <c r="H84" i="8"/>
  <c r="G85" i="8"/>
  <c r="H85" i="8"/>
  <c r="G86" i="8"/>
  <c r="H86" i="8"/>
  <c r="G87" i="8"/>
  <c r="H87" i="8"/>
  <c r="G88" i="8"/>
  <c r="H88" i="8"/>
  <c r="G89" i="8"/>
  <c r="H89" i="8"/>
  <c r="G90" i="8"/>
  <c r="H90" i="8"/>
  <c r="G91" i="8"/>
  <c r="H91" i="8"/>
  <c r="G92" i="8"/>
  <c r="H92" i="8"/>
  <c r="H83" i="8"/>
  <c r="G83" i="8"/>
  <c r="G69" i="8"/>
  <c r="H69" i="8"/>
  <c r="G70" i="8"/>
  <c r="H70" i="8"/>
  <c r="G71" i="8"/>
  <c r="H71" i="8"/>
  <c r="G72" i="8"/>
  <c r="H72" i="8"/>
  <c r="G73" i="8"/>
  <c r="H73" i="8"/>
  <c r="G74" i="8"/>
  <c r="H74" i="8"/>
  <c r="G75" i="8"/>
  <c r="H75" i="8"/>
  <c r="G76" i="8"/>
  <c r="H76" i="8"/>
  <c r="G77" i="8"/>
  <c r="H77" i="8"/>
  <c r="H68" i="8"/>
  <c r="G68" i="8"/>
  <c r="G39" i="8"/>
  <c r="H39" i="8"/>
  <c r="G40" i="8"/>
  <c r="H40" i="8"/>
  <c r="G41" i="8"/>
  <c r="H41" i="8"/>
  <c r="G42" i="8"/>
  <c r="H42" i="8"/>
  <c r="G43" i="8"/>
  <c r="H43" i="8"/>
  <c r="G44" i="8"/>
  <c r="H44" i="8"/>
  <c r="G45" i="8"/>
  <c r="H45" i="8"/>
  <c r="G46" i="8"/>
  <c r="H46" i="8"/>
  <c r="G47" i="8"/>
  <c r="H47" i="8"/>
  <c r="H38" i="8"/>
  <c r="G38" i="8"/>
  <c r="K54" i="8"/>
  <c r="L54" i="8"/>
  <c r="K55" i="8"/>
  <c r="L55" i="8"/>
  <c r="K56" i="8"/>
  <c r="L56" i="8"/>
  <c r="K57" i="8"/>
  <c r="L57" i="8"/>
  <c r="K58" i="8"/>
  <c r="L58" i="8"/>
  <c r="K59" i="8"/>
  <c r="O59" i="8" s="1"/>
  <c r="L59" i="8"/>
  <c r="K60" i="8"/>
  <c r="L60" i="8"/>
  <c r="K61" i="8"/>
  <c r="L61" i="8"/>
  <c r="K62" i="8"/>
  <c r="L62" i="8"/>
  <c r="L53" i="8"/>
  <c r="K53" i="8"/>
  <c r="L32" i="8"/>
  <c r="K32" i="8"/>
  <c r="L31" i="8"/>
  <c r="K31" i="8"/>
  <c r="K25" i="8"/>
  <c r="L25" i="8"/>
  <c r="K26" i="8"/>
  <c r="L26" i="8"/>
  <c r="K27" i="8"/>
  <c r="L27" i="8"/>
  <c r="K28" i="8"/>
  <c r="L28" i="8"/>
  <c r="K29" i="8"/>
  <c r="O29" i="8" s="1"/>
  <c r="L29" i="8"/>
  <c r="K30" i="8"/>
  <c r="L30" i="8"/>
  <c r="L24" i="8"/>
  <c r="K24" i="8"/>
  <c r="L23" i="8"/>
  <c r="K23" i="8"/>
  <c r="F110" i="8"/>
  <c r="G110" i="8"/>
  <c r="F111" i="8"/>
  <c r="G111" i="8"/>
  <c r="F112" i="8"/>
  <c r="G112" i="8"/>
  <c r="F113" i="8"/>
  <c r="G113" i="8"/>
  <c r="F114" i="8"/>
  <c r="G114" i="8"/>
  <c r="G109" i="8"/>
  <c r="F109" i="8"/>
  <c r="D114" i="8"/>
  <c r="I114" i="8" s="1"/>
  <c r="C114" i="8"/>
  <c r="H114" i="8" s="1"/>
  <c r="G108" i="8"/>
  <c r="F108" i="8"/>
  <c r="C109" i="8"/>
  <c r="H109" i="8" s="1"/>
  <c r="D109" i="8"/>
  <c r="I109" i="8" s="1"/>
  <c r="C110" i="8"/>
  <c r="H110" i="8" s="1"/>
  <c r="D110" i="8"/>
  <c r="I110" i="8" s="1"/>
  <c r="C111" i="8"/>
  <c r="H111" i="8" s="1"/>
  <c r="D111" i="8"/>
  <c r="I111" i="8" s="1"/>
  <c r="C112" i="8"/>
  <c r="H112" i="8" s="1"/>
  <c r="D112" i="8"/>
  <c r="I112" i="8" s="1"/>
  <c r="C113" i="8"/>
  <c r="H113" i="8" s="1"/>
  <c r="D113" i="8"/>
  <c r="I113" i="8" s="1"/>
  <c r="F104" i="8"/>
  <c r="G104" i="8"/>
  <c r="C104" i="8"/>
  <c r="H104" i="8" s="1"/>
  <c r="D104" i="8"/>
  <c r="I104" i="8" s="1"/>
  <c r="F98" i="8"/>
  <c r="G98" i="8"/>
  <c r="F99" i="8"/>
  <c r="G99" i="8"/>
  <c r="F100" i="8"/>
  <c r="G100" i="8"/>
  <c r="F101" i="8"/>
  <c r="G101" i="8"/>
  <c r="F102" i="8"/>
  <c r="G102" i="8"/>
  <c r="F103" i="8"/>
  <c r="G103" i="8"/>
  <c r="C98" i="8"/>
  <c r="H98" i="8" s="1"/>
  <c r="D98" i="8"/>
  <c r="I98" i="8" s="1"/>
  <c r="C99" i="8"/>
  <c r="H99" i="8" s="1"/>
  <c r="D99" i="8"/>
  <c r="I99" i="8" s="1"/>
  <c r="C100" i="8"/>
  <c r="H100" i="8" s="1"/>
  <c r="D100" i="8"/>
  <c r="I100" i="8" s="1"/>
  <c r="C101" i="8"/>
  <c r="H101" i="8" s="1"/>
  <c r="D101" i="8"/>
  <c r="I101" i="8" s="1"/>
  <c r="C102" i="8"/>
  <c r="H102" i="8" s="1"/>
  <c r="D102" i="8"/>
  <c r="I102" i="8" s="1"/>
  <c r="C103" i="8"/>
  <c r="H103" i="8" s="1"/>
  <c r="D103" i="8"/>
  <c r="I103" i="8" s="1"/>
  <c r="D108" i="8"/>
  <c r="I108" i="8" s="1"/>
  <c r="C108" i="8"/>
  <c r="H108" i="8" s="1"/>
  <c r="D97" i="8"/>
  <c r="I97" i="8" s="1"/>
  <c r="C97" i="8"/>
  <c r="H97" i="8" s="1"/>
  <c r="G97" i="8"/>
  <c r="F97" i="8"/>
  <c r="E18" i="8"/>
  <c r="H18" i="8" s="1"/>
  <c r="E17" i="8"/>
  <c r="H17" i="8" s="1"/>
  <c r="E16" i="8"/>
  <c r="H16" i="8" s="1"/>
  <c r="E15" i="8"/>
  <c r="H15" i="8" s="1"/>
  <c r="E14" i="8"/>
  <c r="H14" i="8" s="1"/>
  <c r="E13" i="8"/>
  <c r="H13" i="8" s="1"/>
  <c r="E12" i="8"/>
  <c r="H12" i="8" s="1"/>
  <c r="F8" i="8"/>
  <c r="E8" i="8"/>
  <c r="F7" i="8"/>
  <c r="E7" i="8"/>
  <c r="F6" i="8"/>
  <c r="E6" i="8"/>
  <c r="F5" i="8"/>
  <c r="E5" i="8"/>
  <c r="F4" i="8"/>
  <c r="E4" i="8"/>
  <c r="F3" i="8"/>
  <c r="E3" i="8"/>
  <c r="M115" i="5" l="1"/>
  <c r="H93" i="5"/>
  <c r="H86" i="5"/>
  <c r="P111" i="5"/>
  <c r="M110" i="5"/>
  <c r="P110" i="5"/>
  <c r="P122" i="5"/>
  <c r="M112" i="5"/>
  <c r="P112" i="5"/>
  <c r="M114" i="5"/>
  <c r="P114" i="5"/>
  <c r="H91" i="5"/>
  <c r="H92" i="5"/>
  <c r="H81" i="5"/>
  <c r="H89" i="5"/>
  <c r="H95" i="5"/>
  <c r="H98" i="5"/>
  <c r="H83" i="5"/>
  <c r="I83" i="5" s="1"/>
  <c r="J83" i="5" s="1"/>
  <c r="L83" i="5"/>
  <c r="L82" i="5"/>
  <c r="H87" i="5"/>
  <c r="H94" i="5"/>
  <c r="H96" i="5"/>
  <c r="H84" i="5"/>
  <c r="H90" i="5"/>
  <c r="H88" i="5"/>
  <c r="L101" i="5"/>
  <c r="H100" i="5"/>
  <c r="I100" i="5" s="1"/>
  <c r="J100" i="5" s="1"/>
  <c r="K39" i="5"/>
  <c r="H46" i="5"/>
  <c r="H59" i="5"/>
  <c r="H56" i="5"/>
  <c r="H55" i="5"/>
  <c r="H54" i="5"/>
  <c r="H53" i="5"/>
  <c r="H52" i="5"/>
  <c r="H61" i="5"/>
  <c r="H60" i="5"/>
  <c r="H49" i="5"/>
  <c r="H48" i="5"/>
  <c r="H47" i="5"/>
  <c r="H57" i="5"/>
  <c r="H43" i="5"/>
  <c r="I81" i="5" s="1"/>
  <c r="H50" i="5"/>
  <c r="H51" i="5"/>
  <c r="H58" i="5"/>
  <c r="E7" i="10"/>
  <c r="E14" i="10"/>
  <c r="C13" i="10"/>
  <c r="E13" i="10"/>
  <c r="E16" i="10"/>
  <c r="E17" i="10"/>
  <c r="E6" i="10"/>
  <c r="C12" i="10"/>
  <c r="E12" i="10" s="1"/>
  <c r="O57" i="8"/>
  <c r="O62" i="8"/>
  <c r="O30" i="8"/>
  <c r="O27" i="8"/>
  <c r="O56" i="8"/>
  <c r="O60" i="8"/>
  <c r="O32" i="8"/>
  <c r="O61" i="8"/>
  <c r="O54" i="8"/>
  <c r="O58" i="8"/>
  <c r="H6" i="8"/>
  <c r="O53" i="8"/>
  <c r="H3" i="8"/>
  <c r="H7" i="8"/>
  <c r="O55" i="8"/>
  <c r="H4" i="8"/>
  <c r="H8" i="8"/>
  <c r="O24" i="8"/>
  <c r="O28" i="8"/>
  <c r="O31" i="8"/>
  <c r="H5" i="8"/>
  <c r="O23" i="8"/>
  <c r="O25" i="8"/>
  <c r="O26" i="8"/>
  <c r="L100" i="8"/>
  <c r="L103" i="8"/>
  <c r="L111" i="8"/>
  <c r="L110" i="8"/>
  <c r="L99" i="8"/>
  <c r="L98" i="8"/>
  <c r="L97" i="8"/>
  <c r="L101" i="8"/>
  <c r="L113" i="8"/>
  <c r="L114" i="8"/>
  <c r="L102" i="8"/>
  <c r="L104" i="8"/>
  <c r="L112" i="8"/>
  <c r="L109" i="8"/>
  <c r="L108" i="8"/>
  <c r="G38" i="5"/>
  <c r="H38" i="5"/>
  <c r="I38" i="5"/>
  <c r="G37" i="5"/>
  <c r="H37" i="5"/>
  <c r="I37" i="5"/>
  <c r="G33" i="5"/>
  <c r="H33" i="5"/>
  <c r="G34" i="5"/>
  <c r="H34" i="5"/>
  <c r="I34" i="5"/>
  <c r="G35" i="5"/>
  <c r="H35" i="5"/>
  <c r="I35" i="5"/>
  <c r="G36" i="5"/>
  <c r="H36" i="5"/>
  <c r="I36" i="5"/>
  <c r="G27" i="5"/>
  <c r="K27" i="5" s="1"/>
  <c r="G26" i="5"/>
  <c r="K26" i="5" s="1"/>
  <c r="G25" i="5"/>
  <c r="K25" i="5" s="1"/>
  <c r="G24" i="5"/>
  <c r="K24" i="5" s="1"/>
  <c r="I32" i="5"/>
  <c r="H32" i="5"/>
  <c r="G32" i="5"/>
  <c r="G23" i="5"/>
  <c r="K23" i="5" s="1"/>
  <c r="A62" i="7"/>
  <c r="E62" i="7" s="1"/>
  <c r="A37" i="7"/>
  <c r="B37" i="7" s="1"/>
  <c r="C37" i="7" s="1"/>
  <c r="E37" i="7" s="1"/>
  <c r="A35" i="7"/>
  <c r="B35" i="7" s="1"/>
  <c r="C35" i="7" s="1"/>
  <c r="E35" i="7" s="1"/>
  <c r="A33" i="7"/>
  <c r="A44" i="7" s="1"/>
  <c r="A56" i="7"/>
  <c r="A41" i="7"/>
  <c r="B41" i="7" s="1"/>
  <c r="C41" i="7" s="1"/>
  <c r="E41" i="7" s="1"/>
  <c r="A40" i="7"/>
  <c r="B40" i="7" s="1"/>
  <c r="C40" i="7" s="1"/>
  <c r="C66" i="7" s="1"/>
  <c r="A36" i="7"/>
  <c r="B36" i="7" s="1"/>
  <c r="C36" i="7" s="1"/>
  <c r="C62" i="7" s="1"/>
  <c r="B30" i="7"/>
  <c r="B56" i="7" s="1"/>
  <c r="A34" i="7"/>
  <c r="B34" i="7" s="1"/>
  <c r="B60" i="7" s="1"/>
  <c r="A32" i="7"/>
  <c r="B32" i="7" s="1"/>
  <c r="B58" i="7" s="1"/>
  <c r="A31" i="7"/>
  <c r="B31" i="7" s="1"/>
  <c r="C31" i="7" s="1"/>
  <c r="C57" i="7" s="1"/>
  <c r="A39" i="7"/>
  <c r="A50" i="7" s="1"/>
  <c r="B50" i="7" s="1"/>
  <c r="A38" i="7"/>
  <c r="A49" i="7" s="1"/>
  <c r="D3" i="7"/>
  <c r="G3" i="7"/>
  <c r="B4" i="7"/>
  <c r="D4" i="7" s="1"/>
  <c r="B5" i="7"/>
  <c r="G5" i="7" s="1"/>
  <c r="B6" i="7"/>
  <c r="G6" i="7" s="1"/>
  <c r="B7" i="7"/>
  <c r="D7" i="7" s="1"/>
  <c r="B8" i="7"/>
  <c r="D8" i="7" s="1"/>
  <c r="G8" i="7"/>
  <c r="B9" i="7"/>
  <c r="D9" i="7" s="1"/>
  <c r="B10" i="7"/>
  <c r="D10" i="7" s="1"/>
  <c r="B11" i="7"/>
  <c r="D11" i="7" s="1"/>
  <c r="B12" i="7"/>
  <c r="D12" i="7" s="1"/>
  <c r="C16" i="7"/>
  <c r="D16" i="7" s="1"/>
  <c r="C17" i="7"/>
  <c r="D17" i="7" s="1"/>
  <c r="C18" i="7"/>
  <c r="D18" i="7" s="1"/>
  <c r="F18" i="7"/>
  <c r="C19" i="7"/>
  <c r="D19" i="7" s="1"/>
  <c r="F19" i="7"/>
  <c r="C20" i="7"/>
  <c r="D20" i="7" s="1"/>
  <c r="F20" i="7"/>
  <c r="C21" i="7"/>
  <c r="D21" i="7" s="1"/>
  <c r="C22" i="7"/>
  <c r="D22" i="7" s="1"/>
  <c r="F22" i="7"/>
  <c r="G22" i="7" s="1"/>
  <c r="C23" i="7"/>
  <c r="F23" i="7" s="1"/>
  <c r="G23" i="7" s="1"/>
  <c r="C24" i="7"/>
  <c r="D24" i="7" s="1"/>
  <c r="F24" i="7"/>
  <c r="G24" i="7" s="1"/>
  <c r="C25" i="7"/>
  <c r="D25" i="7" s="1"/>
  <c r="C26" i="7"/>
  <c r="D26" i="7" s="1"/>
  <c r="E28" i="6"/>
  <c r="H28" i="6" s="1"/>
  <c r="F26" i="6"/>
  <c r="I26" i="6" s="1"/>
  <c r="L26" i="6" s="1"/>
  <c r="E27" i="6"/>
  <c r="H27" i="6" s="1"/>
  <c r="F27" i="6"/>
  <c r="F28" i="6"/>
  <c r="F29" i="6"/>
  <c r="I29" i="6" s="1"/>
  <c r="L29" i="6" s="1"/>
  <c r="F30" i="6"/>
  <c r="I30" i="6" s="1"/>
  <c r="F31" i="6"/>
  <c r="F32" i="6"/>
  <c r="I32" i="6" s="1"/>
  <c r="L32" i="6" s="1"/>
  <c r="F33" i="6"/>
  <c r="I33" i="6" s="1"/>
  <c r="F34" i="6"/>
  <c r="E35" i="6"/>
  <c r="H35" i="6" s="1"/>
  <c r="F35" i="6"/>
  <c r="C26" i="6"/>
  <c r="E26" i="6" s="1"/>
  <c r="H26" i="6" s="1"/>
  <c r="C27" i="6"/>
  <c r="D27" i="6" s="1"/>
  <c r="G27" i="6" s="1"/>
  <c r="J27" i="6" s="1"/>
  <c r="C28" i="6"/>
  <c r="D28" i="6" s="1"/>
  <c r="C29" i="6"/>
  <c r="D29" i="6" s="1"/>
  <c r="C30" i="6"/>
  <c r="D30" i="6" s="1"/>
  <c r="C31" i="6"/>
  <c r="D31" i="6" s="1"/>
  <c r="C32" i="6"/>
  <c r="D32" i="6" s="1"/>
  <c r="C33" i="6"/>
  <c r="E33" i="6" s="1"/>
  <c r="H33" i="6" s="1"/>
  <c r="C34" i="6"/>
  <c r="E34" i="6" s="1"/>
  <c r="H34" i="6" s="1"/>
  <c r="C35" i="6"/>
  <c r="D35" i="6" s="1"/>
  <c r="G35" i="6" s="1"/>
  <c r="J35" i="6" s="1"/>
  <c r="O3" i="6"/>
  <c r="N3" i="6"/>
  <c r="B4" i="6"/>
  <c r="J4" i="6" s="1"/>
  <c r="C4" i="6"/>
  <c r="K4" i="6" s="1"/>
  <c r="D4" i="6"/>
  <c r="L4" i="6" s="1"/>
  <c r="E4" i="6"/>
  <c r="M4" i="6" s="1"/>
  <c r="F4" i="6"/>
  <c r="N4" i="6" s="1"/>
  <c r="G4" i="6"/>
  <c r="O4" i="6" s="1"/>
  <c r="B5" i="6"/>
  <c r="J5" i="6" s="1"/>
  <c r="C5" i="6"/>
  <c r="K5" i="6" s="1"/>
  <c r="D5" i="6"/>
  <c r="L5" i="6" s="1"/>
  <c r="E5" i="6"/>
  <c r="M5" i="6" s="1"/>
  <c r="F5" i="6"/>
  <c r="N5" i="6" s="1"/>
  <c r="G5" i="6"/>
  <c r="O5" i="6" s="1"/>
  <c r="B6" i="6"/>
  <c r="J6" i="6" s="1"/>
  <c r="C6" i="6"/>
  <c r="K6" i="6" s="1"/>
  <c r="D6" i="6"/>
  <c r="L6" i="6" s="1"/>
  <c r="E6" i="6"/>
  <c r="M6" i="6" s="1"/>
  <c r="F6" i="6"/>
  <c r="N6" i="6" s="1"/>
  <c r="G6" i="6"/>
  <c r="O6" i="6" s="1"/>
  <c r="B7" i="6"/>
  <c r="J7" i="6" s="1"/>
  <c r="C7" i="6"/>
  <c r="K7" i="6" s="1"/>
  <c r="D7" i="6"/>
  <c r="L7" i="6" s="1"/>
  <c r="E7" i="6"/>
  <c r="M7" i="6" s="1"/>
  <c r="F7" i="6"/>
  <c r="N7" i="6" s="1"/>
  <c r="G7" i="6"/>
  <c r="O7" i="6" s="1"/>
  <c r="B8" i="6"/>
  <c r="J8" i="6" s="1"/>
  <c r="C8" i="6"/>
  <c r="K8" i="6" s="1"/>
  <c r="D8" i="6"/>
  <c r="L8" i="6" s="1"/>
  <c r="E8" i="6"/>
  <c r="M8" i="6" s="1"/>
  <c r="F8" i="6"/>
  <c r="N8" i="6" s="1"/>
  <c r="G8" i="6"/>
  <c r="O8" i="6" s="1"/>
  <c r="B9" i="6"/>
  <c r="J9" i="6" s="1"/>
  <c r="C9" i="6"/>
  <c r="K9" i="6" s="1"/>
  <c r="D9" i="6"/>
  <c r="L9" i="6" s="1"/>
  <c r="E9" i="6"/>
  <c r="M9" i="6" s="1"/>
  <c r="F9" i="6"/>
  <c r="N9" i="6" s="1"/>
  <c r="G9" i="6"/>
  <c r="O9" i="6" s="1"/>
  <c r="B10" i="6"/>
  <c r="J10" i="6" s="1"/>
  <c r="C10" i="6"/>
  <c r="K10" i="6" s="1"/>
  <c r="D10" i="6"/>
  <c r="L10" i="6" s="1"/>
  <c r="E10" i="6"/>
  <c r="M10" i="6" s="1"/>
  <c r="F10" i="6"/>
  <c r="N10" i="6" s="1"/>
  <c r="G10" i="6"/>
  <c r="O10" i="6" s="1"/>
  <c r="B11" i="6"/>
  <c r="J11" i="6" s="1"/>
  <c r="C11" i="6"/>
  <c r="K11" i="6" s="1"/>
  <c r="D11" i="6"/>
  <c r="L11" i="6" s="1"/>
  <c r="E11" i="6"/>
  <c r="M11" i="6" s="1"/>
  <c r="F11" i="6"/>
  <c r="N11" i="6" s="1"/>
  <c r="G11" i="6"/>
  <c r="O11" i="6" s="1"/>
  <c r="B12" i="6"/>
  <c r="J12" i="6" s="1"/>
  <c r="C12" i="6"/>
  <c r="K12" i="6" s="1"/>
  <c r="D12" i="6"/>
  <c r="L12" i="6" s="1"/>
  <c r="E12" i="6"/>
  <c r="M12" i="6" s="1"/>
  <c r="F12" i="6"/>
  <c r="N12" i="6" s="1"/>
  <c r="G12" i="6"/>
  <c r="O12" i="6" s="1"/>
  <c r="B13" i="6"/>
  <c r="J13" i="6" s="1"/>
  <c r="C13" i="6"/>
  <c r="K13" i="6" s="1"/>
  <c r="D13" i="6"/>
  <c r="L13" i="6" s="1"/>
  <c r="E13" i="6"/>
  <c r="M13" i="6" s="1"/>
  <c r="F13" i="6"/>
  <c r="N13" i="6" s="1"/>
  <c r="G13" i="6"/>
  <c r="O13" i="6" s="1"/>
  <c r="F15" i="6"/>
  <c r="N15" i="6" s="1"/>
  <c r="G3" i="6"/>
  <c r="F3" i="6"/>
  <c r="E3" i="6"/>
  <c r="M3" i="6" s="1"/>
  <c r="D3" i="6"/>
  <c r="L3" i="6" s="1"/>
  <c r="C3" i="6"/>
  <c r="K3" i="6" s="1"/>
  <c r="B3" i="6"/>
  <c r="J3" i="6" s="1"/>
  <c r="A21" i="6"/>
  <c r="G21" i="6" s="1"/>
  <c r="O21" i="6" s="1"/>
  <c r="A15" i="6"/>
  <c r="A16" i="6"/>
  <c r="B16" i="6" s="1"/>
  <c r="J16" i="6" s="1"/>
  <c r="A17" i="6"/>
  <c r="D17" i="6" s="1"/>
  <c r="L17" i="6" s="1"/>
  <c r="A18" i="6"/>
  <c r="A19" i="6"/>
  <c r="F19" i="6" s="1"/>
  <c r="N19" i="6" s="1"/>
  <c r="A20" i="6"/>
  <c r="A14" i="6"/>
  <c r="D14" i="6" s="1"/>
  <c r="L14" i="6" s="1"/>
  <c r="E14" i="5"/>
  <c r="G14" i="5" s="1"/>
  <c r="E15" i="5"/>
  <c r="G15" i="5" s="1"/>
  <c r="E16" i="5"/>
  <c r="G16" i="5" s="1"/>
  <c r="E17" i="5"/>
  <c r="G17" i="5" s="1"/>
  <c r="E18" i="5"/>
  <c r="G18" i="5" s="1"/>
  <c r="E13" i="5"/>
  <c r="G13" i="5" s="1"/>
  <c r="E8" i="5"/>
  <c r="G8" i="5" s="1"/>
  <c r="E4" i="5"/>
  <c r="G4" i="5" s="1"/>
  <c r="E5" i="5"/>
  <c r="G5" i="5" s="1"/>
  <c r="E6" i="5"/>
  <c r="G6" i="5" s="1"/>
  <c r="E7" i="5"/>
  <c r="G7" i="5" s="1"/>
  <c r="E3" i="5"/>
  <c r="G3" i="5" s="1"/>
  <c r="F8" i="4"/>
  <c r="E8" i="4"/>
  <c r="F16" i="4"/>
  <c r="E16" i="4"/>
  <c r="E7" i="4"/>
  <c r="E4" i="4"/>
  <c r="F4" i="4"/>
  <c r="E5" i="4"/>
  <c r="F5" i="4"/>
  <c r="E6" i="4"/>
  <c r="F6" i="4"/>
  <c r="F7" i="4"/>
  <c r="F3" i="4"/>
  <c r="E3" i="4"/>
  <c r="F15" i="4"/>
  <c r="E15" i="4"/>
  <c r="F14" i="4"/>
  <c r="E14" i="4"/>
  <c r="F13" i="4"/>
  <c r="E13" i="4"/>
  <c r="F12" i="4"/>
  <c r="E12" i="4"/>
  <c r="F11" i="4"/>
  <c r="E11" i="4"/>
  <c r="E30" i="4"/>
  <c r="D30" i="4"/>
  <c r="E28" i="4"/>
  <c r="D28" i="4"/>
  <c r="E20" i="4"/>
  <c r="D20" i="4"/>
  <c r="E19" i="4"/>
  <c r="D19" i="4"/>
  <c r="E34" i="4"/>
  <c r="D34" i="4"/>
  <c r="E33" i="4"/>
  <c r="D33" i="4"/>
  <c r="E32" i="4"/>
  <c r="D32" i="4"/>
  <c r="E31" i="4"/>
  <c r="D31" i="4"/>
  <c r="E29" i="4"/>
  <c r="D29" i="4"/>
  <c r="D22" i="4"/>
  <c r="E22" i="4"/>
  <c r="D23" i="4"/>
  <c r="E23" i="4"/>
  <c r="D24" i="4"/>
  <c r="E24" i="4"/>
  <c r="D25" i="4"/>
  <c r="E25" i="4"/>
  <c r="E21" i="4"/>
  <c r="D21" i="4"/>
  <c r="A52" i="7" l="1"/>
  <c r="B63" i="7"/>
  <c r="C67" i="7"/>
  <c r="B61" i="7"/>
  <c r="B57" i="7"/>
  <c r="B33" i="7"/>
  <c r="C33" i="7" s="1"/>
  <c r="A76" i="7"/>
  <c r="A57" i="7"/>
  <c r="E57" i="7" s="1"/>
  <c r="C63" i="7"/>
  <c r="D5" i="7"/>
  <c r="A66" i="7"/>
  <c r="E66" i="7" s="1"/>
  <c r="A65" i="7"/>
  <c r="C61" i="7"/>
  <c r="A64" i="7"/>
  <c r="K33" i="5"/>
  <c r="L100" i="5"/>
  <c r="J81" i="5"/>
  <c r="L81" i="5"/>
  <c r="I85" i="5"/>
  <c r="M47" i="5"/>
  <c r="I93" i="5"/>
  <c r="M55" i="5"/>
  <c r="I86" i="5"/>
  <c r="M48" i="5"/>
  <c r="I94" i="5"/>
  <c r="M56" i="5"/>
  <c r="I87" i="5"/>
  <c r="M49" i="5"/>
  <c r="I95" i="5"/>
  <c r="M57" i="5"/>
  <c r="I96" i="5"/>
  <c r="M58" i="5"/>
  <c r="I98" i="5"/>
  <c r="M60" i="5"/>
  <c r="I97" i="5"/>
  <c r="M59" i="5"/>
  <c r="I89" i="5"/>
  <c r="M51" i="5"/>
  <c r="I99" i="5"/>
  <c r="M61" i="5"/>
  <c r="I88" i="5"/>
  <c r="M50" i="5"/>
  <c r="I90" i="5"/>
  <c r="M52" i="5"/>
  <c r="I84" i="5"/>
  <c r="M46" i="5"/>
  <c r="I92" i="5"/>
  <c r="M54" i="5"/>
  <c r="I91" i="5"/>
  <c r="M53" i="5"/>
  <c r="K32" i="5"/>
  <c r="K36" i="5"/>
  <c r="K35" i="5"/>
  <c r="K37" i="5"/>
  <c r="K34" i="5"/>
  <c r="K38" i="5"/>
  <c r="A70" i="7"/>
  <c r="B44" i="7"/>
  <c r="C50" i="7"/>
  <c r="B76" i="7"/>
  <c r="A75" i="7"/>
  <c r="B49" i="7"/>
  <c r="A58" i="7"/>
  <c r="B67" i="7"/>
  <c r="A45" i="7"/>
  <c r="A67" i="7"/>
  <c r="E67" i="7" s="1"/>
  <c r="A63" i="7"/>
  <c r="E63" i="7" s="1"/>
  <c r="A59" i="7"/>
  <c r="A60" i="7"/>
  <c r="B66" i="7"/>
  <c r="B62" i="7"/>
  <c r="A61" i="7"/>
  <c r="E61" i="7" s="1"/>
  <c r="A51" i="7"/>
  <c r="A43" i="7"/>
  <c r="D6" i="7"/>
  <c r="A42" i="7"/>
  <c r="A68" i="7" s="1"/>
  <c r="A47" i="7"/>
  <c r="A48" i="7"/>
  <c r="C30" i="7"/>
  <c r="A46" i="7"/>
  <c r="E31" i="7"/>
  <c r="C34" i="7"/>
  <c r="C60" i="7" s="1"/>
  <c r="E36" i="7"/>
  <c r="E40" i="7"/>
  <c r="C32" i="7"/>
  <c r="C58" i="7" s="1"/>
  <c r="B39" i="7"/>
  <c r="B65" i="7" s="1"/>
  <c r="G11" i="7"/>
  <c r="D23" i="7"/>
  <c r="B38" i="7"/>
  <c r="B64" i="7" s="1"/>
  <c r="G10" i="7"/>
  <c r="C17" i="6"/>
  <c r="K17" i="6" s="1"/>
  <c r="B17" i="6"/>
  <c r="J17" i="6" s="1"/>
  <c r="E32" i="6"/>
  <c r="H32" i="6" s="1"/>
  <c r="L30" i="6"/>
  <c r="O30" i="6"/>
  <c r="C21" i="6"/>
  <c r="K21" i="6" s="1"/>
  <c r="E16" i="6"/>
  <c r="M16" i="6" s="1"/>
  <c r="E31" i="6"/>
  <c r="H31" i="6" s="1"/>
  <c r="D26" i="6"/>
  <c r="G26" i="6" s="1"/>
  <c r="J26" i="6" s="1"/>
  <c r="E21" i="6"/>
  <c r="M21" i="6" s="1"/>
  <c r="D21" i="6"/>
  <c r="L21" i="6" s="1"/>
  <c r="B21" i="6"/>
  <c r="J21" i="6" s="1"/>
  <c r="C16" i="6"/>
  <c r="K16" i="6" s="1"/>
  <c r="I34" i="6"/>
  <c r="L34" i="6" s="1"/>
  <c r="D34" i="6"/>
  <c r="G34" i="6" s="1"/>
  <c r="J34" i="6" s="1"/>
  <c r="I31" i="6"/>
  <c r="L31" i="6" s="1"/>
  <c r="G7" i="7"/>
  <c r="G12" i="7"/>
  <c r="G4" i="7"/>
  <c r="O26" i="6"/>
  <c r="E17" i="6"/>
  <c r="M17" i="6" s="1"/>
  <c r="F14" i="6"/>
  <c r="N14" i="6" s="1"/>
  <c r="D33" i="6"/>
  <c r="G9" i="7"/>
  <c r="G17" i="6"/>
  <c r="O17" i="6" s="1"/>
  <c r="K32" i="6"/>
  <c r="G32" i="6"/>
  <c r="J32" i="6" s="1"/>
  <c r="G31" i="6"/>
  <c r="J31" i="6" s="1"/>
  <c r="G29" i="6"/>
  <c r="J29" i="6" s="1"/>
  <c r="G28" i="6"/>
  <c r="J28" i="6" s="1"/>
  <c r="L33" i="6"/>
  <c r="O33" i="6"/>
  <c r="M30" i="6"/>
  <c r="G30" i="6"/>
  <c r="J30" i="6" s="1"/>
  <c r="N34" i="6"/>
  <c r="K34" i="6"/>
  <c r="N26" i="6"/>
  <c r="K26" i="6"/>
  <c r="K33" i="6"/>
  <c r="N33" i="6"/>
  <c r="O29" i="6"/>
  <c r="G20" i="6"/>
  <c r="O20" i="6" s="1"/>
  <c r="E19" i="6"/>
  <c r="M19" i="6" s="1"/>
  <c r="C18" i="6"/>
  <c r="K18" i="6" s="1"/>
  <c r="G16" i="6"/>
  <c r="O16" i="6" s="1"/>
  <c r="E15" i="6"/>
  <c r="M15" i="6" s="1"/>
  <c r="C14" i="6"/>
  <c r="K14" i="6"/>
  <c r="E29" i="6"/>
  <c r="H29" i="6" s="1"/>
  <c r="K31" i="6"/>
  <c r="I28" i="6"/>
  <c r="L28" i="6" s="1"/>
  <c r="F20" i="6"/>
  <c r="D19" i="6"/>
  <c r="L19" i="6" s="1"/>
  <c r="B18" i="6"/>
  <c r="J18" i="6" s="1"/>
  <c r="F16" i="6"/>
  <c r="N16" i="6" s="1"/>
  <c r="D15" i="6"/>
  <c r="B14" i="6"/>
  <c r="J14" i="6" s="1"/>
  <c r="N20" i="6"/>
  <c r="L15" i="6"/>
  <c r="M35" i="6"/>
  <c r="M27" i="6"/>
  <c r="E20" i="6"/>
  <c r="M20" i="6" s="1"/>
  <c r="N32" i="6"/>
  <c r="D18" i="6"/>
  <c r="L18" i="6" s="1"/>
  <c r="C19" i="6"/>
  <c r="K19" i="6" s="1"/>
  <c r="C15" i="6"/>
  <c r="K15" i="6" s="1"/>
  <c r="F21" i="6"/>
  <c r="N21" i="6" s="1"/>
  <c r="D20" i="6"/>
  <c r="L20" i="6" s="1"/>
  <c r="B19" i="6"/>
  <c r="J19" i="6" s="1"/>
  <c r="F17" i="6"/>
  <c r="N17" i="6" s="1"/>
  <c r="D16" i="6"/>
  <c r="L16" i="6" s="1"/>
  <c r="B15" i="6"/>
  <c r="J15" i="6" s="1"/>
  <c r="I35" i="6"/>
  <c r="L35" i="6" s="1"/>
  <c r="G33" i="6"/>
  <c r="J33" i="6" s="1"/>
  <c r="I27" i="6"/>
  <c r="L27" i="6" s="1"/>
  <c r="C20" i="6"/>
  <c r="K20" i="6" s="1"/>
  <c r="G18" i="6"/>
  <c r="O18" i="6" s="1"/>
  <c r="G14" i="6"/>
  <c r="O14" i="6" s="1"/>
  <c r="K35" i="6"/>
  <c r="K27" i="6"/>
  <c r="B20" i="6"/>
  <c r="J20" i="6" s="1"/>
  <c r="F18" i="6"/>
  <c r="N18" i="6" s="1"/>
  <c r="E30" i="6"/>
  <c r="H30" i="6" s="1"/>
  <c r="G19" i="6"/>
  <c r="O19" i="6" s="1"/>
  <c r="E18" i="6"/>
  <c r="M18" i="6" s="1"/>
  <c r="G15" i="6"/>
  <c r="O15" i="6" s="1"/>
  <c r="E14" i="6"/>
  <c r="M14" i="6" s="1"/>
  <c r="F4" i="3"/>
  <c r="F5" i="3"/>
  <c r="F3" i="3"/>
  <c r="C4" i="3"/>
  <c r="C5" i="3"/>
  <c r="C6" i="3"/>
  <c r="C7" i="3"/>
  <c r="C8" i="3"/>
  <c r="C9" i="3"/>
  <c r="C10" i="3"/>
  <c r="C11" i="3"/>
  <c r="C12" i="3"/>
  <c r="C3" i="3"/>
  <c r="E5" i="3"/>
  <c r="E4" i="3"/>
  <c r="E3" i="3"/>
  <c r="B4" i="3"/>
  <c r="B5" i="3"/>
  <c r="B6" i="3"/>
  <c r="B7" i="3"/>
  <c r="B8" i="3"/>
  <c r="B9" i="3"/>
  <c r="B10" i="3"/>
  <c r="B11" i="3"/>
  <c r="B12" i="3"/>
  <c r="B3" i="3"/>
  <c r="E58" i="7" l="1"/>
  <c r="E60" i="7"/>
  <c r="E64" i="7"/>
  <c r="E33" i="7"/>
  <c r="C59" i="7"/>
  <c r="E59" i="7"/>
  <c r="E50" i="7"/>
  <c r="C76" i="7"/>
  <c r="E76" i="7" s="1"/>
  <c r="B59" i="7"/>
  <c r="A78" i="7"/>
  <c r="B52" i="7"/>
  <c r="J99" i="5"/>
  <c r="L99" i="5"/>
  <c r="J86" i="5"/>
  <c r="L86" i="5"/>
  <c r="J92" i="5"/>
  <c r="L92" i="5"/>
  <c r="J96" i="5"/>
  <c r="L96" i="5"/>
  <c r="J89" i="5"/>
  <c r="L89" i="5"/>
  <c r="J95" i="5"/>
  <c r="L95" i="5"/>
  <c r="J93" i="5"/>
  <c r="L93" i="5"/>
  <c r="J90" i="5"/>
  <c r="L90" i="5"/>
  <c r="J97" i="5"/>
  <c r="L97" i="5"/>
  <c r="J85" i="5"/>
  <c r="L85" i="5"/>
  <c r="J84" i="5"/>
  <c r="L84" i="5"/>
  <c r="J87" i="5"/>
  <c r="L87" i="5"/>
  <c r="J91" i="5"/>
  <c r="L91" i="5"/>
  <c r="J88" i="5"/>
  <c r="L88" i="5"/>
  <c r="J98" i="5"/>
  <c r="L98" i="5"/>
  <c r="J94" i="5"/>
  <c r="L94" i="5"/>
  <c r="B48" i="7"/>
  <c r="A74" i="7"/>
  <c r="A73" i="7"/>
  <c r="B47" i="7"/>
  <c r="B75" i="7"/>
  <c r="C49" i="7"/>
  <c r="A69" i="7"/>
  <c r="B43" i="7"/>
  <c r="A77" i="7"/>
  <c r="B51" i="7"/>
  <c r="A71" i="7"/>
  <c r="B45" i="7"/>
  <c r="B42" i="7"/>
  <c r="B68" i="7" s="1"/>
  <c r="A72" i="7"/>
  <c r="B46" i="7"/>
  <c r="B70" i="7"/>
  <c r="C44" i="7"/>
  <c r="C38" i="7"/>
  <c r="C64" i="7" s="1"/>
  <c r="E34" i="7"/>
  <c r="C39" i="7"/>
  <c r="C65" i="7" s="1"/>
  <c r="E65" i="7" s="1"/>
  <c r="C56" i="7"/>
  <c r="E56" i="7" s="1"/>
  <c r="E30" i="7"/>
  <c r="E32" i="7"/>
  <c r="O31" i="6"/>
  <c r="M32" i="6"/>
  <c r="O34" i="6"/>
  <c r="O35" i="6"/>
  <c r="K30" i="6"/>
  <c r="M29" i="6"/>
  <c r="M33" i="6"/>
  <c r="M28" i="6"/>
  <c r="M26" i="6"/>
  <c r="N28" i="6"/>
  <c r="K28" i="6"/>
  <c r="O27" i="6"/>
  <c r="N31" i="6"/>
  <c r="M31" i="6"/>
  <c r="N27" i="6"/>
  <c r="K29" i="6"/>
  <c r="N35" i="6"/>
  <c r="M34" i="6"/>
  <c r="B78" i="7" l="1"/>
  <c r="C52" i="7"/>
  <c r="E49" i="7"/>
  <c r="C75" i="7"/>
  <c r="E75" i="7" s="1"/>
  <c r="E44" i="7"/>
  <c r="C70" i="7"/>
  <c r="E70" i="7" s="1"/>
  <c r="C46" i="7"/>
  <c r="C72" i="7" s="1"/>
  <c r="E72" i="7" s="1"/>
  <c r="B72" i="7"/>
  <c r="C45" i="7"/>
  <c r="B71" i="7"/>
  <c r="C47" i="7"/>
  <c r="C73" i="7" s="1"/>
  <c r="E73" i="7" s="1"/>
  <c r="B73" i="7"/>
  <c r="C42" i="7"/>
  <c r="C68" i="7" s="1"/>
  <c r="E68" i="7" s="1"/>
  <c r="C51" i="7"/>
  <c r="B77" i="7"/>
  <c r="C48" i="7"/>
  <c r="C74" i="7" s="1"/>
  <c r="E74" i="7" s="1"/>
  <c r="B74" i="7"/>
  <c r="C43" i="7"/>
  <c r="B69" i="7"/>
  <c r="E38" i="7"/>
  <c r="E39" i="7"/>
  <c r="N30" i="6"/>
  <c r="N29" i="6"/>
  <c r="E45" i="7" l="1"/>
  <c r="C71" i="7"/>
  <c r="E71" i="7" s="1"/>
  <c r="E42" i="7"/>
  <c r="E51" i="7"/>
  <c r="C77" i="7"/>
  <c r="E77" i="7" s="1"/>
  <c r="E52" i="7"/>
  <c r="C78" i="7"/>
  <c r="E78" i="7" s="1"/>
  <c r="E43" i="7"/>
  <c r="C69" i="7"/>
  <c r="E69" i="7" s="1"/>
  <c r="E47" i="7"/>
  <c r="E48" i="7"/>
  <c r="E46" i="7"/>
</calcChain>
</file>

<file path=xl/sharedStrings.xml><?xml version="1.0" encoding="utf-8"?>
<sst xmlns="http://schemas.openxmlformats.org/spreadsheetml/2006/main" count="467" uniqueCount="183">
  <si>
    <t>Cube Root</t>
  </si>
  <si>
    <t>integer</t>
  </si>
  <si>
    <t>double</t>
  </si>
  <si>
    <t>result</t>
  </si>
  <si>
    <t>TestCase</t>
  </si>
  <si>
    <t>Add</t>
  </si>
  <si>
    <t>Subtract</t>
  </si>
  <si>
    <t>Multiply</t>
  </si>
  <si>
    <t>Divide</t>
  </si>
  <si>
    <t>X</t>
  </si>
  <si>
    <t>Y</t>
  </si>
  <si>
    <t>factor</t>
  </si>
  <si>
    <t>newX</t>
  </si>
  <si>
    <t>newY</t>
  </si>
  <si>
    <t>X2</t>
  </si>
  <si>
    <t>Y1</t>
  </si>
  <si>
    <t>X1</t>
  </si>
  <si>
    <t>Y2</t>
  </si>
  <si>
    <t>Dot Product</t>
  </si>
  <si>
    <t>Result</t>
  </si>
  <si>
    <t>Cross Product</t>
  </si>
  <si>
    <t>Angle</t>
  </si>
  <si>
    <t>x</t>
  </si>
  <si>
    <t>y</t>
  </si>
  <si>
    <t>quad 1</t>
  </si>
  <si>
    <t>quad 2</t>
  </si>
  <si>
    <t>quad 3</t>
  </si>
  <si>
    <t>quad 4</t>
  </si>
  <si>
    <t>Dot Product 3D</t>
  </si>
  <si>
    <t>Cross Product 3D</t>
  </si>
  <si>
    <t>Z1</t>
  </si>
  <si>
    <t>Z2</t>
  </si>
  <si>
    <t>Degrees</t>
  </si>
  <si>
    <t>Radians</t>
  </si>
  <si>
    <t>DegreesToRadians</t>
  </si>
  <si>
    <t>RadiansToDegrees</t>
  </si>
  <si>
    <t>Angle/Ratio Methods (Sin, Cos, Tan, etc.)</t>
  </si>
  <si>
    <t>Sin</t>
  </si>
  <si>
    <t>Cos</t>
  </si>
  <si>
    <t>Tan</t>
  </si>
  <si>
    <t>Csc</t>
  </si>
  <si>
    <t>Sec</t>
  </si>
  <si>
    <t>Cot</t>
  </si>
  <si>
    <t>Angle (deg)</t>
  </si>
  <si>
    <t>NegativeInfinity</t>
  </si>
  <si>
    <t>PositiveInfinity</t>
  </si>
  <si>
    <t>Solving for Angles</t>
  </si>
  <si>
    <t>Asin</t>
  </si>
  <si>
    <t>Acos</t>
  </si>
  <si>
    <t>Atan</t>
  </si>
  <si>
    <t>h</t>
  </si>
  <si>
    <t>Ratio</t>
  </si>
  <si>
    <t>Cases</t>
  </si>
  <si>
    <t>WrapAngleWithinTwoPi</t>
  </si>
  <si>
    <t>Revolutions</t>
  </si>
  <si>
    <t>WrapAngleWithinPositiveNegativePi</t>
  </si>
  <si>
    <t>xResult</t>
  </si>
  <si>
    <t>yResult</t>
  </si>
  <si>
    <t>zResult</t>
  </si>
  <si>
    <t>ToCartesianCoordinate</t>
  </si>
  <si>
    <t>Xi</t>
  </si>
  <si>
    <t>Yi</t>
  </si>
  <si>
    <t>Xj</t>
  </si>
  <si>
    <t>Yj</t>
  </si>
  <si>
    <t>X'</t>
  </si>
  <si>
    <t>Y'</t>
  </si>
  <si>
    <t>Length</t>
  </si>
  <si>
    <t>Factor</t>
  </si>
  <si>
    <t>Xi'</t>
  </si>
  <si>
    <t>Yi'</t>
  </si>
  <si>
    <t>Xj'</t>
  </si>
  <si>
    <t>Yj'</t>
  </si>
  <si>
    <t>Offset 1</t>
  </si>
  <si>
    <t>Offset 2</t>
  </si>
  <si>
    <t>Offset Result</t>
  </si>
  <si>
    <t>Both Quadrant1</t>
  </si>
  <si>
    <t>Both Quadrant2</t>
  </si>
  <si>
    <t>Both Quadrant3</t>
  </si>
  <si>
    <t>Both Quadrant4</t>
  </si>
  <si>
    <t>One Quadrant2</t>
  </si>
  <si>
    <t>One Quadrant4</t>
  </si>
  <si>
    <t>Differing Slope Directions</t>
  </si>
  <si>
    <t>Vertical</t>
  </si>
  <si>
    <t>Subtract (P-offset)</t>
  </si>
  <si>
    <t>Point</t>
  </si>
  <si>
    <t xml:space="preserve">Offset </t>
  </si>
  <si>
    <t>Point Result</t>
  </si>
  <si>
    <t>Subtract (offset-P)</t>
  </si>
  <si>
    <t>One Quadrant1, One Quadrant 3</t>
  </si>
  <si>
    <t>Add (P+offset, offset+P)</t>
  </si>
  <si>
    <t>MagnitudeSquared</t>
  </si>
  <si>
    <t>magnitudeX</t>
  </si>
  <si>
    <t>magnitudeY</t>
  </si>
  <si>
    <t>Magnitude</t>
  </si>
  <si>
    <t>Area</t>
  </si>
  <si>
    <t>magnitudeX1</t>
  </si>
  <si>
    <t>magnitudeX2</t>
  </si>
  <si>
    <t>magnitudeY1</t>
  </si>
  <si>
    <t>magnitudeY2</t>
  </si>
  <si>
    <t>ConcavityCollinearity</t>
  </si>
  <si>
    <t>DotProduct</t>
  </si>
  <si>
    <t>Magnitude1</t>
  </si>
  <si>
    <t>Magnitude2</t>
  </si>
  <si>
    <t>Pointing Same Way</t>
  </si>
  <si>
    <t>Concave</t>
  </si>
  <si>
    <t>Orthogonal</t>
  </si>
  <si>
    <t>Convex</t>
  </si>
  <si>
    <t>Pointing Opposite Way</t>
  </si>
  <si>
    <t>Expected</t>
  </si>
  <si>
    <t>&gt;0</t>
  </si>
  <si>
    <t>&lt;0</t>
  </si>
  <si>
    <t>Sloped</t>
  </si>
  <si>
    <t>Quad1</t>
  </si>
  <si>
    <t>Quad2</t>
  </si>
  <si>
    <t>Quad3</t>
  </si>
  <si>
    <t>Quad4</t>
  </si>
  <si>
    <t>Rotated 45 deg</t>
  </si>
  <si>
    <t>Mirrored Axis</t>
  </si>
  <si>
    <t>IsConcaveInside/IsConvexInside</t>
  </si>
  <si>
    <t>IsConcaveInside</t>
  </si>
  <si>
    <t>IsConvexInside</t>
  </si>
  <si>
    <t>Quadrant 1</t>
  </si>
  <si>
    <t>Quadrant 2</t>
  </si>
  <si>
    <t>Quadrant 4</t>
  </si>
  <si>
    <t>Quadrant 3</t>
  </si>
  <si>
    <t>x1</t>
  </si>
  <si>
    <t>y1</t>
  </si>
  <si>
    <t>x2</t>
  </si>
  <si>
    <t>y2</t>
  </si>
  <si>
    <t>Tangent</t>
  </si>
  <si>
    <t>Normal</t>
  </si>
  <si>
    <t>Tangent/Normal Vector</t>
  </si>
  <si>
    <t>deg line</t>
  </si>
  <si>
    <t>deg tangent</t>
  </si>
  <si>
    <t>deg normal</t>
  </si>
  <si>
    <t>NormalizeVector</t>
  </si>
  <si>
    <t>expectedMagnitudeX2</t>
  </si>
  <si>
    <t>expectedMagnitudeY2</t>
  </si>
  <si>
    <t>GetDirectionVector</t>
  </si>
  <si>
    <t>AngleRadians</t>
  </si>
  <si>
    <t>RotateVector</t>
  </si>
  <si>
    <t>Xcomponent</t>
  </si>
  <si>
    <t>Ycomponent</t>
  </si>
  <si>
    <t>Rotation(Radians)</t>
  </si>
  <si>
    <t>ResultX</t>
  </si>
  <si>
    <t>ResultY</t>
  </si>
  <si>
    <t>AngleRadians1</t>
  </si>
  <si>
    <t>AngleRadians2</t>
  </si>
  <si>
    <t>deltaAngle</t>
  </si>
  <si>
    <t>radius</t>
  </si>
  <si>
    <t>Arc Length</t>
  </si>
  <si>
    <t>LengthChord/Arc</t>
  </si>
  <si>
    <t>QuadraticFormula</t>
  </si>
  <si>
    <t>a</t>
  </si>
  <si>
    <t>b</t>
  </si>
  <si>
    <t>c</t>
  </si>
  <si>
    <t>result1</t>
  </si>
  <si>
    <t>result2</t>
  </si>
  <si>
    <t>a = 0</t>
  </si>
  <si>
    <t>operad2Sqrt = -3&lt; 0</t>
  </si>
  <si>
    <t>CubicCurveLowestRoot</t>
  </si>
  <si>
    <t>d</t>
  </si>
  <si>
    <t>A</t>
  </si>
  <si>
    <t>B</t>
  </si>
  <si>
    <t>s</t>
  </si>
  <si>
    <t>t</t>
  </si>
  <si>
    <t>tSqrt</t>
  </si>
  <si>
    <t>CubicCurveRoots</t>
  </si>
  <si>
    <t>D &gt; 0</t>
  </si>
  <si>
    <t>a2</t>
  </si>
  <si>
    <t>a1</t>
  </si>
  <si>
    <t>a0</t>
  </si>
  <si>
    <t>Q</t>
  </si>
  <si>
    <t>R</t>
  </si>
  <si>
    <t>D</t>
  </si>
  <si>
    <t>theta</t>
  </si>
  <si>
    <t>x3</t>
  </si>
  <si>
    <t>S</t>
  </si>
  <si>
    <t>T</t>
  </si>
  <si>
    <t>Rotate</t>
  </si>
  <si>
    <t>RotateAboutPoint</t>
  </si>
  <si>
    <t>Xcenter</t>
  </si>
  <si>
    <t>Ycenter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</si>
</sst>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00"/>
    <numFmt numFmtId="167" formatCode="0.000000"/>
    <numFmt numFmtId="168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41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164" fontId="0" fillId="0" borderId="0" xfId="0" applyNumberFormat="1"/>
    <xf numFmtId="0" fontId="1" fillId="0" borderId="0" xfId="0" applyFont="1"/>
    <xf numFmtId="0" fontId="0" fillId="0" borderId="0" xfId="0" applyFont="1"/>
    <xf numFmtId="0" fontId="0" fillId="2" borderId="0" xfId="0" applyFont="1" applyFill="1"/>
    <xf numFmtId="0" fontId="0" fillId="3" borderId="0" xfId="0" applyFill="1"/>
    <xf numFmtId="0" fontId="2" fillId="0" borderId="0" xfId="0" applyFont="1"/>
    <xf numFmtId="0" fontId="0" fillId="2" borderId="1" xfId="0" applyFill="1" applyBorder="1"/>
    <xf numFmtId="0" fontId="0" fillId="2" borderId="0" xfId="0" applyFill="1" applyBorder="1"/>
    <xf numFmtId="0" fontId="1" fillId="0" borderId="1" xfId="0" applyFont="1" applyBorder="1"/>
    <xf numFmtId="0" fontId="1" fillId="0" borderId="0" xfId="0" applyFont="1" applyBorder="1"/>
    <xf numFmtId="0" fontId="0" fillId="0" borderId="1" xfId="0" applyBorder="1"/>
    <xf numFmtId="0" fontId="0" fillId="0" borderId="0" xfId="0" applyBorder="1"/>
    <xf numFmtId="0" fontId="0" fillId="2" borderId="2" xfId="0" applyFill="1" applyBorder="1"/>
    <xf numFmtId="0" fontId="1" fillId="0" borderId="2" xfId="0" applyFont="1" applyBorder="1"/>
    <xf numFmtId="0" fontId="0" fillId="0" borderId="2" xfId="0" applyBorder="1"/>
    <xf numFmtId="0" fontId="2" fillId="2" borderId="0" xfId="0" applyFont="1" applyFill="1"/>
    <xf numFmtId="0" fontId="0" fillId="0" borderId="0" xfId="0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0" fillId="2" borderId="0" xfId="0" quotePrefix="1" applyFill="1"/>
    <xf numFmtId="167" fontId="0" fillId="0" borderId="0" xfId="0" applyNumberFormat="1"/>
    <xf numFmtId="0" fontId="3" fillId="0" borderId="0" xfId="0" applyFont="1" applyFill="1" applyBorder="1"/>
    <xf numFmtId="0" fontId="3" fillId="0" borderId="1" xfId="0" applyFont="1" applyFill="1" applyBorder="1"/>
    <xf numFmtId="0" fontId="0" fillId="0" borderId="2" xfId="0" applyFill="1" applyBorder="1"/>
    <xf numFmtId="168" fontId="0" fillId="0" borderId="0" xfId="0" applyNumberFormat="1"/>
    <xf numFmtId="168" fontId="3" fillId="0" borderId="0" xfId="1" applyNumberFormat="1"/>
    <xf numFmtId="0" fontId="0" fillId="6" borderId="0" xfId="0" applyFill="1"/>
    <xf numFmtId="2" fontId="3" fillId="6" borderId="0" xfId="0" applyNumberFormat="1" applyFont="1" applyFill="1"/>
    <xf numFmtId="168" fontId="0" fillId="2" borderId="0" xfId="0" applyNumberFormat="1" applyFill="1"/>
    <xf numFmtId="0" fontId="1" fillId="0" borderId="0" xfId="0" applyFont="1" applyFill="1" applyBorder="1"/>
    <xf numFmtId="1" fontId="0" fillId="2" borderId="0" xfId="0" applyNumberFormat="1" applyFill="1"/>
  </cellXfs>
  <cellStyles count="2">
    <cellStyle name="Normal" xfId="0" builtinId="0"/>
    <cellStyle name="Normal 2 2" xfId="1" xr:uid="{C4FB165C-2132-42F8-944E-A2831D18FA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7D384-0C7C-40C4-9B8C-466473A6AF3F}">
  <dimension ref="A1:F12"/>
  <sheetViews>
    <sheetView workbookViewId="0">
      <selection sqref="A1:XFD1"/>
    </sheetView>
  </sheetViews>
  <sheetFormatPr defaultRowHeight="14.4" x14ac:dyDescent="0.3"/>
  <cols>
    <col min="2" max="2" width="7.21875" bestFit="1" customWidth="1"/>
    <col min="3" max="3" width="29" bestFit="1" customWidth="1"/>
  </cols>
  <sheetData>
    <row r="1" spans="1:6" s="2" customFormat="1" x14ac:dyDescent="0.3">
      <c r="A1" s="2" t="s">
        <v>0</v>
      </c>
    </row>
    <row r="2" spans="1:6" s="3" customFormat="1" x14ac:dyDescent="0.3">
      <c r="A2" s="4" t="s">
        <v>1</v>
      </c>
      <c r="B2" s="4" t="s">
        <v>3</v>
      </c>
      <c r="C2" s="4" t="s">
        <v>4</v>
      </c>
      <c r="D2" s="4" t="s">
        <v>2</v>
      </c>
      <c r="E2" s="4" t="s">
        <v>3</v>
      </c>
      <c r="F2" s="4" t="s">
        <v>4</v>
      </c>
    </row>
    <row r="3" spans="1:6" x14ac:dyDescent="0.3">
      <c r="A3">
        <v>-9</v>
      </c>
      <c r="B3" s="5">
        <f t="shared" ref="B3:B12" si="0">A3^(1/3)</f>
        <v>-2.0800838230519041</v>
      </c>
      <c r="C3" t="str">
        <f>"[TestCase("&amp;A3&amp;", "&amp;ROUND(B3,4)&amp;")]"</f>
        <v>[TestCase(-9, -2.0801)]</v>
      </c>
      <c r="D3">
        <v>-9.9</v>
      </c>
      <c r="E3" s="5">
        <f>D3^(1/3)</f>
        <v>-2.1472291690189413</v>
      </c>
      <c r="F3" t="str">
        <f>"[TestCase("&amp;D3&amp;", "&amp;ROUND(E3,4)&amp;")]"</f>
        <v>[TestCase(-9.9, -2.1472)]</v>
      </c>
    </row>
    <row r="4" spans="1:6" x14ac:dyDescent="0.3">
      <c r="A4">
        <v>-3</v>
      </c>
      <c r="B4" s="5">
        <f t="shared" si="0"/>
        <v>-1.4422495703074083</v>
      </c>
      <c r="C4" t="str">
        <f t="shared" ref="C4:C12" si="1">"[TestCase("&amp;A4&amp;", "&amp;ROUND(B4,4)&amp;")]"</f>
        <v>[TestCase(-3, -1.4422)]</v>
      </c>
      <c r="D4">
        <v>0</v>
      </c>
      <c r="E4" s="5">
        <f>D4^(1/3)</f>
        <v>0</v>
      </c>
      <c r="F4" t="str">
        <f>"[TestCase("&amp;D4&amp;", "&amp;ROUND(E4,4)&amp;")]"</f>
        <v>[TestCase(0, 0)]</v>
      </c>
    </row>
    <row r="5" spans="1:6" x14ac:dyDescent="0.3">
      <c r="A5">
        <v>-1</v>
      </c>
      <c r="B5" s="5">
        <f t="shared" si="0"/>
        <v>-1</v>
      </c>
      <c r="C5" t="str">
        <f t="shared" si="1"/>
        <v>[TestCase(-1, -1)]</v>
      </c>
      <c r="D5">
        <v>9.9</v>
      </c>
      <c r="E5" s="5">
        <f>D5^(1/3)</f>
        <v>2.1472291690189413</v>
      </c>
      <c r="F5" t="str">
        <f>"[TestCase("&amp;D5&amp;", "&amp;ROUND(E5,4)&amp;")]"</f>
        <v>[TestCase(9.9, 2.1472)]</v>
      </c>
    </row>
    <row r="6" spans="1:6" x14ac:dyDescent="0.3">
      <c r="A6">
        <v>0</v>
      </c>
      <c r="B6" s="5">
        <f t="shared" si="0"/>
        <v>0</v>
      </c>
      <c r="C6" t="str">
        <f t="shared" si="1"/>
        <v>[TestCase(0, 0)]</v>
      </c>
    </row>
    <row r="7" spans="1:6" x14ac:dyDescent="0.3">
      <c r="A7">
        <v>1</v>
      </c>
      <c r="B7" s="5">
        <f t="shared" si="0"/>
        <v>1</v>
      </c>
      <c r="C7" t="str">
        <f t="shared" si="1"/>
        <v>[TestCase(1, 1)]</v>
      </c>
    </row>
    <row r="8" spans="1:6" x14ac:dyDescent="0.3">
      <c r="A8">
        <v>3</v>
      </c>
      <c r="B8" s="5">
        <f t="shared" si="0"/>
        <v>1.4422495703074083</v>
      </c>
      <c r="C8" t="str">
        <f t="shared" si="1"/>
        <v>[TestCase(3, 1.4422)]</v>
      </c>
    </row>
    <row r="9" spans="1:6" x14ac:dyDescent="0.3">
      <c r="A9">
        <v>8</v>
      </c>
      <c r="B9" s="5">
        <f t="shared" si="0"/>
        <v>1.9999999999999998</v>
      </c>
      <c r="C9" t="str">
        <f t="shared" si="1"/>
        <v>[TestCase(8, 2)]</v>
      </c>
    </row>
    <row r="10" spans="1:6" x14ac:dyDescent="0.3">
      <c r="A10">
        <v>9</v>
      </c>
      <c r="B10" s="5">
        <f t="shared" si="0"/>
        <v>2.0800838230519041</v>
      </c>
      <c r="C10" t="str">
        <f t="shared" si="1"/>
        <v>[TestCase(9, 2.0801)]</v>
      </c>
    </row>
    <row r="11" spans="1:6" x14ac:dyDescent="0.3">
      <c r="A11">
        <v>15</v>
      </c>
      <c r="B11" s="5">
        <f t="shared" si="0"/>
        <v>2.4662120743304703</v>
      </c>
      <c r="C11" t="str">
        <f t="shared" si="1"/>
        <v>[TestCase(15, 2.4662)]</v>
      </c>
    </row>
    <row r="12" spans="1:6" x14ac:dyDescent="0.3">
      <c r="A12">
        <v>27</v>
      </c>
      <c r="B12" s="5">
        <f t="shared" si="0"/>
        <v>2.9999999999999996</v>
      </c>
      <c r="C12" t="str">
        <f t="shared" si="1"/>
        <v>[TestCase(27, 3)]</v>
      </c>
    </row>
  </sheetData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8FD5B-93B3-4E50-9380-18A3BF1F0024}">
  <dimension ref="A1:G12"/>
  <sheetViews>
    <sheetView workbookViewId="0">
      <selection activeCell="H24" sqref="H24"/>
    </sheetView>
  </sheetViews>
  <sheetFormatPr defaultRowHeight="14.4" x14ac:dyDescent="0.3"/>
  <cols>
    <col min="1" max="1" width="15.6640625" bestFit="1" customWidth="1"/>
    <col min="3" max="3" width="10" bestFit="1" customWidth="1"/>
    <col min="6" max="6" width="37.77734375" bestFit="1" customWidth="1"/>
  </cols>
  <sheetData>
    <row r="1" spans="1:7" s="2" customFormat="1" x14ac:dyDescent="0.3">
      <c r="A1" s="2" t="s">
        <v>151</v>
      </c>
    </row>
    <row r="2" spans="1:7" x14ac:dyDescent="0.3">
      <c r="A2" s="6" t="s">
        <v>148</v>
      </c>
      <c r="B2" s="6" t="s">
        <v>149</v>
      </c>
      <c r="C2" s="6" t="s">
        <v>150</v>
      </c>
      <c r="D2" s="6" t="s">
        <v>66</v>
      </c>
    </row>
    <row r="3" spans="1:7" x14ac:dyDescent="0.3">
      <c r="A3">
        <v>0</v>
      </c>
      <c r="B3">
        <v>1</v>
      </c>
      <c r="C3">
        <f>B3*A3</f>
        <v>0</v>
      </c>
      <c r="D3">
        <f>2*B3*SIN(A3/2)</f>
        <v>0</v>
      </c>
      <c r="F3" t="str">
        <f>"[TestCase("&amp;ROUND(A3,6)&amp;", "&amp;B3&amp;", "&amp;ROUND(C3,6)&amp;")]"</f>
        <v>[TestCase(0, 1, 0)]</v>
      </c>
      <c r="G3" t="str">
        <f>"[TestCase("&amp;ROUND(A3,6)&amp;", "&amp;B3&amp;", "&amp;ROUND(D3,6)&amp;")]"</f>
        <v>[TestCase(0, 1, 0)]</v>
      </c>
    </row>
    <row r="4" spans="1:7" x14ac:dyDescent="0.3">
      <c r="A4">
        <f>PI()/2</f>
        <v>1.5707963267948966</v>
      </c>
      <c r="B4">
        <v>1</v>
      </c>
      <c r="C4">
        <f>B4*A4</f>
        <v>1.5707963267948966</v>
      </c>
      <c r="D4">
        <f>2*B4*SIN(A4/2)</f>
        <v>1.4142135623730949</v>
      </c>
      <c r="F4" t="str">
        <f t="shared" ref="F4:F12" si="0">"[TestCase("&amp;ROUND(A4,6)&amp;", "&amp;B4&amp;", "&amp;ROUND(C4,6)&amp;")]"</f>
        <v>[TestCase(1.570796, 1, 1.570796)]</v>
      </c>
      <c r="G4" t="str">
        <f t="shared" ref="G4:G12" si="1">"[TestCase("&amp;ROUND(A4,6)&amp;", "&amp;B4&amp;", "&amp;ROUND(D4,6)&amp;")]"</f>
        <v>[TestCase(1.570796, 1, 1.414214)]</v>
      </c>
    </row>
    <row r="5" spans="1:7" x14ac:dyDescent="0.3">
      <c r="A5">
        <f>-PI()/2</f>
        <v>-1.5707963267948966</v>
      </c>
      <c r="B5">
        <v>1</v>
      </c>
      <c r="C5">
        <f>B5*A5</f>
        <v>-1.5707963267948966</v>
      </c>
      <c r="D5">
        <f>2*B5*SIN(A5/2)</f>
        <v>-1.4142135623730949</v>
      </c>
      <c r="F5" t="str">
        <f t="shared" si="0"/>
        <v>[TestCase(-1.570796, 1, -1.570796)]</v>
      </c>
      <c r="G5" t="str">
        <f t="shared" si="1"/>
        <v>[TestCase(-1.570796, 1, -1.414214)]</v>
      </c>
    </row>
    <row r="6" spans="1:7" x14ac:dyDescent="0.3">
      <c r="A6">
        <v>0</v>
      </c>
      <c r="B6">
        <v>0</v>
      </c>
      <c r="C6">
        <f>B6*A6</f>
        <v>0</v>
      </c>
      <c r="D6">
        <f>2*B6*SIN(A6/2)</f>
        <v>0</v>
      </c>
      <c r="F6" t="str">
        <f t="shared" si="0"/>
        <v>[TestCase(0, 0, 0)]</v>
      </c>
      <c r="G6" t="str">
        <f t="shared" si="1"/>
        <v>[TestCase(0, 0, 0)]</v>
      </c>
    </row>
    <row r="7" spans="1:7" x14ac:dyDescent="0.3">
      <c r="A7">
        <v>0</v>
      </c>
      <c r="B7">
        <v>3</v>
      </c>
      <c r="C7">
        <f>B7*A7</f>
        <v>0</v>
      </c>
      <c r="D7">
        <f>2*B7*SIN(A7/2)</f>
        <v>0</v>
      </c>
      <c r="F7" t="str">
        <f t="shared" si="0"/>
        <v>[TestCase(0, 3, 0)]</v>
      </c>
      <c r="G7" t="str">
        <f t="shared" si="1"/>
        <v>[TestCase(0, 3, 0)]</v>
      </c>
    </row>
    <row r="8" spans="1:7" x14ac:dyDescent="0.3">
      <c r="A8">
        <f>PI()/2</f>
        <v>1.5707963267948966</v>
      </c>
      <c r="B8">
        <v>3</v>
      </c>
      <c r="C8">
        <f>B8*A8</f>
        <v>4.7123889803846897</v>
      </c>
      <c r="D8">
        <f>2*B8*SIN(A8/2)</f>
        <v>4.2426406871192848</v>
      </c>
      <c r="F8" t="str">
        <f t="shared" si="0"/>
        <v>[TestCase(1.570796, 3, 4.712389)]</v>
      </c>
      <c r="G8" t="str">
        <f t="shared" si="1"/>
        <v>[TestCase(1.570796, 3, 4.242641)]</v>
      </c>
    </row>
    <row r="9" spans="1:7" x14ac:dyDescent="0.3">
      <c r="A9">
        <f>-PI()/2</f>
        <v>-1.5707963267948966</v>
      </c>
      <c r="B9">
        <v>3</v>
      </c>
      <c r="C9">
        <f>B9*A9</f>
        <v>-4.7123889803846897</v>
      </c>
      <c r="D9">
        <f>2*B9*SIN(A9/2)</f>
        <v>-4.2426406871192848</v>
      </c>
      <c r="F9" t="str">
        <f t="shared" si="0"/>
        <v>[TestCase(-1.570796, 3, -4.712389)]</v>
      </c>
      <c r="G9" t="str">
        <f t="shared" si="1"/>
        <v>[TestCase(-1.570796, 3, -4.242641)]</v>
      </c>
    </row>
    <row r="10" spans="1:7" x14ac:dyDescent="0.3">
      <c r="A10">
        <v>0</v>
      </c>
      <c r="B10">
        <v>-3</v>
      </c>
      <c r="C10">
        <f>B10*A10</f>
        <v>0</v>
      </c>
      <c r="D10">
        <f>2*B10*SIN(A10/2)</f>
        <v>0</v>
      </c>
      <c r="F10" t="str">
        <f t="shared" si="0"/>
        <v>[TestCase(0, -3, 0)]</v>
      </c>
      <c r="G10" t="str">
        <f t="shared" si="1"/>
        <v>[TestCase(0, -3, 0)]</v>
      </c>
    </row>
    <row r="11" spans="1:7" x14ac:dyDescent="0.3">
      <c r="A11">
        <f>PI()/2</f>
        <v>1.5707963267948966</v>
      </c>
      <c r="B11">
        <v>-3</v>
      </c>
      <c r="C11">
        <f>B11*A11</f>
        <v>-4.7123889803846897</v>
      </c>
      <c r="D11">
        <f>2*B11*SIN(A11/2)</f>
        <v>-4.2426406871192848</v>
      </c>
      <c r="F11" t="str">
        <f t="shared" si="0"/>
        <v>[TestCase(1.570796, -3, -4.712389)]</v>
      </c>
      <c r="G11" t="str">
        <f t="shared" si="1"/>
        <v>[TestCase(1.570796, -3, -4.242641)]</v>
      </c>
    </row>
    <row r="12" spans="1:7" x14ac:dyDescent="0.3">
      <c r="A12">
        <f>-PI()/2</f>
        <v>-1.5707963267948966</v>
      </c>
      <c r="B12">
        <v>-3</v>
      </c>
      <c r="C12">
        <f>B12*A12</f>
        <v>4.7123889803846897</v>
      </c>
      <c r="D12">
        <f>2*B12*SIN(A12/2)</f>
        <v>4.2426406871192848</v>
      </c>
      <c r="F12" t="str">
        <f t="shared" si="0"/>
        <v>[TestCase(-1.570796, -3, 4.712389)]</v>
      </c>
      <c r="G12" t="str">
        <f t="shared" si="1"/>
        <v>[TestCase(-1.570796, -3, 4.242641)]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94319-A7BE-40F1-B4B5-401399411CE5}">
  <dimension ref="A1:G45"/>
  <sheetViews>
    <sheetView topLeftCell="A25" workbookViewId="0">
      <selection activeCell="K43" sqref="K43"/>
    </sheetView>
  </sheetViews>
  <sheetFormatPr defaultRowHeight="14.4" x14ac:dyDescent="0.3"/>
  <cols>
    <col min="1" max="1" width="12.33203125" customWidth="1"/>
    <col min="2" max="2" width="12.109375" bestFit="1" customWidth="1"/>
    <col min="3" max="3" width="12.21875" bestFit="1" customWidth="1"/>
    <col min="4" max="4" width="20.21875" bestFit="1" customWidth="1"/>
    <col min="5" max="5" width="19.88671875" customWidth="1"/>
  </cols>
  <sheetData>
    <row r="1" spans="1:5" s="2" customFormat="1" x14ac:dyDescent="0.3">
      <c r="A1" s="2" t="s">
        <v>90</v>
      </c>
    </row>
    <row r="2" spans="1:5" x14ac:dyDescent="0.3">
      <c r="A2" s="6" t="s">
        <v>91</v>
      </c>
      <c r="B2" s="6" t="s">
        <v>92</v>
      </c>
      <c r="C2" s="6" t="s">
        <v>19</v>
      </c>
      <c r="D2" s="6"/>
    </row>
    <row r="3" spans="1:5" x14ac:dyDescent="0.3">
      <c r="A3">
        <v>0</v>
      </c>
      <c r="B3">
        <v>0</v>
      </c>
      <c r="C3">
        <f>A3^2+B3^2</f>
        <v>0</v>
      </c>
      <c r="E3" t="str">
        <f>"[TestCase("&amp;A3&amp;", "&amp;B3&amp;", "&amp;C3&amp;")]"</f>
        <v>[TestCase(0, 0, 0)]</v>
      </c>
    </row>
    <row r="4" spans="1:5" x14ac:dyDescent="0.3">
      <c r="A4">
        <v>1</v>
      </c>
      <c r="B4">
        <v>1</v>
      </c>
      <c r="C4">
        <f t="shared" ref="C4:C8" si="0">A4^2+B4^2</f>
        <v>2</v>
      </c>
      <c r="E4" t="str">
        <f t="shared" ref="E4:E8" si="1">"[TestCase("&amp;A4&amp;", "&amp;B4&amp;", "&amp;C4&amp;")]"</f>
        <v>[TestCase(1, 1, 2)]</v>
      </c>
    </row>
    <row r="5" spans="1:5" x14ac:dyDescent="0.3">
      <c r="A5">
        <v>2</v>
      </c>
      <c r="B5">
        <v>3</v>
      </c>
      <c r="C5">
        <f t="shared" si="0"/>
        <v>13</v>
      </c>
      <c r="E5" t="str">
        <f t="shared" si="1"/>
        <v>[TestCase(2, 3, 13)]</v>
      </c>
    </row>
    <row r="6" spans="1:5" x14ac:dyDescent="0.3">
      <c r="A6">
        <v>-2</v>
      </c>
      <c r="B6">
        <v>3</v>
      </c>
      <c r="C6">
        <f t="shared" si="0"/>
        <v>13</v>
      </c>
      <c r="E6" t="str">
        <f t="shared" si="1"/>
        <v>[TestCase(-2, 3, 13)]</v>
      </c>
    </row>
    <row r="7" spans="1:5" x14ac:dyDescent="0.3">
      <c r="A7">
        <v>2</v>
      </c>
      <c r="B7">
        <v>-3</v>
      </c>
      <c r="C7">
        <f t="shared" si="0"/>
        <v>13</v>
      </c>
      <c r="E7" t="str">
        <f t="shared" si="1"/>
        <v>[TestCase(2, -3, 13)]</v>
      </c>
    </row>
    <row r="8" spans="1:5" x14ac:dyDescent="0.3">
      <c r="A8">
        <v>1.4</v>
      </c>
      <c r="B8">
        <v>-3.5</v>
      </c>
      <c r="C8">
        <f t="shared" si="0"/>
        <v>14.209999999999999</v>
      </c>
      <c r="E8" t="str">
        <f t="shared" si="1"/>
        <v>[TestCase(1.4, -3.5, 14.21)]</v>
      </c>
    </row>
    <row r="10" spans="1:5" s="2" customFormat="1" x14ac:dyDescent="0.3">
      <c r="A10" s="2" t="s">
        <v>93</v>
      </c>
    </row>
    <row r="11" spans="1:5" x14ac:dyDescent="0.3">
      <c r="A11" s="6" t="s">
        <v>91</v>
      </c>
      <c r="B11" s="6" t="s">
        <v>92</v>
      </c>
      <c r="C11" s="6" t="s">
        <v>19</v>
      </c>
    </row>
    <row r="12" spans="1:5" x14ac:dyDescent="0.3">
      <c r="A12">
        <f>A3</f>
        <v>0</v>
      </c>
      <c r="B12">
        <f>B3</f>
        <v>0</v>
      </c>
      <c r="C12">
        <f>SQRT(C3)</f>
        <v>0</v>
      </c>
      <c r="E12" t="str">
        <f>"[TestCase("&amp;A12&amp;", "&amp;B12&amp;", "&amp;ROUND(C12,6)&amp;")]"</f>
        <v>[TestCase(0, 0, 0)]</v>
      </c>
    </row>
    <row r="13" spans="1:5" x14ac:dyDescent="0.3">
      <c r="A13">
        <f t="shared" ref="A13:B13" si="2">A4</f>
        <v>1</v>
      </c>
      <c r="B13">
        <f t="shared" si="2"/>
        <v>1</v>
      </c>
      <c r="C13">
        <f t="shared" ref="C13:C16" si="3">SQRT(C4)</f>
        <v>1.4142135623730951</v>
      </c>
      <c r="E13" t="str">
        <f t="shared" ref="E13:E17" si="4">"[TestCase("&amp;A13&amp;", "&amp;B13&amp;", "&amp;ROUND(C13,6)&amp;")]"</f>
        <v>[TestCase(1, 1, 1.414214)]</v>
      </c>
    </row>
    <row r="14" spans="1:5" x14ac:dyDescent="0.3">
      <c r="A14">
        <f t="shared" ref="A14:B14" si="5">A5</f>
        <v>2</v>
      </c>
      <c r="B14">
        <f t="shared" si="5"/>
        <v>3</v>
      </c>
      <c r="C14">
        <f t="shared" si="3"/>
        <v>3.6055512754639891</v>
      </c>
      <c r="E14" t="str">
        <f t="shared" si="4"/>
        <v>[TestCase(2, 3, 3.605551)]</v>
      </c>
    </row>
    <row r="15" spans="1:5" x14ac:dyDescent="0.3">
      <c r="A15">
        <f t="shared" ref="A15:B15" si="6">A6</f>
        <v>-2</v>
      </c>
      <c r="B15">
        <f t="shared" si="6"/>
        <v>3</v>
      </c>
      <c r="C15">
        <f t="shared" si="3"/>
        <v>3.6055512754639891</v>
      </c>
      <c r="E15" t="str">
        <f t="shared" si="4"/>
        <v>[TestCase(-2, 3, 3.605551)]</v>
      </c>
    </row>
    <row r="16" spans="1:5" x14ac:dyDescent="0.3">
      <c r="A16">
        <f t="shared" ref="A16:B16" si="7">A7</f>
        <v>2</v>
      </c>
      <c r="B16">
        <f t="shared" si="7"/>
        <v>-3</v>
      </c>
      <c r="C16">
        <f t="shared" si="3"/>
        <v>3.6055512754639891</v>
      </c>
      <c r="E16" t="str">
        <f t="shared" si="4"/>
        <v>[TestCase(2, -3, 3.605551)]</v>
      </c>
    </row>
    <row r="17" spans="1:7" x14ac:dyDescent="0.3">
      <c r="A17">
        <f>A8</f>
        <v>1.4</v>
      </c>
      <c r="B17">
        <f>B8</f>
        <v>-3.5</v>
      </c>
      <c r="C17">
        <f>SQRT(C8)</f>
        <v>3.7696153649941526</v>
      </c>
      <c r="E17" t="str">
        <f t="shared" si="4"/>
        <v>[TestCase(1.4, -3.5, 3.769615)]</v>
      </c>
    </row>
    <row r="19" spans="1:7" s="2" customFormat="1" x14ac:dyDescent="0.3">
      <c r="A19" s="2" t="s">
        <v>94</v>
      </c>
    </row>
    <row r="20" spans="1:7" x14ac:dyDescent="0.3">
      <c r="A20" s="6" t="s">
        <v>95</v>
      </c>
      <c r="B20" s="6" t="s">
        <v>97</v>
      </c>
      <c r="C20" s="6" t="s">
        <v>96</v>
      </c>
      <c r="D20" s="6" t="s">
        <v>98</v>
      </c>
      <c r="E20" s="6" t="s">
        <v>19</v>
      </c>
    </row>
    <row r="21" spans="1:7" x14ac:dyDescent="0.3">
      <c r="A21">
        <v>0</v>
      </c>
      <c r="B21">
        <v>0</v>
      </c>
      <c r="C21">
        <v>0</v>
      </c>
      <c r="D21">
        <v>0</v>
      </c>
      <c r="E21">
        <f>0.5*(A21*D21-B21*C21)</f>
        <v>0</v>
      </c>
      <c r="G21" t="str">
        <f>"[TestCase("&amp;A21&amp;", "&amp;B21&amp;", "&amp;C21&amp;", "&amp;D21&amp;", "&amp;E21&amp;")]"</f>
        <v>[TestCase(0, 0, 0, 0, 0)]</v>
      </c>
    </row>
    <row r="22" spans="1:7" x14ac:dyDescent="0.3">
      <c r="A22">
        <v>1</v>
      </c>
      <c r="B22">
        <v>0</v>
      </c>
      <c r="C22">
        <v>0</v>
      </c>
      <c r="D22">
        <v>1</v>
      </c>
      <c r="E22">
        <f>0.5*(A22*D22-B22*C22)</f>
        <v>0.5</v>
      </c>
      <c r="G22" t="str">
        <f t="shared" ref="G22:G33" si="8">"[TestCase("&amp;A22&amp;", "&amp;B22&amp;", "&amp;C22&amp;", "&amp;D22&amp;", "&amp;E22&amp;")]"</f>
        <v>[TestCase(1, 0, 0, 1, 0.5)]</v>
      </c>
    </row>
    <row r="23" spans="1:7" x14ac:dyDescent="0.3">
      <c r="A23">
        <v>-1</v>
      </c>
      <c r="B23">
        <v>0</v>
      </c>
      <c r="C23">
        <v>0</v>
      </c>
      <c r="D23">
        <v>-1</v>
      </c>
      <c r="E23">
        <f>0.5*(A23*D23-B23*C23)</f>
        <v>0.5</v>
      </c>
      <c r="G23" t="str">
        <f t="shared" si="8"/>
        <v>[TestCase(-1, 0, 0, -1, 0.5)]</v>
      </c>
    </row>
    <row r="24" spans="1:7" x14ac:dyDescent="0.3">
      <c r="A24">
        <v>-1</v>
      </c>
      <c r="B24">
        <v>0</v>
      </c>
      <c r="C24">
        <v>0</v>
      </c>
      <c r="D24">
        <v>1</v>
      </c>
      <c r="E24">
        <f>0.5*(A24*D24-B24*C24)</f>
        <v>-0.5</v>
      </c>
      <c r="G24" t="str">
        <f t="shared" si="8"/>
        <v>[TestCase(-1, 0, 0, 1, -0.5)]</v>
      </c>
    </row>
    <row r="25" spans="1:7" x14ac:dyDescent="0.3">
      <c r="A25">
        <v>1</v>
      </c>
      <c r="B25">
        <v>0</v>
      </c>
      <c r="C25">
        <v>0</v>
      </c>
      <c r="D25">
        <v>-1</v>
      </c>
      <c r="E25">
        <f>0.5*(A25*D25-B25*C25)</f>
        <v>-0.5</v>
      </c>
      <c r="G25" t="str">
        <f t="shared" si="8"/>
        <v>[TestCase(1, 0, 0, -1, -0.5)]</v>
      </c>
    </row>
    <row r="26" spans="1:7" x14ac:dyDescent="0.3">
      <c r="A26">
        <v>0</v>
      </c>
      <c r="B26">
        <v>1</v>
      </c>
      <c r="C26">
        <v>1</v>
      </c>
      <c r="D26">
        <v>0</v>
      </c>
      <c r="E26">
        <f t="shared" ref="E26:E33" si="9">0.5*(A26*D26-B26*C26)</f>
        <v>-0.5</v>
      </c>
      <c r="G26" t="str">
        <f t="shared" si="8"/>
        <v>[TestCase(0, 1, 1, 0, -0.5)]</v>
      </c>
    </row>
    <row r="27" spans="1:7" x14ac:dyDescent="0.3">
      <c r="A27">
        <v>0</v>
      </c>
      <c r="B27">
        <v>-1</v>
      </c>
      <c r="C27">
        <v>-1</v>
      </c>
      <c r="D27">
        <v>0</v>
      </c>
      <c r="E27">
        <f t="shared" si="9"/>
        <v>-0.5</v>
      </c>
      <c r="G27" t="str">
        <f t="shared" si="8"/>
        <v>[TestCase(0, -1, -1, 0, -0.5)]</v>
      </c>
    </row>
    <row r="28" spans="1:7" x14ac:dyDescent="0.3">
      <c r="A28">
        <v>0</v>
      </c>
      <c r="B28">
        <v>-1</v>
      </c>
      <c r="C28">
        <v>1</v>
      </c>
      <c r="D28">
        <v>0</v>
      </c>
      <c r="E28">
        <f t="shared" si="9"/>
        <v>0.5</v>
      </c>
      <c r="G28" t="str">
        <f t="shared" si="8"/>
        <v>[TestCase(0, -1, 1, 0, 0.5)]</v>
      </c>
    </row>
    <row r="29" spans="1:7" x14ac:dyDescent="0.3">
      <c r="A29">
        <v>0</v>
      </c>
      <c r="B29">
        <v>1</v>
      </c>
      <c r="C29">
        <v>-1</v>
      </c>
      <c r="D29">
        <v>0</v>
      </c>
      <c r="E29">
        <f t="shared" si="9"/>
        <v>0.5</v>
      </c>
      <c r="G29" t="str">
        <f t="shared" si="8"/>
        <v>[TestCase(0, 1, -1, 0, 0.5)]</v>
      </c>
    </row>
    <row r="30" spans="1:7" x14ac:dyDescent="0.3">
      <c r="A30">
        <v>1</v>
      </c>
      <c r="B30">
        <v>2</v>
      </c>
      <c r="C30">
        <v>3</v>
      </c>
      <c r="D30">
        <v>4</v>
      </c>
      <c r="E30">
        <f t="shared" si="9"/>
        <v>-1</v>
      </c>
      <c r="G30" t="str">
        <f t="shared" si="8"/>
        <v>[TestCase(1, 2, 3, 4, -1)]</v>
      </c>
    </row>
    <row r="31" spans="1:7" x14ac:dyDescent="0.3">
      <c r="A31">
        <v>1</v>
      </c>
      <c r="B31">
        <v>2</v>
      </c>
      <c r="C31">
        <v>-3</v>
      </c>
      <c r="D31">
        <v>4</v>
      </c>
      <c r="E31">
        <f t="shared" si="9"/>
        <v>5</v>
      </c>
      <c r="G31" t="str">
        <f t="shared" si="8"/>
        <v>[TestCase(1, 2, -3, 4, 5)]</v>
      </c>
    </row>
    <row r="32" spans="1:7" x14ac:dyDescent="0.3">
      <c r="A32">
        <v>1</v>
      </c>
      <c r="B32">
        <v>2</v>
      </c>
      <c r="C32">
        <v>-3</v>
      </c>
      <c r="D32">
        <v>-4</v>
      </c>
      <c r="E32">
        <f t="shared" si="9"/>
        <v>1</v>
      </c>
      <c r="G32" t="str">
        <f t="shared" si="8"/>
        <v>[TestCase(1, 2, -3, -4, 1)]</v>
      </c>
    </row>
    <row r="33" spans="1:7" x14ac:dyDescent="0.3">
      <c r="A33">
        <v>1</v>
      </c>
      <c r="B33">
        <v>2</v>
      </c>
      <c r="C33">
        <v>3</v>
      </c>
      <c r="D33">
        <v>-4</v>
      </c>
      <c r="E33">
        <f t="shared" si="9"/>
        <v>-5</v>
      </c>
      <c r="G33" t="str">
        <f t="shared" si="8"/>
        <v>[TestCase(1, 2, 3, -4, -5)]</v>
      </c>
    </row>
    <row r="35" spans="1:7" s="2" customFormat="1" x14ac:dyDescent="0.3">
      <c r="A35" s="2" t="s">
        <v>135</v>
      </c>
    </row>
    <row r="36" spans="1:7" x14ac:dyDescent="0.3">
      <c r="A36" s="6" t="s">
        <v>95</v>
      </c>
      <c r="B36" s="6" t="s">
        <v>97</v>
      </c>
      <c r="C36" s="6" t="s">
        <v>93</v>
      </c>
      <c r="D36" s="6" t="s">
        <v>136</v>
      </c>
      <c r="E36" s="6" t="s">
        <v>137</v>
      </c>
    </row>
    <row r="37" spans="1:7" x14ac:dyDescent="0.3">
      <c r="A37">
        <v>0</v>
      </c>
      <c r="B37">
        <v>0</v>
      </c>
      <c r="C37">
        <f>SQRT(A37^2+B37^2)</f>
        <v>0</v>
      </c>
      <c r="D37" t="e">
        <f>A37/C37</f>
        <v>#DIV/0!</v>
      </c>
      <c r="E37" t="e">
        <f>B37/C37</f>
        <v>#DIV/0!</v>
      </c>
    </row>
    <row r="38" spans="1:7" x14ac:dyDescent="0.3">
      <c r="A38">
        <v>1</v>
      </c>
      <c r="B38">
        <v>0</v>
      </c>
      <c r="C38">
        <f t="shared" ref="C38:C45" si="10">SQRT(A38^2+B38^2)</f>
        <v>1</v>
      </c>
      <c r="D38">
        <f t="shared" ref="D38:D45" si="11">A38/C38</f>
        <v>1</v>
      </c>
      <c r="E38">
        <f t="shared" ref="E38:E45" si="12">B38/C38</f>
        <v>0</v>
      </c>
      <c r="G38" t="str">
        <f>"[TestCase("&amp;A38&amp;", "&amp;B38&amp;", "&amp;ROUND(D38,6)&amp;", "&amp;ROUND(E38,6)&amp;")]"</f>
        <v>[TestCase(1, 0, 1, 0)]</v>
      </c>
    </row>
    <row r="39" spans="1:7" x14ac:dyDescent="0.3">
      <c r="A39">
        <v>1</v>
      </c>
      <c r="B39">
        <v>1</v>
      </c>
      <c r="C39">
        <f t="shared" si="10"/>
        <v>1.4142135623730951</v>
      </c>
      <c r="D39">
        <f t="shared" si="11"/>
        <v>0.70710678118654746</v>
      </c>
      <c r="E39">
        <f t="shared" si="12"/>
        <v>0.70710678118654746</v>
      </c>
      <c r="G39" t="str">
        <f t="shared" ref="G39:G45" si="13">"[TestCase("&amp;A39&amp;", "&amp;B39&amp;", "&amp;ROUND(D39,6)&amp;", "&amp;ROUND(E39,6)&amp;")]"</f>
        <v>[TestCase(1, 1, 0.707107, 0.707107)]</v>
      </c>
    </row>
    <row r="40" spans="1:7" x14ac:dyDescent="0.3">
      <c r="A40">
        <v>0</v>
      </c>
      <c r="B40">
        <v>1</v>
      </c>
      <c r="C40">
        <f t="shared" si="10"/>
        <v>1</v>
      </c>
      <c r="D40">
        <f t="shared" si="11"/>
        <v>0</v>
      </c>
      <c r="E40">
        <f t="shared" si="12"/>
        <v>1</v>
      </c>
      <c r="G40" t="str">
        <f t="shared" si="13"/>
        <v>[TestCase(0, 1, 0, 1)]</v>
      </c>
    </row>
    <row r="41" spans="1:7" x14ac:dyDescent="0.3">
      <c r="A41">
        <v>-1</v>
      </c>
      <c r="B41">
        <v>1</v>
      </c>
      <c r="C41">
        <f t="shared" si="10"/>
        <v>1.4142135623730951</v>
      </c>
      <c r="D41">
        <f t="shared" si="11"/>
        <v>-0.70710678118654746</v>
      </c>
      <c r="E41">
        <f t="shared" si="12"/>
        <v>0.70710678118654746</v>
      </c>
      <c r="G41" t="str">
        <f t="shared" si="13"/>
        <v>[TestCase(-1, 1, -0.707107, 0.707107)]</v>
      </c>
    </row>
    <row r="42" spans="1:7" x14ac:dyDescent="0.3">
      <c r="A42">
        <v>-1</v>
      </c>
      <c r="B42">
        <v>0</v>
      </c>
      <c r="C42">
        <f t="shared" si="10"/>
        <v>1</v>
      </c>
      <c r="D42">
        <f t="shared" si="11"/>
        <v>-1</v>
      </c>
      <c r="E42">
        <f t="shared" si="12"/>
        <v>0</v>
      </c>
      <c r="G42" t="str">
        <f t="shared" si="13"/>
        <v>[TestCase(-1, 0, -1, 0)]</v>
      </c>
    </row>
    <row r="43" spans="1:7" x14ac:dyDescent="0.3">
      <c r="A43">
        <v>-1</v>
      </c>
      <c r="B43">
        <v>-1</v>
      </c>
      <c r="C43">
        <f t="shared" si="10"/>
        <v>1.4142135623730951</v>
      </c>
      <c r="D43">
        <f t="shared" si="11"/>
        <v>-0.70710678118654746</v>
      </c>
      <c r="E43">
        <f t="shared" si="12"/>
        <v>-0.70710678118654746</v>
      </c>
      <c r="G43" t="str">
        <f t="shared" si="13"/>
        <v>[TestCase(-1, -1, -0.707107, -0.707107)]</v>
      </c>
    </row>
    <row r="44" spans="1:7" x14ac:dyDescent="0.3">
      <c r="A44">
        <v>0</v>
      </c>
      <c r="B44">
        <v>-1</v>
      </c>
      <c r="C44">
        <f t="shared" si="10"/>
        <v>1</v>
      </c>
      <c r="D44">
        <f t="shared" si="11"/>
        <v>0</v>
      </c>
      <c r="E44">
        <f t="shared" si="12"/>
        <v>-1</v>
      </c>
      <c r="G44" t="str">
        <f t="shared" si="13"/>
        <v>[TestCase(0, -1, 0, -1)]</v>
      </c>
    </row>
    <row r="45" spans="1:7" x14ac:dyDescent="0.3">
      <c r="A45">
        <v>1</v>
      </c>
      <c r="B45">
        <v>-1</v>
      </c>
      <c r="C45">
        <f t="shared" si="10"/>
        <v>1.4142135623730951</v>
      </c>
      <c r="D45">
        <f t="shared" si="11"/>
        <v>0.70710678118654746</v>
      </c>
      <c r="E45">
        <f t="shared" si="12"/>
        <v>-0.70710678118654746</v>
      </c>
      <c r="G45" t="str">
        <f t="shared" si="13"/>
        <v>[TestCase(1, -1, 0.707107, -0.707107)]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opLeftCell="A7" workbookViewId="0">
      <selection activeCell="H31" sqref="H31"/>
    </sheetView>
  </sheetViews>
  <sheetFormatPr defaultRowHeight="14.4" x14ac:dyDescent="0.3"/>
  <cols>
    <col min="3" max="3" width="10.5546875" bestFit="1" customWidth="1"/>
    <col min="4" max="4" width="12.21875" bestFit="1" customWidth="1"/>
    <col min="6" max="6" width="9.5546875" bestFit="1" customWidth="1"/>
    <col min="8" max="8" width="13" customWidth="1"/>
    <col min="9" max="9" width="14.33203125" bestFit="1" customWidth="1"/>
    <col min="10" max="10" width="12" bestFit="1" customWidth="1"/>
    <col min="12" max="12" width="10.6640625" bestFit="1" customWidth="1"/>
    <col min="13" max="13" width="12.6640625" bestFit="1" customWidth="1"/>
  </cols>
  <sheetData>
    <row r="1" spans="1:14" s="2" customFormat="1" x14ac:dyDescent="0.3">
      <c r="A1" s="2" t="s">
        <v>152</v>
      </c>
    </row>
    <row r="2" spans="1:14" x14ac:dyDescent="0.3">
      <c r="A2" s="6" t="s">
        <v>153</v>
      </c>
      <c r="B2" s="6" t="s">
        <v>154</v>
      </c>
      <c r="C2" s="6" t="s">
        <v>155</v>
      </c>
      <c r="D2" s="6" t="s">
        <v>156</v>
      </c>
      <c r="E2" s="6" t="s">
        <v>157</v>
      </c>
    </row>
    <row r="3" spans="1:14" x14ac:dyDescent="0.3">
      <c r="A3">
        <v>0</v>
      </c>
      <c r="B3">
        <v>0</v>
      </c>
      <c r="C3">
        <v>0</v>
      </c>
      <c r="D3" t="e">
        <f>-B3/(2*A3)+(SQRT(B3^2-4*A3*C3)/(2*A3))</f>
        <v>#DIV/0!</v>
      </c>
      <c r="E3" t="e">
        <f>-B3/(2*A3)-(SQRT(B3^2-4*A3*C3)/(2*A3))</f>
        <v>#DIV/0!</v>
      </c>
    </row>
    <row r="4" spans="1:14" x14ac:dyDescent="0.3">
      <c r="A4">
        <v>0</v>
      </c>
      <c r="B4">
        <v>6</v>
      </c>
      <c r="C4">
        <v>1</v>
      </c>
      <c r="D4" t="e">
        <f>-B4/(2*A4)+(SQRT(B4^2-4*A4*C4)/(2*A4))</f>
        <v>#DIV/0!</v>
      </c>
      <c r="E4" t="e">
        <f>-B4/(2*A4)-(SQRT(B4^2-4*A4*C4)/(2*A4))</f>
        <v>#DIV/0!</v>
      </c>
      <c r="F4" s="1" t="s">
        <v>158</v>
      </c>
    </row>
    <row r="5" spans="1:14" x14ac:dyDescent="0.3">
      <c r="A5">
        <v>1</v>
      </c>
      <c r="B5">
        <v>1</v>
      </c>
      <c r="C5">
        <v>1</v>
      </c>
      <c r="D5" t="e">
        <f>-B5/(2*A5)+(SQRT(B5^2-4*A5*C5)/(2*A5))</f>
        <v>#NUM!</v>
      </c>
      <c r="E5" t="e">
        <f>-B5/(2*A5)-(SQRT(B5^2-4*A5*C5)/(2*A5))</f>
        <v>#NUM!</v>
      </c>
      <c r="F5" t="s">
        <v>159</v>
      </c>
    </row>
    <row r="6" spans="1:14" x14ac:dyDescent="0.3">
      <c r="A6">
        <v>1</v>
      </c>
      <c r="B6">
        <v>6</v>
      </c>
      <c r="C6">
        <v>3</v>
      </c>
      <c r="D6">
        <f>-B6/(2*A6)+(SQRT(B6^2-4*A6*C6)/(2*A6))</f>
        <v>-0.55051025721682212</v>
      </c>
      <c r="E6">
        <f>-B6/(2*A6)-(SQRT(B6^2-4*A6*C6)/(2*A6))</f>
        <v>-5.4494897427831779</v>
      </c>
      <c r="H6" t="str">
        <f>"[TestCase("&amp;A6&amp;", "&amp;B6&amp;", "&amp;C6&amp;", "&amp;ROUND(D6,6)&amp;", "&amp;ROUND(E6,6)&amp;")]"</f>
        <v>[TestCase(1, 6, 3, -0.55051, -5.44949)]</v>
      </c>
    </row>
    <row r="7" spans="1:14" x14ac:dyDescent="0.3">
      <c r="A7">
        <v>1</v>
      </c>
      <c r="B7">
        <v>-6</v>
      </c>
      <c r="C7">
        <v>3</v>
      </c>
      <c r="D7">
        <f>-B7/(2*A7)+(SQRT(B7^2-4*A7*C7)/(2*A7))</f>
        <v>5.4494897427831779</v>
      </c>
      <c r="E7">
        <f>-B7/(2*A7)-(SQRT(B7^2-4*A7*C7)/(2*A7))</f>
        <v>0.55051025721682212</v>
      </c>
      <c r="H7" t="str">
        <f t="shared" ref="H7:H8" si="0">"[TestCase("&amp;A7&amp;", "&amp;B7&amp;", "&amp;C7&amp;", "&amp;ROUND(D7,6)&amp;", "&amp;ROUND(E7,6)&amp;")]"</f>
        <v>[TestCase(1, -6, 3, 5.44949, 0.55051)]</v>
      </c>
    </row>
    <row r="8" spans="1:14" x14ac:dyDescent="0.3">
      <c r="A8">
        <v>1</v>
      </c>
      <c r="B8">
        <v>0</v>
      </c>
      <c r="C8">
        <v>0</v>
      </c>
      <c r="D8">
        <f>-B8/(2*A8)+(SQRT(B8^2-4*A8*C8)/(2*A8))</f>
        <v>0</v>
      </c>
      <c r="E8">
        <f>-B8/(2*A8)-(SQRT(B8^2-4*A8*C8)/(2*A8))</f>
        <v>0</v>
      </c>
      <c r="H8" t="str">
        <f t="shared" si="0"/>
        <v>[TestCase(1, 0, 0, 0, 0)]</v>
      </c>
    </row>
    <row r="10" spans="1:14" s="2" customFormat="1" x14ac:dyDescent="0.3">
      <c r="A10" s="2" t="s">
        <v>160</v>
      </c>
      <c r="D10" s="29"/>
    </row>
    <row r="11" spans="1:14" x14ac:dyDescent="0.3">
      <c r="A11" s="6" t="s">
        <v>153</v>
      </c>
      <c r="B11" s="6" t="s">
        <v>154</v>
      </c>
      <c r="C11" s="6" t="s">
        <v>155</v>
      </c>
      <c r="D11" s="6" t="s">
        <v>161</v>
      </c>
      <c r="E11" s="13" t="s">
        <v>162</v>
      </c>
      <c r="F11" s="14" t="s">
        <v>163</v>
      </c>
      <c r="G11" s="14" t="s">
        <v>166</v>
      </c>
      <c r="H11" s="14" t="s">
        <v>165</v>
      </c>
      <c r="I11" s="18" t="s">
        <v>164</v>
      </c>
      <c r="J11" s="6" t="s">
        <v>3</v>
      </c>
    </row>
    <row r="12" spans="1:14" x14ac:dyDescent="0.3">
      <c r="A12">
        <v>0.72250000000000003</v>
      </c>
      <c r="B12">
        <v>-1.7</v>
      </c>
      <c r="C12" s="30">
        <v>284.77208739999998</v>
      </c>
      <c r="D12" s="30">
        <v>-5274.7208069999997</v>
      </c>
      <c r="E12" s="32">
        <f>C12/A12-B12^2/(3*A12^2)</f>
        <v>392.30277379469425</v>
      </c>
      <c r="F12" s="31">
        <f>-(D12/A12+2*B12^3/(27*A12^3)-B12*C12/(3*A12^2))</f>
        <v>6992.4807169158157</v>
      </c>
      <c r="G12" s="3">
        <f>0.5*(-F12+SQRT(F12^2+(4/27)*E12^3))</f>
        <v>306.3697661905112</v>
      </c>
      <c r="H12" s="31">
        <f>(G12)^(1/3)</f>
        <v>6.7413773112295665</v>
      </c>
      <c r="I12" s="33">
        <f>(20+H12^3)^(1/3)</f>
        <v>6.8849898886162215</v>
      </c>
      <c r="J12" s="37">
        <f>(F12+H12^3)^(1/3)-H12-B14/(3*A14)</f>
        <v>13.440692277453405</v>
      </c>
    </row>
    <row r="13" spans="1:14" x14ac:dyDescent="0.3">
      <c r="A13" s="6" t="s">
        <v>153</v>
      </c>
      <c r="B13" s="6" t="s">
        <v>154</v>
      </c>
      <c r="C13" s="6" t="s">
        <v>155</v>
      </c>
      <c r="D13" s="6" t="s">
        <v>161</v>
      </c>
      <c r="E13" s="6" t="s">
        <v>169</v>
      </c>
      <c r="F13" s="6" t="s">
        <v>170</v>
      </c>
      <c r="G13" s="6" t="s">
        <v>171</v>
      </c>
      <c r="H13" s="6" t="s">
        <v>163</v>
      </c>
      <c r="I13" s="6" t="s">
        <v>162</v>
      </c>
      <c r="J13" s="14" t="s">
        <v>166</v>
      </c>
      <c r="K13" s="14" t="s">
        <v>165</v>
      </c>
      <c r="L13" s="6" t="s">
        <v>3</v>
      </c>
    </row>
    <row r="14" spans="1:14" x14ac:dyDescent="0.3">
      <c r="A14">
        <v>0.72250000000000003</v>
      </c>
      <c r="B14">
        <v>-1.7</v>
      </c>
      <c r="C14" s="30">
        <v>284.77208739999998</v>
      </c>
      <c r="D14" s="30">
        <v>-5274.7208069999997</v>
      </c>
      <c r="E14">
        <f>B14/A14</f>
        <v>-2.3529411764705879</v>
      </c>
      <c r="F14">
        <f>C14/A14</f>
        <v>394.1482178546712</v>
      </c>
      <c r="G14">
        <f>D14/A14</f>
        <v>-7300.651635986158</v>
      </c>
      <c r="H14" s="34">
        <f>(1/27)*(9*F14*E14-27*G14-2*E14^3)</f>
        <v>6992.4807169158157</v>
      </c>
      <c r="I14">
        <f>(1/3)*(3*F14-E14^2)</f>
        <v>392.3027737946943</v>
      </c>
      <c r="J14">
        <f>H14^2+(4/27)*I14^3</f>
        <v>57839375.040314659</v>
      </c>
      <c r="K14">
        <f>(0.5*(-H14+SQRT(J14)))^(1/3)</f>
        <v>6.7413773112295665</v>
      </c>
      <c r="L14" s="36">
        <f>(H14+K14^3)^(1/3)-K14-E14/3</f>
        <v>13.440692277453405</v>
      </c>
      <c r="N14" t="str">
        <f>"[TestCase("&amp;ROUND(A14,6)&amp;", "&amp;ROUND(B14,6)&amp;", "&amp;ROUND(C14,6)&amp;", "&amp;ROUND(D14,6)&amp;", "&amp;ROUND(L14,6)&amp;")]"</f>
        <v>[TestCase(0.7225, -1.7, 284.772087, -5274.720807, 13.440692)]</v>
      </c>
    </row>
    <row r="15" spans="1:14" x14ac:dyDescent="0.3">
      <c r="A15">
        <v>0.63700000000000001</v>
      </c>
      <c r="B15">
        <v>-378.60399999999998</v>
      </c>
      <c r="C15">
        <v>59057.623</v>
      </c>
      <c r="D15">
        <v>-1627072.645</v>
      </c>
      <c r="E15">
        <f>B15/A15</f>
        <v>-594.35478806907372</v>
      </c>
      <c r="F15">
        <f>C15/A15</f>
        <v>92712.124018838309</v>
      </c>
      <c r="G15">
        <f>D15/A15</f>
        <v>-2554274.1679748823</v>
      </c>
      <c r="H15" s="38">
        <f t="shared" ref="H15" si="1">(1/27)*(9*F15*E15-27*G15-2*E15^3)</f>
        <v>-261071.93123680353</v>
      </c>
      <c r="I15">
        <f>(1/3)*(3*F15-E15^2)</f>
        <v>-25040.414014706192</v>
      </c>
      <c r="J15" s="2">
        <f>H15^2+(4/27)*I15^3</f>
        <v>-2257900534205.5996</v>
      </c>
      <c r="K15" t="e">
        <f t="shared" ref="K15:K16" si="2">(0.5*(-H15+SQRT(J15)))^(1/3)</f>
        <v>#NUM!</v>
      </c>
      <c r="L15" t="e">
        <f>(H15+K15^3)^(1/3)-K15-E15/3</f>
        <v>#NUM!</v>
      </c>
      <c r="N15" t="s">
        <v>168</v>
      </c>
    </row>
    <row r="16" spans="1:14" x14ac:dyDescent="0.3">
      <c r="A16">
        <v>0.63700000000000001</v>
      </c>
      <c r="B16">
        <v>378.60399999999998</v>
      </c>
      <c r="C16">
        <v>59057.623</v>
      </c>
      <c r="D16">
        <v>1627072.645</v>
      </c>
      <c r="E16">
        <f>B16/A16</f>
        <v>594.35478806907372</v>
      </c>
      <c r="F16">
        <f>C16/A16</f>
        <v>92712.124018838309</v>
      </c>
      <c r="G16">
        <f>D16/A16</f>
        <v>2554274.1679748823</v>
      </c>
      <c r="H16" s="34">
        <f>(1/27)*(9*F16*E16-27*G16-2*E16^3)</f>
        <v>261071.93123680353</v>
      </c>
      <c r="I16">
        <f>(1/3)*(3*F16-E16^2)</f>
        <v>-25040.414014706192</v>
      </c>
      <c r="J16" s="2">
        <f t="shared" ref="J16" si="3">H16^2+(4/27)*I16^3</f>
        <v>-2257900534205.5996</v>
      </c>
      <c r="K16" t="e">
        <f t="shared" si="2"/>
        <v>#NUM!</v>
      </c>
      <c r="L16" t="e">
        <f>(H16+K16^3)^(1/3)-K16-E16/3</f>
        <v>#NUM!</v>
      </c>
      <c r="N16" t="s">
        <v>168</v>
      </c>
    </row>
    <row r="18" spans="1:16" x14ac:dyDescent="0.3">
      <c r="A18" s="6" t="s">
        <v>153</v>
      </c>
      <c r="B18" s="6" t="s">
        <v>154</v>
      </c>
      <c r="C18" s="6" t="s">
        <v>155</v>
      </c>
      <c r="D18" s="6" t="s">
        <v>161</v>
      </c>
      <c r="E18" s="6" t="s">
        <v>169</v>
      </c>
      <c r="F18" s="6" t="s">
        <v>170</v>
      </c>
      <c r="G18" s="6" t="s">
        <v>171</v>
      </c>
      <c r="H18" s="6" t="s">
        <v>163</v>
      </c>
      <c r="I18" s="6" t="s">
        <v>162</v>
      </c>
      <c r="J18" s="14" t="s">
        <v>166</v>
      </c>
      <c r="K18" s="6" t="s">
        <v>172</v>
      </c>
      <c r="L18" s="6" t="s">
        <v>173</v>
      </c>
      <c r="M18" s="6" t="s">
        <v>174</v>
      </c>
      <c r="N18" s="39" t="s">
        <v>177</v>
      </c>
      <c r="O18" s="39" t="s">
        <v>178</v>
      </c>
      <c r="P18" s="39" t="s">
        <v>125</v>
      </c>
    </row>
    <row r="19" spans="1:16" x14ac:dyDescent="0.3">
      <c r="A19">
        <v>0.63673250621051469</v>
      </c>
      <c r="B19">
        <v>-378.60426269086923</v>
      </c>
      <c r="C19">
        <v>59057.623334244614</v>
      </c>
      <c r="D19">
        <v>-1627072.6448583209</v>
      </c>
      <c r="E19">
        <f>B19/A19</f>
        <v>-594.60489137599666</v>
      </c>
      <c r="F19">
        <f>C19/A19</f>
        <v>92751.073265794839</v>
      </c>
      <c r="G19">
        <f>D19/A19</f>
        <v>-2555347.22821326</v>
      </c>
      <c r="H19" s="38">
        <f t="shared" ref="H19" si="4">(1/27)*(9*F19*E19-27*G19-2*E19^3)</f>
        <v>-255806.08250263662</v>
      </c>
      <c r="I19">
        <f>(1/3)*(3*F19-E19^2)</f>
        <v>-25100.585683625424</v>
      </c>
      <c r="J19" s="2">
        <f>H19^2+(4/27)*I19^3</f>
        <v>-2277431097851.3306</v>
      </c>
      <c r="K19">
        <f>(3*F19-E19^2)/9</f>
        <v>-8366.8618945418075</v>
      </c>
      <c r="L19">
        <f>(9*E19*F19-27*G19-2*E19^3)/54</f>
        <v>-127903.04125131833</v>
      </c>
      <c r="M19">
        <f>K19^3+L19^2</f>
        <v>-569357774462.83252</v>
      </c>
      <c r="N19" t="e">
        <f>(L19+SQRT(M19))^3</f>
        <v>#NUM!</v>
      </c>
      <c r="O19" t="e">
        <f>(L19-SQRT(M19))^3</f>
        <v>#NUM!</v>
      </c>
      <c r="P19" t="e">
        <f>N19+O19-E19/3</f>
        <v>#NUM!</v>
      </c>
    </row>
    <row r="20" spans="1:16" x14ac:dyDescent="0.3">
      <c r="A20">
        <v>0.63673250621051469</v>
      </c>
      <c r="B20">
        <v>378.60426269086901</v>
      </c>
      <c r="C20">
        <v>59057.623334244614</v>
      </c>
      <c r="D20">
        <v>1627072.64485832</v>
      </c>
      <c r="E20">
        <f>B20/A20</f>
        <v>594.60489137599632</v>
      </c>
      <c r="F20">
        <f>C20/A20</f>
        <v>92751.073265794839</v>
      </c>
      <c r="G20">
        <f>D20/A20</f>
        <v>2555347.2282132586</v>
      </c>
      <c r="H20" s="34">
        <f>(1/27)*(9*F20*E20-27*G20-2*E20^3)</f>
        <v>255806.0825026565</v>
      </c>
      <c r="I20">
        <f>(1/3)*(3*F20-E20^2)</f>
        <v>-25100.585683625286</v>
      </c>
      <c r="J20" s="2">
        <f t="shared" ref="J20" si="5">H20^2+(4/27)*I20^3</f>
        <v>-2277431097851.2817</v>
      </c>
      <c r="K20">
        <f>(3*F20-E20^2)/9</f>
        <v>-8366.861894541762</v>
      </c>
      <c r="L20">
        <f>(9*E20*F20-27*G20-2*E20^3)/54</f>
        <v>127903.04125132605</v>
      </c>
      <c r="M20">
        <f>K20^3+L20^2</f>
        <v>-569357774462.82104</v>
      </c>
      <c r="N20" t="e">
        <f>(L20+SQRT(M20))^3</f>
        <v>#NUM!</v>
      </c>
      <c r="O20" t="e">
        <f>(L20-SQRT(M20))^3</f>
        <v>#NUM!</v>
      </c>
      <c r="P20" t="e">
        <f>N20+O20-E20/3</f>
        <v>#NUM!</v>
      </c>
    </row>
    <row r="21" spans="1:16" x14ac:dyDescent="0.3">
      <c r="A21">
        <v>0.72250000000000003</v>
      </c>
      <c r="B21">
        <v>-1.7</v>
      </c>
      <c r="C21" s="30">
        <v>284.77208739999998</v>
      </c>
      <c r="D21" s="30">
        <v>-5274.7208069999997</v>
      </c>
      <c r="E21">
        <f>B21/A21</f>
        <v>-2.3529411764705879</v>
      </c>
      <c r="F21">
        <f>C21/A21</f>
        <v>394.1482178546712</v>
      </c>
      <c r="G21">
        <f>D21/A21</f>
        <v>-7300.651635986158</v>
      </c>
      <c r="H21" s="34">
        <f>(1/27)*(9*F21*E21-27*G21-2*E21^3)</f>
        <v>6992.4807169158157</v>
      </c>
      <c r="I21">
        <f>(1/3)*(3*F21-E21^2)</f>
        <v>392.3027737946943</v>
      </c>
      <c r="J21" s="40">
        <f t="shared" ref="J21" si="6">H21^2+(4/27)*I21^3</f>
        <v>57839375.040314659</v>
      </c>
      <c r="K21">
        <f>(3*F21-E21^2)/9</f>
        <v>130.7675912648981</v>
      </c>
      <c r="L21">
        <f>(9*E21*F21-27*G21-2*E21^3)/54</f>
        <v>3496.2403584579083</v>
      </c>
      <c r="M21">
        <f>K21^3+L21^2</f>
        <v>14459843.760078667</v>
      </c>
      <c r="N21">
        <f>(L21+SQRT(M21))^3</f>
        <v>388833255671.1106</v>
      </c>
      <c r="O21">
        <f>(L21-SQRT(M21))^3</f>
        <v>-28756611.847019747</v>
      </c>
      <c r="P21">
        <f>N21+O21-E21/3</f>
        <v>388804499060.04785</v>
      </c>
    </row>
    <row r="23" spans="1:16" s="2" customFormat="1" x14ac:dyDescent="0.3">
      <c r="A23" s="2" t="s">
        <v>167</v>
      </c>
    </row>
    <row r="24" spans="1:16" x14ac:dyDescent="0.3">
      <c r="A24" s="6" t="s">
        <v>153</v>
      </c>
      <c r="B24" s="6" t="s">
        <v>154</v>
      </c>
      <c r="C24" s="6" t="s">
        <v>155</v>
      </c>
      <c r="D24" s="6" t="s">
        <v>161</v>
      </c>
      <c r="E24" s="6" t="s">
        <v>169</v>
      </c>
      <c r="F24" s="6" t="s">
        <v>170</v>
      </c>
      <c r="G24" s="6" t="s">
        <v>171</v>
      </c>
      <c r="H24" s="6" t="s">
        <v>172</v>
      </c>
      <c r="I24" s="6" t="s">
        <v>173</v>
      </c>
      <c r="J24" s="6" t="s">
        <v>174</v>
      </c>
      <c r="K24" s="6" t="s">
        <v>175</v>
      </c>
      <c r="L24" s="6" t="s">
        <v>125</v>
      </c>
      <c r="M24" s="6" t="s">
        <v>127</v>
      </c>
      <c r="N24" s="6" t="s">
        <v>176</v>
      </c>
    </row>
    <row r="25" spans="1:16" x14ac:dyDescent="0.3">
      <c r="A25">
        <v>0.72250000000000003</v>
      </c>
      <c r="B25">
        <v>-1.7</v>
      </c>
      <c r="C25" s="30">
        <v>284.77208739999998</v>
      </c>
      <c r="D25" s="30">
        <v>-5274.7208069999997</v>
      </c>
      <c r="E25">
        <f>B25/A25</f>
        <v>-2.3529411764705879</v>
      </c>
      <c r="F25">
        <f>C25/A25</f>
        <v>394.1482178546712</v>
      </c>
      <c r="G25">
        <f>D25/A25</f>
        <v>-7300.651635986158</v>
      </c>
      <c r="H25">
        <f>(3*F25-E25^2)/9</f>
        <v>130.7675912648981</v>
      </c>
      <c r="I25">
        <f>(9*E25*F25-27*G25-2*E25^3)/54</f>
        <v>3496.2403584579083</v>
      </c>
      <c r="J25">
        <f>H25^3+I25^2</f>
        <v>14459843.760078667</v>
      </c>
      <c r="K25" t="e">
        <f>ACOS(I25/SQRT(ABS(-H25^3)))</f>
        <v>#NUM!</v>
      </c>
      <c r="L25" s="35" t="e">
        <f>2*SQRT(ABS(-H25))*COS(K25/3)-E25/3</f>
        <v>#NUM!</v>
      </c>
      <c r="M25" s="35" t="e">
        <f>2*SQRT(ABS(-H25))*COS((K25+2*PI())/3)-E25/3</f>
        <v>#NUM!</v>
      </c>
      <c r="N25" s="35" t="e">
        <f>2*SQRT(ABS(-H25))*COS((K25+4*PI())/3)-E25/3</f>
        <v>#NUM!</v>
      </c>
    </row>
    <row r="26" spans="1:16" x14ac:dyDescent="0.3">
      <c r="A26">
        <v>0.63673250621051469</v>
      </c>
      <c r="B26">
        <v>-378.60426269086923</v>
      </c>
      <c r="C26">
        <v>59057.623334244614</v>
      </c>
      <c r="D26">
        <v>-1627072.6448583209</v>
      </c>
      <c r="E26">
        <f>B26/A26</f>
        <v>-594.60489137599666</v>
      </c>
      <c r="F26" s="34">
        <f>C26/A26</f>
        <v>92751.073265794839</v>
      </c>
      <c r="G26">
        <f>D26/A26</f>
        <v>-2555347.22821326</v>
      </c>
      <c r="H26" s="34">
        <f>(3*F26-E26^2)/9</f>
        <v>-8366.8618945418075</v>
      </c>
      <c r="I26" s="34">
        <f>(9*E26*F26-27*G26-2*E26^3)/54</f>
        <v>-127903.04125131833</v>
      </c>
      <c r="J26">
        <f>H26^3+I26^2</f>
        <v>-569357774462.83252</v>
      </c>
      <c r="K26">
        <f>ACOS(I26/SQRT(ABS(-H26^3)))</f>
        <v>1.7387075223394004</v>
      </c>
      <c r="L26" s="35">
        <f>2*SQRT(ABS(-H26))*COS(K26/3)-E26/3</f>
        <v>351.26820991498209</v>
      </c>
      <c r="M26" s="35">
        <f>2*SQRT(ABS(-H26))*COS((K26+2*PI())/3)-E26/3</f>
        <v>34.901109739869099</v>
      </c>
      <c r="N26" s="35">
        <f>2*SQRT(ABS(-H26))*COS((K26+4*PI())/3)-E26/3</f>
        <v>208.43557172114549</v>
      </c>
      <c r="P26" t="str">
        <f>"[TestCase("&amp;ROUND(A26,6)&amp;", "&amp;ROUND(B26,6)&amp;", "&amp;ROUND(C26,6)&amp;", "&amp;ROUND(D26,6)&amp;", "&amp;ROUND(L26,6)&amp;", "&amp;ROUND(M26,6)&amp;", "&amp;ROUND(N26,6)&amp;")]"</f>
        <v>[TestCase(0.636733, -378.604263, 59057.623334, -1627072.644858, 351.26821, 34.90111, 208.435572)]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CCEAE-A218-4C94-819E-031E3B1F04E0}">
  <dimension ref="A1"/>
  <sheetViews>
    <sheetView workbookViewId="0">
      <selection activeCell="G20" sqref="G20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5911-FCC4-4561-9B15-FA5562CD2EAD}">
  <dimension ref="A1:O36"/>
  <sheetViews>
    <sheetView topLeftCell="A13" workbookViewId="0">
      <selection activeCell="D3" sqref="D3"/>
    </sheetView>
  </sheetViews>
  <sheetFormatPr defaultRowHeight="14.4" x14ac:dyDescent="0.3"/>
  <cols>
    <col min="1" max="1" width="12" customWidth="1"/>
    <col min="10" max="11" width="23.44140625" bestFit="1" customWidth="1"/>
    <col min="12" max="14" width="34.5546875" bestFit="1" customWidth="1"/>
    <col min="15" max="15" width="33.88671875" bestFit="1" customWidth="1"/>
  </cols>
  <sheetData>
    <row r="1" spans="1:15" s="2" customFormat="1" x14ac:dyDescent="0.3">
      <c r="A1" s="2" t="s">
        <v>36</v>
      </c>
      <c r="J1" s="2" t="s">
        <v>52</v>
      </c>
    </row>
    <row r="2" spans="1:15" x14ac:dyDescent="0.3">
      <c r="A2" s="6" t="s">
        <v>43</v>
      </c>
      <c r="B2" s="6" t="s">
        <v>37</v>
      </c>
      <c r="C2" s="6" t="s">
        <v>38</v>
      </c>
      <c r="D2" s="6" t="s">
        <v>39</v>
      </c>
      <c r="E2" s="6" t="s">
        <v>41</v>
      </c>
      <c r="F2" s="6" t="s">
        <v>40</v>
      </c>
      <c r="G2" s="6" t="s">
        <v>42</v>
      </c>
      <c r="J2" s="6" t="s">
        <v>37</v>
      </c>
      <c r="K2" s="6" t="s">
        <v>38</v>
      </c>
      <c r="L2" s="6" t="s">
        <v>39</v>
      </c>
      <c r="M2" s="6" t="s">
        <v>41</v>
      </c>
      <c r="N2" s="6" t="s">
        <v>40</v>
      </c>
      <c r="O2" s="6" t="s">
        <v>42</v>
      </c>
    </row>
    <row r="3" spans="1:15" x14ac:dyDescent="0.3">
      <c r="A3">
        <v>0</v>
      </c>
      <c r="B3">
        <f>ROUND(SIN(RADIANS($A3)),6)</f>
        <v>0</v>
      </c>
      <c r="C3">
        <f>ROUND(COS(RADIANS($A3)),6)</f>
        <v>1</v>
      </c>
      <c r="D3">
        <f>ROUND(TAN(RADIANS($A3)),6)</f>
        <v>0</v>
      </c>
      <c r="E3">
        <f>ROUND(_xlfn.SEC(RADIANS($A3)),6)</f>
        <v>1</v>
      </c>
      <c r="F3" s="2" t="e">
        <f>ROUND(_xlfn.CSC(RADIANS($A3)),6)</f>
        <v>#DIV/0!</v>
      </c>
      <c r="G3" s="2" t="e">
        <f>ROUND(_xlfn.COT(RADIANS($A3)),6)</f>
        <v>#DIV/0!</v>
      </c>
      <c r="H3" s="9" t="s">
        <v>44</v>
      </c>
      <c r="J3" t="str">
        <f>"[TestCase("&amp;$A3&amp;","&amp;IF(B3&lt;-100,"double.NegativeInfinity",IF(B3&gt;100,"double.PositiveInfinity",B3))&amp;")]"</f>
        <v>[TestCase(0,0)]</v>
      </c>
      <c r="K3" t="str">
        <f t="shared" ref="K3:M3" si="0">"[TestCase("&amp;$A3&amp;","&amp;IF(C3&lt;-100,"double.NegativeInfinity",IF(C3&gt;100,"double.PositiveInfinity",C3))&amp;")]"</f>
        <v>[TestCase(0,1)]</v>
      </c>
      <c r="L3" t="str">
        <f t="shared" si="0"/>
        <v>[TestCase(0,0)]</v>
      </c>
      <c r="M3" t="str">
        <f t="shared" si="0"/>
        <v>[TestCase(0,1)]</v>
      </c>
      <c r="N3" s="10" t="str">
        <f>"[TestCase("&amp;$A3&amp;", double.PositiveInfinity)]"</f>
        <v>[TestCase(0, double.PositiveInfinity)]</v>
      </c>
      <c r="O3" s="10" t="str">
        <f>"[TestCase("&amp;$A3&amp;", double.PositiveInfinity)]"</f>
        <v>[TestCase(0, double.PositiveInfinity)]</v>
      </c>
    </row>
    <row r="4" spans="1:15" x14ac:dyDescent="0.3">
      <c r="A4">
        <v>45</v>
      </c>
      <c r="B4">
        <f t="shared" ref="B4:B21" si="1">ROUND(SIN(RADIANS($A4)),6)</f>
        <v>0.70710700000000004</v>
      </c>
      <c r="C4">
        <f t="shared" ref="C4:C21" si="2">ROUND(COS(RADIANS($A4)),6)</f>
        <v>0.70710700000000004</v>
      </c>
      <c r="D4">
        <f t="shared" ref="D4:D21" si="3">ROUND(TAN(RADIANS($A4)),6)</f>
        <v>1</v>
      </c>
      <c r="E4">
        <f t="shared" ref="E4:E21" si="4">ROUND(_xlfn.SEC(RADIANS($A4)),6)</f>
        <v>1.4142140000000001</v>
      </c>
      <c r="F4">
        <f t="shared" ref="F4:F21" si="5">ROUND(_xlfn.CSC(RADIANS($A4)),6)</f>
        <v>1.4142140000000001</v>
      </c>
      <c r="G4">
        <f t="shared" ref="G4:G21" si="6">ROUND(_xlfn.COT(RADIANS($A4)),6)</f>
        <v>1</v>
      </c>
      <c r="H4" s="2" t="s">
        <v>45</v>
      </c>
      <c r="J4" t="str">
        <f t="shared" ref="J4:J21" si="7">"[TestCase("&amp;$A4&amp;","&amp;IF(B4&lt;-100,"double.NegativeInfinity",IF(B4&gt;100,"double.PositiveInfinity",B4))&amp;")]"</f>
        <v>[TestCase(45,0.707107)]</v>
      </c>
      <c r="K4" t="str">
        <f t="shared" ref="K4:K21" si="8">"[TestCase("&amp;$A4&amp;","&amp;IF(C4&lt;-100,"double.NegativeInfinity",IF(C4&gt;100,"double.PositiveInfinity",C4))&amp;")]"</f>
        <v>[TestCase(45,0.707107)]</v>
      </c>
      <c r="L4" t="str">
        <f t="shared" ref="L4:L21" si="9">"[TestCase("&amp;$A4&amp;","&amp;IF(D4&lt;-100,"double.NegativeInfinity",IF(D4&gt;100,"double.PositiveInfinity",D4))&amp;")]"</f>
        <v>[TestCase(45,1)]</v>
      </c>
      <c r="M4" t="str">
        <f t="shared" ref="M4:M21" si="10">"[TestCase("&amp;$A4&amp;","&amp;IF(E4&lt;-100,"double.NegativeInfinity",IF(E4&gt;100,"double.PositiveInfinity",E4))&amp;")]"</f>
        <v>[TestCase(45,1.414214)]</v>
      </c>
      <c r="N4" t="str">
        <f t="shared" ref="N4:N21" si="11">"[TestCase("&amp;$A4&amp;","&amp;IF(F4&lt;-100,"double.NegativeInfinity",IF(F4&gt;100,"double.PositiveInfinity",F4))&amp;")]"</f>
        <v>[TestCase(45,1.414214)]</v>
      </c>
      <c r="O4" t="str">
        <f t="shared" ref="O4:O21" si="12">"[TestCase("&amp;$A4&amp;","&amp;IF(G4&lt;-100,"double.NegativeInfinity",IF(G4&gt;100,"double.PositiveInfinity",G4))&amp;")]"</f>
        <v>[TestCase(45,1)]</v>
      </c>
    </row>
    <row r="5" spans="1:15" x14ac:dyDescent="0.3">
      <c r="A5">
        <v>90</v>
      </c>
      <c r="B5">
        <f t="shared" si="1"/>
        <v>1</v>
      </c>
      <c r="C5">
        <f t="shared" si="2"/>
        <v>0</v>
      </c>
      <c r="D5" s="2">
        <f t="shared" si="3"/>
        <v>1.63245522776191E+16</v>
      </c>
      <c r="E5" s="2">
        <f t="shared" si="4"/>
        <v>1.63245522776191E+16</v>
      </c>
      <c r="F5">
        <f t="shared" si="5"/>
        <v>1</v>
      </c>
      <c r="G5">
        <f t="shared" si="6"/>
        <v>0</v>
      </c>
      <c r="J5" t="str">
        <f t="shared" si="7"/>
        <v>[TestCase(90,1)]</v>
      </c>
      <c r="K5" t="str">
        <f t="shared" si="8"/>
        <v>[TestCase(90,0)]</v>
      </c>
      <c r="L5" t="str">
        <f t="shared" si="9"/>
        <v>[TestCase(90,double.PositiveInfinity)]</v>
      </c>
      <c r="M5" t="str">
        <f t="shared" si="10"/>
        <v>[TestCase(90,double.PositiveInfinity)]</v>
      </c>
      <c r="N5" t="str">
        <f t="shared" si="11"/>
        <v>[TestCase(90,1)]</v>
      </c>
      <c r="O5" t="str">
        <f t="shared" si="12"/>
        <v>[TestCase(90,0)]</v>
      </c>
    </row>
    <row r="6" spans="1:15" x14ac:dyDescent="0.3">
      <c r="A6">
        <v>135</v>
      </c>
      <c r="B6">
        <f t="shared" si="1"/>
        <v>0.70710700000000004</v>
      </c>
      <c r="C6">
        <f t="shared" si="2"/>
        <v>-0.70710700000000004</v>
      </c>
      <c r="D6">
        <f t="shared" si="3"/>
        <v>-1</v>
      </c>
      <c r="E6">
        <f t="shared" si="4"/>
        <v>-1.4142140000000001</v>
      </c>
      <c r="F6">
        <f t="shared" si="5"/>
        <v>1.4142140000000001</v>
      </c>
      <c r="G6">
        <f t="shared" si="6"/>
        <v>-1</v>
      </c>
      <c r="J6" t="str">
        <f t="shared" si="7"/>
        <v>[TestCase(135,0.707107)]</v>
      </c>
      <c r="K6" t="str">
        <f t="shared" si="8"/>
        <v>[TestCase(135,-0.707107)]</v>
      </c>
      <c r="L6" t="str">
        <f t="shared" si="9"/>
        <v>[TestCase(135,-1)]</v>
      </c>
      <c r="M6" t="str">
        <f t="shared" si="10"/>
        <v>[TestCase(135,-1.414214)]</v>
      </c>
      <c r="N6" t="str">
        <f t="shared" si="11"/>
        <v>[TestCase(135,1.414214)]</v>
      </c>
      <c r="O6" t="str">
        <f t="shared" si="12"/>
        <v>[TestCase(135,-1)]</v>
      </c>
    </row>
    <row r="7" spans="1:15" x14ac:dyDescent="0.3">
      <c r="A7">
        <v>180</v>
      </c>
      <c r="B7">
        <f t="shared" si="1"/>
        <v>0</v>
      </c>
      <c r="C7">
        <f t="shared" si="2"/>
        <v>-1</v>
      </c>
      <c r="D7">
        <f t="shared" si="3"/>
        <v>0</v>
      </c>
      <c r="E7">
        <f t="shared" si="4"/>
        <v>-1</v>
      </c>
      <c r="F7" s="2">
        <f t="shared" si="5"/>
        <v>8162276138809540</v>
      </c>
      <c r="G7" s="9">
        <f t="shared" si="6"/>
        <v>-8162276138809540</v>
      </c>
      <c r="J7" t="str">
        <f t="shared" si="7"/>
        <v>[TestCase(180,0)]</v>
      </c>
      <c r="K7" t="str">
        <f t="shared" si="8"/>
        <v>[TestCase(180,-1)]</v>
      </c>
      <c r="L7" t="str">
        <f t="shared" si="9"/>
        <v>[TestCase(180,0)]</v>
      </c>
      <c r="M7" t="str">
        <f t="shared" si="10"/>
        <v>[TestCase(180,-1)]</v>
      </c>
      <c r="N7" t="str">
        <f t="shared" si="11"/>
        <v>[TestCase(180,double.PositiveInfinity)]</v>
      </c>
      <c r="O7" t="str">
        <f t="shared" si="12"/>
        <v>[TestCase(180,double.NegativeInfinity)]</v>
      </c>
    </row>
    <row r="8" spans="1:15" x14ac:dyDescent="0.3">
      <c r="A8">
        <v>225</v>
      </c>
      <c r="B8">
        <f t="shared" si="1"/>
        <v>-0.70710700000000004</v>
      </c>
      <c r="C8">
        <f t="shared" si="2"/>
        <v>-0.70710700000000004</v>
      </c>
      <c r="D8">
        <f t="shared" si="3"/>
        <v>1</v>
      </c>
      <c r="E8">
        <f t="shared" si="4"/>
        <v>-1.4142140000000001</v>
      </c>
      <c r="F8">
        <f t="shared" si="5"/>
        <v>-1.4142140000000001</v>
      </c>
      <c r="G8">
        <f t="shared" si="6"/>
        <v>1</v>
      </c>
      <c r="J8" t="str">
        <f t="shared" si="7"/>
        <v>[TestCase(225,-0.707107)]</v>
      </c>
      <c r="K8" t="str">
        <f t="shared" si="8"/>
        <v>[TestCase(225,-0.707107)]</v>
      </c>
      <c r="L8" t="str">
        <f t="shared" si="9"/>
        <v>[TestCase(225,1)]</v>
      </c>
      <c r="M8" t="str">
        <f t="shared" si="10"/>
        <v>[TestCase(225,-1.414214)]</v>
      </c>
      <c r="N8" t="str">
        <f t="shared" si="11"/>
        <v>[TestCase(225,-1.414214)]</v>
      </c>
      <c r="O8" t="str">
        <f t="shared" si="12"/>
        <v>[TestCase(225,1)]</v>
      </c>
    </row>
    <row r="9" spans="1:15" x14ac:dyDescent="0.3">
      <c r="A9">
        <v>270</v>
      </c>
      <c r="B9">
        <f t="shared" si="1"/>
        <v>-1</v>
      </c>
      <c r="C9">
        <f t="shared" si="2"/>
        <v>0</v>
      </c>
      <c r="D9" s="2">
        <f t="shared" si="3"/>
        <v>5441517425873020</v>
      </c>
      <c r="E9" s="9">
        <f t="shared" si="4"/>
        <v>-5441517425873020</v>
      </c>
      <c r="F9">
        <f t="shared" si="5"/>
        <v>-1</v>
      </c>
      <c r="G9">
        <f t="shared" si="6"/>
        <v>0</v>
      </c>
      <c r="J9" t="str">
        <f t="shared" si="7"/>
        <v>[TestCase(270,-1)]</v>
      </c>
      <c r="K9" t="str">
        <f t="shared" si="8"/>
        <v>[TestCase(270,0)]</v>
      </c>
      <c r="L9" t="str">
        <f t="shared" si="9"/>
        <v>[TestCase(270,double.PositiveInfinity)]</v>
      </c>
      <c r="M9" t="str">
        <f t="shared" si="10"/>
        <v>[TestCase(270,double.NegativeInfinity)]</v>
      </c>
      <c r="N9" t="str">
        <f t="shared" si="11"/>
        <v>[TestCase(270,-1)]</v>
      </c>
      <c r="O9" t="str">
        <f t="shared" si="12"/>
        <v>[TestCase(270,0)]</v>
      </c>
    </row>
    <row r="10" spans="1:15" x14ac:dyDescent="0.3">
      <c r="A10">
        <v>315</v>
      </c>
      <c r="B10">
        <f t="shared" si="1"/>
        <v>-0.70710700000000004</v>
      </c>
      <c r="C10">
        <f t="shared" si="2"/>
        <v>0.70710700000000004</v>
      </c>
      <c r="D10">
        <f t="shared" si="3"/>
        <v>-1</v>
      </c>
      <c r="E10">
        <f t="shared" si="4"/>
        <v>1.4142140000000001</v>
      </c>
      <c r="F10">
        <f t="shared" si="5"/>
        <v>-1.4142140000000001</v>
      </c>
      <c r="G10">
        <f t="shared" si="6"/>
        <v>-1</v>
      </c>
      <c r="J10" t="str">
        <f t="shared" si="7"/>
        <v>[TestCase(315,-0.707107)]</v>
      </c>
      <c r="K10" t="str">
        <f t="shared" si="8"/>
        <v>[TestCase(315,0.707107)]</v>
      </c>
      <c r="L10" t="str">
        <f t="shared" si="9"/>
        <v>[TestCase(315,-1)]</v>
      </c>
      <c r="M10" t="str">
        <f t="shared" si="10"/>
        <v>[TestCase(315,1.414214)]</v>
      </c>
      <c r="N10" t="str">
        <f t="shared" si="11"/>
        <v>[TestCase(315,-1.414214)]</v>
      </c>
      <c r="O10" t="str">
        <f t="shared" si="12"/>
        <v>[TestCase(315,-1)]</v>
      </c>
    </row>
    <row r="11" spans="1:15" x14ac:dyDescent="0.3">
      <c r="A11">
        <v>360</v>
      </c>
      <c r="B11">
        <f t="shared" si="1"/>
        <v>0</v>
      </c>
      <c r="C11">
        <f t="shared" si="2"/>
        <v>1</v>
      </c>
      <c r="D11">
        <f t="shared" si="3"/>
        <v>0</v>
      </c>
      <c r="E11">
        <f t="shared" si="4"/>
        <v>1</v>
      </c>
      <c r="F11" s="9">
        <f t="shared" si="5"/>
        <v>-4081138069404770</v>
      </c>
      <c r="G11" s="9">
        <f t="shared" si="6"/>
        <v>-4081138069404770</v>
      </c>
      <c r="J11" t="str">
        <f t="shared" si="7"/>
        <v>[TestCase(360,0)]</v>
      </c>
      <c r="K11" t="str">
        <f t="shared" si="8"/>
        <v>[TestCase(360,1)]</v>
      </c>
      <c r="L11" t="str">
        <f t="shared" si="9"/>
        <v>[TestCase(360,0)]</v>
      </c>
      <c r="M11" t="str">
        <f t="shared" si="10"/>
        <v>[TestCase(360,1)]</v>
      </c>
      <c r="N11" t="str">
        <f t="shared" si="11"/>
        <v>[TestCase(360,double.NegativeInfinity)]</v>
      </c>
      <c r="O11" t="str">
        <f t="shared" si="12"/>
        <v>[TestCase(360,double.NegativeInfinity)]</v>
      </c>
    </row>
    <row r="12" spans="1:15" x14ac:dyDescent="0.3">
      <c r="A12">
        <v>30</v>
      </c>
      <c r="B12">
        <f t="shared" si="1"/>
        <v>0.5</v>
      </c>
      <c r="C12">
        <f t="shared" si="2"/>
        <v>0.86602500000000004</v>
      </c>
      <c r="D12">
        <f t="shared" si="3"/>
        <v>0.57735000000000003</v>
      </c>
      <c r="E12">
        <f t="shared" si="4"/>
        <v>1.154701</v>
      </c>
      <c r="F12">
        <f t="shared" si="5"/>
        <v>2</v>
      </c>
      <c r="G12">
        <f t="shared" si="6"/>
        <v>1.732051</v>
      </c>
      <c r="J12" t="str">
        <f t="shared" si="7"/>
        <v>[TestCase(30,0.5)]</v>
      </c>
      <c r="K12" t="str">
        <f t="shared" si="8"/>
        <v>[TestCase(30,0.866025)]</v>
      </c>
      <c r="L12" t="str">
        <f t="shared" si="9"/>
        <v>[TestCase(30,0.57735)]</v>
      </c>
      <c r="M12" t="str">
        <f t="shared" si="10"/>
        <v>[TestCase(30,1.154701)]</v>
      </c>
      <c r="N12" t="str">
        <f t="shared" si="11"/>
        <v>[TestCase(30,2)]</v>
      </c>
      <c r="O12" t="str">
        <f t="shared" si="12"/>
        <v>[TestCase(30,1.732051)]</v>
      </c>
    </row>
    <row r="13" spans="1:15" x14ac:dyDescent="0.3">
      <c r="A13">
        <v>60</v>
      </c>
      <c r="B13">
        <f t="shared" si="1"/>
        <v>0.86602500000000004</v>
      </c>
      <c r="C13">
        <f t="shared" si="2"/>
        <v>0.5</v>
      </c>
      <c r="D13">
        <f t="shared" si="3"/>
        <v>1.732051</v>
      </c>
      <c r="E13">
        <f t="shared" si="4"/>
        <v>2</v>
      </c>
      <c r="F13">
        <f t="shared" si="5"/>
        <v>1.154701</v>
      </c>
      <c r="G13">
        <f t="shared" si="6"/>
        <v>0.57735000000000003</v>
      </c>
      <c r="J13" t="str">
        <f t="shared" si="7"/>
        <v>[TestCase(60,0.866025)]</v>
      </c>
      <c r="K13" t="str">
        <f t="shared" si="8"/>
        <v>[TestCase(60,0.5)]</v>
      </c>
      <c r="L13" t="str">
        <f t="shared" si="9"/>
        <v>[TestCase(60,1.732051)]</v>
      </c>
      <c r="M13" t="str">
        <f t="shared" si="10"/>
        <v>[TestCase(60,2)]</v>
      </c>
      <c r="N13" t="str">
        <f t="shared" si="11"/>
        <v>[TestCase(60,1.154701)]</v>
      </c>
      <c r="O13" t="str">
        <f t="shared" si="12"/>
        <v>[TestCase(60,0.57735)]</v>
      </c>
    </row>
    <row r="14" spans="1:15" x14ac:dyDescent="0.3">
      <c r="A14">
        <f t="shared" ref="A14:A21" si="13">-A4</f>
        <v>-45</v>
      </c>
      <c r="B14">
        <f t="shared" si="1"/>
        <v>-0.70710700000000004</v>
      </c>
      <c r="C14">
        <f t="shared" si="2"/>
        <v>0.70710700000000004</v>
      </c>
      <c r="D14">
        <f t="shared" si="3"/>
        <v>-1</v>
      </c>
      <c r="E14">
        <f t="shared" si="4"/>
        <v>1.4142140000000001</v>
      </c>
      <c r="F14">
        <f t="shared" si="5"/>
        <v>-1.4142140000000001</v>
      </c>
      <c r="G14">
        <f t="shared" si="6"/>
        <v>-1</v>
      </c>
      <c r="J14" t="str">
        <f t="shared" si="7"/>
        <v>[TestCase(-45,-0.707107)]</v>
      </c>
      <c r="K14" t="str">
        <f t="shared" si="8"/>
        <v>[TestCase(-45,0.707107)]</v>
      </c>
      <c r="L14" t="str">
        <f t="shared" si="9"/>
        <v>[TestCase(-45,-1)]</v>
      </c>
      <c r="M14" t="str">
        <f t="shared" si="10"/>
        <v>[TestCase(-45,1.414214)]</v>
      </c>
      <c r="N14" t="str">
        <f t="shared" si="11"/>
        <v>[TestCase(-45,-1.414214)]</v>
      </c>
      <c r="O14" t="str">
        <f t="shared" si="12"/>
        <v>[TestCase(-45,-1)]</v>
      </c>
    </row>
    <row r="15" spans="1:15" x14ac:dyDescent="0.3">
      <c r="A15">
        <f t="shared" si="13"/>
        <v>-90</v>
      </c>
      <c r="B15">
        <f t="shared" si="1"/>
        <v>-1</v>
      </c>
      <c r="C15">
        <f t="shared" si="2"/>
        <v>0</v>
      </c>
      <c r="D15" s="9">
        <f t="shared" si="3"/>
        <v>-1.63245522776191E+16</v>
      </c>
      <c r="E15" s="2">
        <f t="shared" si="4"/>
        <v>1.63245522776191E+16</v>
      </c>
      <c r="F15">
        <f t="shared" si="5"/>
        <v>-1</v>
      </c>
      <c r="G15">
        <f t="shared" si="6"/>
        <v>0</v>
      </c>
      <c r="J15" t="str">
        <f t="shared" si="7"/>
        <v>[TestCase(-90,-1)]</v>
      </c>
      <c r="K15" t="str">
        <f t="shared" si="8"/>
        <v>[TestCase(-90,0)]</v>
      </c>
      <c r="L15" t="str">
        <f t="shared" si="9"/>
        <v>[TestCase(-90,double.NegativeInfinity)]</v>
      </c>
      <c r="M15" t="str">
        <f t="shared" si="10"/>
        <v>[TestCase(-90,double.PositiveInfinity)]</v>
      </c>
      <c r="N15" t="str">
        <f t="shared" si="11"/>
        <v>[TestCase(-90,-1)]</v>
      </c>
      <c r="O15" t="str">
        <f t="shared" si="12"/>
        <v>[TestCase(-90,0)]</v>
      </c>
    </row>
    <row r="16" spans="1:15" x14ac:dyDescent="0.3">
      <c r="A16">
        <f t="shared" si="13"/>
        <v>-135</v>
      </c>
      <c r="B16">
        <f t="shared" si="1"/>
        <v>-0.70710700000000004</v>
      </c>
      <c r="C16">
        <f t="shared" si="2"/>
        <v>-0.70710700000000004</v>
      </c>
      <c r="D16">
        <f t="shared" si="3"/>
        <v>1</v>
      </c>
      <c r="E16">
        <f t="shared" si="4"/>
        <v>-1.4142140000000001</v>
      </c>
      <c r="F16">
        <f t="shared" si="5"/>
        <v>-1.4142140000000001</v>
      </c>
      <c r="G16">
        <f t="shared" si="6"/>
        <v>1</v>
      </c>
      <c r="J16" t="str">
        <f t="shared" si="7"/>
        <v>[TestCase(-135,-0.707107)]</v>
      </c>
      <c r="K16" t="str">
        <f t="shared" si="8"/>
        <v>[TestCase(-135,-0.707107)]</v>
      </c>
      <c r="L16" t="str">
        <f t="shared" si="9"/>
        <v>[TestCase(-135,1)]</v>
      </c>
      <c r="M16" t="str">
        <f t="shared" si="10"/>
        <v>[TestCase(-135,-1.414214)]</v>
      </c>
      <c r="N16" t="str">
        <f t="shared" si="11"/>
        <v>[TestCase(-135,-1.414214)]</v>
      </c>
      <c r="O16" t="str">
        <f t="shared" si="12"/>
        <v>[TestCase(-135,1)]</v>
      </c>
    </row>
    <row r="17" spans="1:15" x14ac:dyDescent="0.3">
      <c r="A17">
        <f t="shared" si="13"/>
        <v>-180</v>
      </c>
      <c r="B17">
        <f t="shared" si="1"/>
        <v>0</v>
      </c>
      <c r="C17">
        <f t="shared" si="2"/>
        <v>-1</v>
      </c>
      <c r="D17">
        <f t="shared" si="3"/>
        <v>0</v>
      </c>
      <c r="E17">
        <f t="shared" si="4"/>
        <v>-1</v>
      </c>
      <c r="F17" s="9">
        <f t="shared" si="5"/>
        <v>-8162276138809540</v>
      </c>
      <c r="G17" s="2">
        <f t="shared" si="6"/>
        <v>8162276138809540</v>
      </c>
      <c r="J17" t="str">
        <f t="shared" si="7"/>
        <v>[TestCase(-180,0)]</v>
      </c>
      <c r="K17" t="str">
        <f t="shared" si="8"/>
        <v>[TestCase(-180,-1)]</v>
      </c>
      <c r="L17" t="str">
        <f t="shared" si="9"/>
        <v>[TestCase(-180,0)]</v>
      </c>
      <c r="M17" t="str">
        <f t="shared" si="10"/>
        <v>[TestCase(-180,-1)]</v>
      </c>
      <c r="N17" t="str">
        <f t="shared" si="11"/>
        <v>[TestCase(-180,double.NegativeInfinity)]</v>
      </c>
      <c r="O17" t="str">
        <f t="shared" si="12"/>
        <v>[TestCase(-180,double.PositiveInfinity)]</v>
      </c>
    </row>
    <row r="18" spans="1:15" x14ac:dyDescent="0.3">
      <c r="A18">
        <f t="shared" si="13"/>
        <v>-225</v>
      </c>
      <c r="B18">
        <f t="shared" si="1"/>
        <v>0.70710700000000004</v>
      </c>
      <c r="C18">
        <f t="shared" si="2"/>
        <v>-0.70710700000000004</v>
      </c>
      <c r="D18">
        <f t="shared" si="3"/>
        <v>-1</v>
      </c>
      <c r="E18">
        <f t="shared" si="4"/>
        <v>-1.4142140000000001</v>
      </c>
      <c r="F18">
        <f t="shared" si="5"/>
        <v>1.4142140000000001</v>
      </c>
      <c r="G18">
        <f t="shared" si="6"/>
        <v>-1</v>
      </c>
      <c r="J18" t="str">
        <f t="shared" si="7"/>
        <v>[TestCase(-225,0.707107)]</v>
      </c>
      <c r="K18" t="str">
        <f t="shared" si="8"/>
        <v>[TestCase(-225,-0.707107)]</v>
      </c>
      <c r="L18" t="str">
        <f t="shared" si="9"/>
        <v>[TestCase(-225,-1)]</v>
      </c>
      <c r="M18" t="str">
        <f t="shared" si="10"/>
        <v>[TestCase(-225,-1.414214)]</v>
      </c>
      <c r="N18" t="str">
        <f t="shared" si="11"/>
        <v>[TestCase(-225,1.414214)]</v>
      </c>
      <c r="O18" t="str">
        <f t="shared" si="12"/>
        <v>[TestCase(-225,-1)]</v>
      </c>
    </row>
    <row r="19" spans="1:15" x14ac:dyDescent="0.3">
      <c r="A19">
        <f t="shared" si="13"/>
        <v>-270</v>
      </c>
      <c r="B19">
        <f t="shared" si="1"/>
        <v>1</v>
      </c>
      <c r="C19">
        <f t="shared" si="2"/>
        <v>0</v>
      </c>
      <c r="D19" s="9">
        <f t="shared" si="3"/>
        <v>-5441517425873020</v>
      </c>
      <c r="E19" s="9">
        <f t="shared" si="4"/>
        <v>-5441517425873020</v>
      </c>
      <c r="F19">
        <f t="shared" si="5"/>
        <v>1</v>
      </c>
      <c r="G19">
        <f t="shared" si="6"/>
        <v>0</v>
      </c>
      <c r="J19" t="str">
        <f t="shared" si="7"/>
        <v>[TestCase(-270,1)]</v>
      </c>
      <c r="K19" t="str">
        <f t="shared" si="8"/>
        <v>[TestCase(-270,0)]</v>
      </c>
      <c r="L19" t="str">
        <f t="shared" si="9"/>
        <v>[TestCase(-270,double.NegativeInfinity)]</v>
      </c>
      <c r="M19" t="str">
        <f t="shared" si="10"/>
        <v>[TestCase(-270,double.NegativeInfinity)]</v>
      </c>
      <c r="N19" t="str">
        <f t="shared" si="11"/>
        <v>[TestCase(-270,1)]</v>
      </c>
      <c r="O19" t="str">
        <f t="shared" si="12"/>
        <v>[TestCase(-270,0)]</v>
      </c>
    </row>
    <row r="20" spans="1:15" x14ac:dyDescent="0.3">
      <c r="A20">
        <f t="shared" si="13"/>
        <v>-315</v>
      </c>
      <c r="B20">
        <f t="shared" si="1"/>
        <v>0.70710700000000004</v>
      </c>
      <c r="C20">
        <f t="shared" si="2"/>
        <v>0.70710700000000004</v>
      </c>
      <c r="D20">
        <f t="shared" si="3"/>
        <v>1</v>
      </c>
      <c r="E20">
        <f t="shared" si="4"/>
        <v>1.4142140000000001</v>
      </c>
      <c r="F20">
        <f t="shared" si="5"/>
        <v>1.4142140000000001</v>
      </c>
      <c r="G20">
        <f t="shared" si="6"/>
        <v>1</v>
      </c>
      <c r="J20" t="str">
        <f t="shared" si="7"/>
        <v>[TestCase(-315,0.707107)]</v>
      </c>
      <c r="K20" t="str">
        <f t="shared" si="8"/>
        <v>[TestCase(-315,0.707107)]</v>
      </c>
      <c r="L20" t="str">
        <f t="shared" si="9"/>
        <v>[TestCase(-315,1)]</v>
      </c>
      <c r="M20" t="str">
        <f t="shared" si="10"/>
        <v>[TestCase(-315,1.414214)]</v>
      </c>
      <c r="N20" t="str">
        <f t="shared" si="11"/>
        <v>[TestCase(-315,1.414214)]</v>
      </c>
      <c r="O20" t="str">
        <f t="shared" si="12"/>
        <v>[TestCase(-315,1)]</v>
      </c>
    </row>
    <row r="21" spans="1:15" x14ac:dyDescent="0.3">
      <c r="A21">
        <f t="shared" si="13"/>
        <v>-360</v>
      </c>
      <c r="B21">
        <f t="shared" si="1"/>
        <v>0</v>
      </c>
      <c r="C21">
        <f t="shared" si="2"/>
        <v>1</v>
      </c>
      <c r="D21">
        <f t="shared" si="3"/>
        <v>0</v>
      </c>
      <c r="E21">
        <f t="shared" si="4"/>
        <v>1</v>
      </c>
      <c r="F21" s="2">
        <f t="shared" si="5"/>
        <v>4081138069404770</v>
      </c>
      <c r="G21" s="2">
        <f t="shared" si="6"/>
        <v>4081138069404770</v>
      </c>
      <c r="J21" t="str">
        <f t="shared" si="7"/>
        <v>[TestCase(-360,0)]</v>
      </c>
      <c r="K21" t="str">
        <f t="shared" si="8"/>
        <v>[TestCase(-360,1)]</v>
      </c>
      <c r="L21" t="str">
        <f t="shared" si="9"/>
        <v>[TestCase(-360,0)]</v>
      </c>
      <c r="M21" t="str">
        <f t="shared" si="10"/>
        <v>[TestCase(-360,1)]</v>
      </c>
      <c r="N21" t="str">
        <f t="shared" si="11"/>
        <v>[TestCase(-360,double.PositiveInfinity)]</v>
      </c>
      <c r="O21" t="str">
        <f t="shared" si="12"/>
        <v>[TestCase(-360,double.PositiveInfinity)]</v>
      </c>
    </row>
    <row r="23" spans="1:15" s="2" customFormat="1" x14ac:dyDescent="0.3">
      <c r="A23" s="2" t="s">
        <v>46</v>
      </c>
    </row>
    <row r="24" spans="1:15" s="2" customFormat="1" x14ac:dyDescent="0.3">
      <c r="D24" s="11" t="s">
        <v>51</v>
      </c>
      <c r="E24" s="12"/>
      <c r="F24" s="17"/>
      <c r="G24" s="11" t="s">
        <v>33</v>
      </c>
      <c r="H24" s="12"/>
      <c r="I24" s="17"/>
      <c r="J24" s="11" t="s">
        <v>32</v>
      </c>
      <c r="K24" s="12"/>
      <c r="L24" s="17"/>
      <c r="M24" s="2" t="s">
        <v>52</v>
      </c>
    </row>
    <row r="25" spans="1:15" x14ac:dyDescent="0.3">
      <c r="A25" s="6" t="s">
        <v>22</v>
      </c>
      <c r="B25" s="6" t="s">
        <v>23</v>
      </c>
      <c r="C25" s="6" t="s">
        <v>50</v>
      </c>
      <c r="D25" s="13" t="s">
        <v>47</v>
      </c>
      <c r="E25" s="14" t="s">
        <v>48</v>
      </c>
      <c r="F25" s="18" t="s">
        <v>49</v>
      </c>
      <c r="G25" s="13" t="s">
        <v>47</v>
      </c>
      <c r="H25" s="14" t="s">
        <v>48</v>
      </c>
      <c r="I25" s="18" t="s">
        <v>49</v>
      </c>
      <c r="J25" s="13" t="s">
        <v>47</v>
      </c>
      <c r="K25" s="14" t="s">
        <v>48</v>
      </c>
      <c r="L25" s="18" t="s">
        <v>49</v>
      </c>
      <c r="M25" s="13" t="s">
        <v>47</v>
      </c>
      <c r="N25" s="14" t="s">
        <v>48</v>
      </c>
      <c r="O25" s="18" t="s">
        <v>49</v>
      </c>
    </row>
    <row r="26" spans="1:15" x14ac:dyDescent="0.3">
      <c r="A26">
        <v>1</v>
      </c>
      <c r="B26">
        <v>0</v>
      </c>
      <c r="C26">
        <f t="shared" ref="C26:C35" si="14">SQRT(A26^2+B26^2)</f>
        <v>1</v>
      </c>
      <c r="D26" s="15">
        <f t="shared" ref="D26:D35" si="15">$B26/$C26</f>
        <v>0</v>
      </c>
      <c r="E26" s="16">
        <f t="shared" ref="E26:E35" si="16">$A26/$C26</f>
        <v>1</v>
      </c>
      <c r="F26" s="19">
        <f t="shared" ref="F26:F35" si="17">$B26/$A26</f>
        <v>0</v>
      </c>
      <c r="G26" s="15">
        <f t="shared" ref="G26:G35" si="18">ASIN(D26)</f>
        <v>0</v>
      </c>
      <c r="H26" s="16">
        <f t="shared" ref="H26:H35" si="19">ACOS(E26)</f>
        <v>0</v>
      </c>
      <c r="I26" s="19">
        <f t="shared" ref="I26:I35" si="20">ATAN(F26)</f>
        <v>0</v>
      </c>
      <c r="J26" s="15">
        <f t="shared" ref="J26:J35" si="21">DEGREES(G26)</f>
        <v>0</v>
      </c>
      <c r="K26" s="16">
        <f t="shared" ref="K26:K35" si="22">DEGREES(H26)</f>
        <v>0</v>
      </c>
      <c r="L26" s="19">
        <f t="shared" ref="L26:L35" si="23">DEGREES(I26)</f>
        <v>0</v>
      </c>
      <c r="M26" t="str">
        <f t="shared" ref="M26:M35" si="24">"[TestCase("&amp;ROUND(D26,6)&amp;","&amp;ROUND(G26,6)&amp;")]"</f>
        <v>[TestCase(0,0)]</v>
      </c>
      <c r="N26" t="str">
        <f>"[TestCase("&amp;ROUND(E26,6)&amp;","&amp;ROUND(H26,6)&amp;")]"</f>
        <v>[TestCase(1,0)]</v>
      </c>
      <c r="O26" t="str">
        <f>"[TestCase("&amp;ROUND(F26,6)&amp;","&amp;ROUND(I26,6)&amp;")]"</f>
        <v>[TestCase(0,0)]</v>
      </c>
    </row>
    <row r="27" spans="1:15" x14ac:dyDescent="0.3">
      <c r="A27">
        <v>1</v>
      </c>
      <c r="B27">
        <v>1</v>
      </c>
      <c r="C27">
        <f t="shared" si="14"/>
        <v>1.4142135623730951</v>
      </c>
      <c r="D27" s="15">
        <f t="shared" si="15"/>
        <v>0.70710678118654746</v>
      </c>
      <c r="E27" s="16">
        <f t="shared" si="16"/>
        <v>0.70710678118654746</v>
      </c>
      <c r="F27" s="19">
        <f t="shared" si="17"/>
        <v>1</v>
      </c>
      <c r="G27" s="15">
        <f t="shared" si="18"/>
        <v>0.78539816339744828</v>
      </c>
      <c r="H27" s="16">
        <f t="shared" si="19"/>
        <v>0.78539816339744828</v>
      </c>
      <c r="I27" s="19">
        <f t="shared" si="20"/>
        <v>0.78539816339744828</v>
      </c>
      <c r="J27" s="15">
        <f t="shared" si="21"/>
        <v>45</v>
      </c>
      <c r="K27" s="16">
        <f t="shared" si="22"/>
        <v>45</v>
      </c>
      <c r="L27" s="19">
        <f t="shared" si="23"/>
        <v>45</v>
      </c>
      <c r="M27" t="str">
        <f t="shared" si="24"/>
        <v>[TestCase(0.707107,0.785398)]</v>
      </c>
      <c r="N27" t="str">
        <f>"[TestCase("&amp;ROUND(E27,6)&amp;","&amp;ROUND(H27,6)&amp;")]"</f>
        <v>[TestCase(0.707107,0.785398)]</v>
      </c>
      <c r="O27" t="str">
        <f>"[TestCase("&amp;ROUND(F27,6)&amp;","&amp;ROUND(I27,6)&amp;")]"</f>
        <v>[TestCase(1,0.785398)]</v>
      </c>
    </row>
    <row r="28" spans="1:15" x14ac:dyDescent="0.3">
      <c r="A28">
        <v>0</v>
      </c>
      <c r="B28">
        <v>1</v>
      </c>
      <c r="C28">
        <f t="shared" si="14"/>
        <v>1</v>
      </c>
      <c r="D28" s="15">
        <f t="shared" si="15"/>
        <v>1</v>
      </c>
      <c r="E28" s="21">
        <f t="shared" si="16"/>
        <v>0</v>
      </c>
      <c r="F28" s="19" t="e">
        <f t="shared" si="17"/>
        <v>#DIV/0!</v>
      </c>
      <c r="G28" s="15">
        <f t="shared" si="18"/>
        <v>1.5707963267948966</v>
      </c>
      <c r="H28" s="16">
        <f t="shared" si="19"/>
        <v>1.5707963267948966</v>
      </c>
      <c r="I28" s="19" t="e">
        <f t="shared" si="20"/>
        <v>#DIV/0!</v>
      </c>
      <c r="J28" s="15">
        <f t="shared" si="21"/>
        <v>90</v>
      </c>
      <c r="K28" s="21">
        <f t="shared" si="22"/>
        <v>90</v>
      </c>
      <c r="L28" s="19" t="e">
        <f t="shared" si="23"/>
        <v>#DIV/0!</v>
      </c>
      <c r="M28" t="str">
        <f t="shared" si="24"/>
        <v>[TestCase(1,1.570796)]</v>
      </c>
      <c r="N28" t="str">
        <f t="shared" ref="N28:N35" si="25">"[TestCase("&amp;ROUND(E28,6)&amp;","&amp;ROUND(H28,6)&amp;")]"</f>
        <v>[TestCase(0,1.570796)]</v>
      </c>
      <c r="O28" s="20"/>
    </row>
    <row r="29" spans="1:15" x14ac:dyDescent="0.3">
      <c r="A29">
        <v>-1</v>
      </c>
      <c r="B29">
        <v>1</v>
      </c>
      <c r="C29">
        <f t="shared" si="14"/>
        <v>1.4142135623730951</v>
      </c>
      <c r="D29" s="15">
        <f t="shared" si="15"/>
        <v>0.70710678118654746</v>
      </c>
      <c r="E29" s="21">
        <f t="shared" si="16"/>
        <v>-0.70710678118654746</v>
      </c>
      <c r="F29" s="19">
        <f t="shared" si="17"/>
        <v>-1</v>
      </c>
      <c r="G29" s="15">
        <f t="shared" si="18"/>
        <v>0.78539816339744828</v>
      </c>
      <c r="H29" s="16">
        <f t="shared" si="19"/>
        <v>2.3561944901923448</v>
      </c>
      <c r="I29" s="19">
        <f t="shared" si="20"/>
        <v>-0.78539816339744828</v>
      </c>
      <c r="J29" s="15">
        <f t="shared" si="21"/>
        <v>45</v>
      </c>
      <c r="K29" s="21">
        <f t="shared" si="22"/>
        <v>135</v>
      </c>
      <c r="L29" s="19">
        <f t="shared" si="23"/>
        <v>-45</v>
      </c>
      <c r="M29" t="str">
        <f t="shared" si="24"/>
        <v>[TestCase(0.707107,0.785398)]</v>
      </c>
      <c r="N29" t="str">
        <f t="shared" si="25"/>
        <v>[TestCase(-0.707107,2.356194)]</v>
      </c>
      <c r="O29" t="str">
        <f>"[TestCase("&amp;ROUND(F29,6)&amp;","&amp;ROUND(I29,6)&amp;")]"</f>
        <v>[TestCase(-1,-0.785398)]</v>
      </c>
    </row>
    <row r="30" spans="1:15" x14ac:dyDescent="0.3">
      <c r="A30">
        <v>-1</v>
      </c>
      <c r="B30">
        <v>0</v>
      </c>
      <c r="C30">
        <f t="shared" si="14"/>
        <v>1</v>
      </c>
      <c r="D30" s="15">
        <f t="shared" si="15"/>
        <v>0</v>
      </c>
      <c r="E30" s="21">
        <f t="shared" si="16"/>
        <v>-1</v>
      </c>
      <c r="F30" s="19">
        <f t="shared" si="17"/>
        <v>0</v>
      </c>
      <c r="G30" s="15">
        <f t="shared" si="18"/>
        <v>0</v>
      </c>
      <c r="H30" s="16">
        <f t="shared" si="19"/>
        <v>3.1415926535897931</v>
      </c>
      <c r="I30" s="19">
        <f t="shared" si="20"/>
        <v>0</v>
      </c>
      <c r="J30" s="15">
        <f t="shared" si="21"/>
        <v>0</v>
      </c>
      <c r="K30" s="21">
        <f t="shared" si="22"/>
        <v>180</v>
      </c>
      <c r="L30" s="19">
        <f t="shared" si="23"/>
        <v>0</v>
      </c>
      <c r="M30" t="str">
        <f t="shared" si="24"/>
        <v>[TestCase(0,0)]</v>
      </c>
      <c r="N30" t="str">
        <f t="shared" si="25"/>
        <v>[TestCase(-1,3.141593)]</v>
      </c>
      <c r="O30" t="str">
        <f>"[TestCase("&amp;ROUND(F30,6)&amp;","&amp;ROUND(I30,6)&amp;")]"</f>
        <v>[TestCase(0,0)]</v>
      </c>
    </row>
    <row r="31" spans="1:15" x14ac:dyDescent="0.3">
      <c r="A31">
        <v>-1</v>
      </c>
      <c r="B31">
        <v>-1</v>
      </c>
      <c r="C31">
        <f t="shared" si="14"/>
        <v>1.4142135623730951</v>
      </c>
      <c r="D31" s="15">
        <f t="shared" si="15"/>
        <v>-0.70710678118654746</v>
      </c>
      <c r="E31" s="21">
        <f t="shared" si="16"/>
        <v>-0.70710678118654746</v>
      </c>
      <c r="F31" s="19">
        <f t="shared" si="17"/>
        <v>1</v>
      </c>
      <c r="G31" s="15">
        <f t="shared" si="18"/>
        <v>-0.78539816339744828</v>
      </c>
      <c r="H31" s="16">
        <f t="shared" si="19"/>
        <v>2.3561944901923448</v>
      </c>
      <c r="I31" s="19">
        <f t="shared" si="20"/>
        <v>0.78539816339744828</v>
      </c>
      <c r="J31" s="15">
        <f t="shared" si="21"/>
        <v>-45</v>
      </c>
      <c r="K31" s="21">
        <f t="shared" si="22"/>
        <v>135</v>
      </c>
      <c r="L31" s="19">
        <f t="shared" si="23"/>
        <v>45</v>
      </c>
      <c r="M31" t="str">
        <f t="shared" si="24"/>
        <v>[TestCase(-0.707107,-0.785398)]</v>
      </c>
      <c r="N31" t="str">
        <f t="shared" si="25"/>
        <v>[TestCase(-0.707107,2.356194)]</v>
      </c>
      <c r="O31" t="str">
        <f>"[TestCase("&amp;ROUND(F31,6)&amp;","&amp;ROUND(I31,6)&amp;")]"</f>
        <v>[TestCase(1,0.785398)]</v>
      </c>
    </row>
    <row r="32" spans="1:15" x14ac:dyDescent="0.3">
      <c r="A32">
        <v>0</v>
      </c>
      <c r="B32">
        <v>-1</v>
      </c>
      <c r="C32">
        <f t="shared" si="14"/>
        <v>1</v>
      </c>
      <c r="D32" s="15">
        <f t="shared" si="15"/>
        <v>-1</v>
      </c>
      <c r="E32" s="21">
        <f t="shared" si="16"/>
        <v>0</v>
      </c>
      <c r="F32" s="19" t="e">
        <f t="shared" si="17"/>
        <v>#DIV/0!</v>
      </c>
      <c r="G32" s="15">
        <f t="shared" si="18"/>
        <v>-1.5707963267948966</v>
      </c>
      <c r="H32" s="16">
        <f t="shared" si="19"/>
        <v>1.5707963267948966</v>
      </c>
      <c r="I32" s="19" t="e">
        <f t="shared" si="20"/>
        <v>#DIV/0!</v>
      </c>
      <c r="J32" s="15">
        <f t="shared" si="21"/>
        <v>-90</v>
      </c>
      <c r="K32" s="21">
        <f t="shared" si="22"/>
        <v>90</v>
      </c>
      <c r="L32" s="19" t="e">
        <f t="shared" si="23"/>
        <v>#DIV/0!</v>
      </c>
      <c r="M32" t="str">
        <f t="shared" si="24"/>
        <v>[TestCase(-1,-1.570796)]</v>
      </c>
      <c r="N32" t="str">
        <f t="shared" si="25"/>
        <v>[TestCase(0,1.570796)]</v>
      </c>
      <c r="O32" s="20"/>
    </row>
    <row r="33" spans="1:15" x14ac:dyDescent="0.3">
      <c r="A33">
        <v>1</v>
      </c>
      <c r="B33">
        <v>-1</v>
      </c>
      <c r="C33">
        <f t="shared" si="14"/>
        <v>1.4142135623730951</v>
      </c>
      <c r="D33" s="15">
        <f t="shared" si="15"/>
        <v>-0.70710678118654746</v>
      </c>
      <c r="E33" s="21">
        <f t="shared" si="16"/>
        <v>0.70710678118654746</v>
      </c>
      <c r="F33" s="19">
        <f t="shared" si="17"/>
        <v>-1</v>
      </c>
      <c r="G33" s="15">
        <f t="shared" si="18"/>
        <v>-0.78539816339744828</v>
      </c>
      <c r="H33" s="16">
        <f t="shared" si="19"/>
        <v>0.78539816339744828</v>
      </c>
      <c r="I33" s="19">
        <f t="shared" si="20"/>
        <v>-0.78539816339744828</v>
      </c>
      <c r="J33" s="15">
        <f t="shared" si="21"/>
        <v>-45</v>
      </c>
      <c r="K33" s="21">
        <f t="shared" si="22"/>
        <v>45</v>
      </c>
      <c r="L33" s="19">
        <f t="shared" si="23"/>
        <v>-45</v>
      </c>
      <c r="M33" t="str">
        <f t="shared" si="24"/>
        <v>[TestCase(-0.707107,-0.785398)]</v>
      </c>
      <c r="N33" t="str">
        <f t="shared" si="25"/>
        <v>[TestCase(0.707107,0.785398)]</v>
      </c>
      <c r="O33" t="str">
        <f>"[TestCase("&amp;ROUND(F33,6)&amp;","&amp;ROUND(I33,6)&amp;")]"</f>
        <v>[TestCase(-1,-0.785398)]</v>
      </c>
    </row>
    <row r="34" spans="1:15" x14ac:dyDescent="0.3">
      <c r="A34">
        <v>2</v>
      </c>
      <c r="B34">
        <v>1</v>
      </c>
      <c r="C34">
        <f t="shared" si="14"/>
        <v>2.2360679774997898</v>
      </c>
      <c r="D34" s="15">
        <f t="shared" si="15"/>
        <v>0.44721359549995793</v>
      </c>
      <c r="E34" s="16">
        <f t="shared" si="16"/>
        <v>0.89442719099991586</v>
      </c>
      <c r="F34" s="19">
        <f t="shared" si="17"/>
        <v>0.5</v>
      </c>
      <c r="G34" s="15">
        <f t="shared" si="18"/>
        <v>0.46364760900080609</v>
      </c>
      <c r="H34" s="16">
        <f t="shared" si="19"/>
        <v>0.46364760900080615</v>
      </c>
      <c r="I34" s="19">
        <f t="shared" si="20"/>
        <v>0.46364760900080609</v>
      </c>
      <c r="J34" s="15">
        <f t="shared" si="21"/>
        <v>26.56505117707799</v>
      </c>
      <c r="K34" s="16">
        <f t="shared" si="22"/>
        <v>26.565051177077994</v>
      </c>
      <c r="L34" s="19">
        <f t="shared" si="23"/>
        <v>26.56505117707799</v>
      </c>
      <c r="M34" t="str">
        <f t="shared" si="24"/>
        <v>[TestCase(0.447214,0.463648)]</v>
      </c>
      <c r="N34" t="str">
        <f t="shared" si="25"/>
        <v>[TestCase(0.894427,0.463648)]</v>
      </c>
      <c r="O34" t="str">
        <f>"[TestCase("&amp;ROUND(F34,6)&amp;","&amp;ROUND(I34,6)&amp;")]"</f>
        <v>[TestCase(0.5,0.463648)]</v>
      </c>
    </row>
    <row r="35" spans="1:15" x14ac:dyDescent="0.3">
      <c r="A35">
        <v>1</v>
      </c>
      <c r="B35">
        <v>2</v>
      </c>
      <c r="C35">
        <f t="shared" si="14"/>
        <v>2.2360679774997898</v>
      </c>
      <c r="D35" s="15">
        <f t="shared" si="15"/>
        <v>0.89442719099991586</v>
      </c>
      <c r="E35" s="16">
        <f t="shared" si="16"/>
        <v>0.44721359549995793</v>
      </c>
      <c r="F35" s="19">
        <f t="shared" si="17"/>
        <v>2</v>
      </c>
      <c r="G35" s="15">
        <f t="shared" si="18"/>
        <v>1.1071487177940904</v>
      </c>
      <c r="H35" s="16">
        <f t="shared" si="19"/>
        <v>1.1071487177940904</v>
      </c>
      <c r="I35" s="19">
        <f t="shared" si="20"/>
        <v>1.1071487177940904</v>
      </c>
      <c r="J35" s="15">
        <f t="shared" si="21"/>
        <v>63.43494882292201</v>
      </c>
      <c r="K35" s="16">
        <f t="shared" si="22"/>
        <v>63.43494882292201</v>
      </c>
      <c r="L35" s="19">
        <f t="shared" si="23"/>
        <v>63.43494882292201</v>
      </c>
      <c r="M35" t="str">
        <f t="shared" si="24"/>
        <v>[TestCase(0.894427,1.107149)]</v>
      </c>
      <c r="N35" t="str">
        <f t="shared" si="25"/>
        <v>[TestCase(0.447214,1.107149)]</v>
      </c>
      <c r="O35" t="str">
        <f>"[TestCase("&amp;ROUND(F35,6)&amp;","&amp;ROUND(I35,6)&amp;")]"</f>
        <v>[TestCase(2,1.107149)]</v>
      </c>
    </row>
    <row r="36" spans="1:15" x14ac:dyDescent="0.3">
      <c r="H36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92FF0-D374-4E44-BAFE-C6C855E4487F}">
  <dimension ref="A1"/>
  <sheetViews>
    <sheetView workbookViewId="0">
      <selection activeCell="A23" sqref="A1:XFD23"/>
    </sheetView>
  </sheetViews>
  <sheetFormatPr defaultRowHeight="14.4" x14ac:dyDescent="0.3"/>
  <cols>
    <col min="5" max="5" width="11.21875" bestFit="1" customWidth="1"/>
    <col min="6" max="6" width="11.109375" bestFit="1" customWidth="1"/>
    <col min="9" max="9" width="11.21875" customWidth="1"/>
    <col min="10" max="11" width="11.44140625" customWidth="1"/>
    <col min="12" max="12" width="11.77734375" customWidth="1"/>
    <col min="16" max="16" width="11.109375" bestFit="1" customWidth="1"/>
    <col min="17" max="17" width="10.5546875" bestFit="1" customWidth="1"/>
  </cols>
  <sheetData/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B2C40-5C39-4337-BA16-2FE8050D6AEB}">
  <dimension ref="A1:P125"/>
  <sheetViews>
    <sheetView topLeftCell="A100" workbookViewId="0">
      <selection activeCell="H107" sqref="H107"/>
    </sheetView>
  </sheetViews>
  <sheetFormatPr defaultRowHeight="14.4" x14ac:dyDescent="0.3"/>
  <cols>
    <col min="1" max="1" width="11.88671875" customWidth="1"/>
    <col min="2" max="2" width="12.109375" bestFit="1" customWidth="1"/>
    <col min="3" max="3" width="12.21875" bestFit="1" customWidth="1"/>
    <col min="4" max="4" width="12.109375" bestFit="1" customWidth="1"/>
    <col min="5" max="5" width="10.6640625" bestFit="1" customWidth="1"/>
    <col min="6" max="6" width="14.6640625" bestFit="1" customWidth="1"/>
    <col min="7" max="7" width="13.33203125" customWidth="1"/>
    <col min="8" max="8" width="18.88671875" customWidth="1"/>
    <col min="11" max="11" width="10.88671875" customWidth="1"/>
    <col min="12" max="12" width="12.5546875" customWidth="1"/>
  </cols>
  <sheetData>
    <row r="1" spans="1:7" s="8" customFormat="1" x14ac:dyDescent="0.3">
      <c r="A1" s="8" t="s">
        <v>18</v>
      </c>
    </row>
    <row r="2" spans="1:7" s="6" customFormat="1" x14ac:dyDescent="0.3">
      <c r="A2" s="6" t="s">
        <v>16</v>
      </c>
      <c r="B2" s="6" t="s">
        <v>15</v>
      </c>
      <c r="C2" s="6" t="s">
        <v>14</v>
      </c>
      <c r="D2" s="6" t="s">
        <v>17</v>
      </c>
      <c r="E2" s="6" t="s">
        <v>19</v>
      </c>
    </row>
    <row r="3" spans="1:7" x14ac:dyDescent="0.3">
      <c r="A3">
        <v>0</v>
      </c>
      <c r="B3">
        <v>0</v>
      </c>
      <c r="C3">
        <v>0</v>
      </c>
      <c r="D3">
        <v>0</v>
      </c>
      <c r="E3">
        <f t="shared" ref="E3:E8" si="0">A3*C3+B3*D3</f>
        <v>0</v>
      </c>
      <c r="G3" t="str">
        <f>"[TestCase("&amp;A3&amp;", "&amp;B3&amp;", "&amp;C3&amp;", "&amp;D3&amp;", "&amp;E3&amp;")]"</f>
        <v>[TestCase(0, 0, 0, 0, 0)]</v>
      </c>
    </row>
    <row r="4" spans="1:7" x14ac:dyDescent="0.3">
      <c r="A4">
        <v>1</v>
      </c>
      <c r="B4">
        <v>0</v>
      </c>
      <c r="C4">
        <v>1</v>
      </c>
      <c r="D4">
        <v>0</v>
      </c>
      <c r="E4">
        <f t="shared" si="0"/>
        <v>1</v>
      </c>
      <c r="G4" t="str">
        <f t="shared" ref="G4:G8" si="1">"[TestCase("&amp;A4&amp;", "&amp;B4&amp;", "&amp;C4&amp;", "&amp;D4&amp;", "&amp;E4&amp;")]"</f>
        <v>[TestCase(1, 0, 1, 0, 1)]</v>
      </c>
    </row>
    <row r="5" spans="1:7" x14ac:dyDescent="0.3">
      <c r="A5">
        <v>1</v>
      </c>
      <c r="B5">
        <v>1</v>
      </c>
      <c r="C5">
        <v>1</v>
      </c>
      <c r="D5">
        <v>1</v>
      </c>
      <c r="E5">
        <f t="shared" si="0"/>
        <v>2</v>
      </c>
      <c r="G5" t="str">
        <f t="shared" si="1"/>
        <v>[TestCase(1, 1, 1, 1, 2)]</v>
      </c>
    </row>
    <row r="6" spans="1:7" x14ac:dyDescent="0.3">
      <c r="A6">
        <v>1</v>
      </c>
      <c r="B6">
        <v>2</v>
      </c>
      <c r="C6">
        <v>3</v>
      </c>
      <c r="D6">
        <v>4</v>
      </c>
      <c r="E6">
        <f t="shared" si="0"/>
        <v>11</v>
      </c>
      <c r="G6" t="str">
        <f t="shared" si="1"/>
        <v>[TestCase(1, 2, 3, 4, 11)]</v>
      </c>
    </row>
    <row r="7" spans="1:7" x14ac:dyDescent="0.3">
      <c r="A7">
        <v>-1</v>
      </c>
      <c r="B7">
        <v>-2</v>
      </c>
      <c r="C7">
        <v>-3</v>
      </c>
      <c r="D7">
        <v>-4</v>
      </c>
      <c r="E7">
        <f t="shared" si="0"/>
        <v>11</v>
      </c>
      <c r="G7" t="str">
        <f t="shared" si="1"/>
        <v>[TestCase(-1, -2, -3, -4, 11)]</v>
      </c>
    </row>
    <row r="8" spans="1:7" x14ac:dyDescent="0.3">
      <c r="A8">
        <v>1</v>
      </c>
      <c r="B8">
        <v>-2</v>
      </c>
      <c r="C8">
        <v>3</v>
      </c>
      <c r="D8">
        <v>4</v>
      </c>
      <c r="E8">
        <f t="shared" si="0"/>
        <v>-5</v>
      </c>
      <c r="G8" t="str">
        <f t="shared" si="1"/>
        <v>[TestCase(1, -2, 3, 4, -5)]</v>
      </c>
    </row>
    <row r="9" spans="1:7" x14ac:dyDescent="0.3">
      <c r="A9">
        <v>1.1000000000000001</v>
      </c>
      <c r="B9">
        <v>-2.2000000000000002</v>
      </c>
      <c r="C9">
        <v>3.3</v>
      </c>
      <c r="D9">
        <v>4.4000000000000004</v>
      </c>
      <c r="E9">
        <f t="shared" ref="E9" si="2">A9*C9+B9*D9</f>
        <v>-6.0500000000000016</v>
      </c>
      <c r="G9" t="str">
        <f t="shared" ref="G9" si="3">"[TestCase("&amp;A9&amp;", "&amp;B9&amp;", "&amp;C9&amp;", "&amp;D9&amp;", "&amp;E9&amp;")]"</f>
        <v>[TestCase(1.1, -2.2, 3.3, 4.4, -6.05)]</v>
      </c>
    </row>
    <row r="11" spans="1:7" s="2" customFormat="1" x14ac:dyDescent="0.3">
      <c r="A11" s="2" t="s">
        <v>20</v>
      </c>
    </row>
    <row r="12" spans="1:7" x14ac:dyDescent="0.3">
      <c r="A12" s="6" t="s">
        <v>16</v>
      </c>
      <c r="B12" s="6" t="s">
        <v>15</v>
      </c>
      <c r="C12" s="6" t="s">
        <v>14</v>
      </c>
      <c r="D12" s="6" t="s">
        <v>17</v>
      </c>
      <c r="E12" s="6" t="s">
        <v>19</v>
      </c>
    </row>
    <row r="13" spans="1:7" x14ac:dyDescent="0.3">
      <c r="A13">
        <v>0</v>
      </c>
      <c r="B13">
        <v>0</v>
      </c>
      <c r="C13">
        <v>0</v>
      </c>
      <c r="D13">
        <v>0</v>
      </c>
      <c r="E13">
        <f t="shared" ref="E13:E18" si="4">A13*D13-B13*C13</f>
        <v>0</v>
      </c>
      <c r="G13" t="str">
        <f>"[TestCase("&amp;A13&amp;", "&amp;B13&amp;", "&amp;C13&amp;", "&amp;D13&amp;", "&amp;E13&amp;")]"</f>
        <v>[TestCase(0, 0, 0, 0, 0)]</v>
      </c>
    </row>
    <row r="14" spans="1:7" x14ac:dyDescent="0.3">
      <c r="A14">
        <v>1</v>
      </c>
      <c r="B14">
        <v>0</v>
      </c>
      <c r="C14">
        <v>1</v>
      </c>
      <c r="D14">
        <v>0</v>
      </c>
      <c r="E14">
        <f t="shared" si="4"/>
        <v>0</v>
      </c>
      <c r="G14" t="str">
        <f t="shared" ref="G14:G18" si="5">"[TestCase("&amp;A14&amp;", "&amp;B14&amp;", "&amp;C14&amp;", "&amp;D14&amp;", "&amp;E14&amp;")]"</f>
        <v>[TestCase(1, 0, 1, 0, 0)]</v>
      </c>
    </row>
    <row r="15" spans="1:7" x14ac:dyDescent="0.3">
      <c r="A15">
        <v>1</v>
      </c>
      <c r="B15">
        <v>1</v>
      </c>
      <c r="C15">
        <v>1</v>
      </c>
      <c r="D15">
        <v>1</v>
      </c>
      <c r="E15">
        <f t="shared" si="4"/>
        <v>0</v>
      </c>
      <c r="G15" t="str">
        <f t="shared" si="5"/>
        <v>[TestCase(1, 1, 1, 1, 0)]</v>
      </c>
    </row>
    <row r="16" spans="1:7" x14ac:dyDescent="0.3">
      <c r="A16">
        <v>1</v>
      </c>
      <c r="B16">
        <v>2</v>
      </c>
      <c r="C16">
        <v>3</v>
      </c>
      <c r="D16">
        <v>4</v>
      </c>
      <c r="E16">
        <f t="shared" si="4"/>
        <v>-2</v>
      </c>
      <c r="G16" t="str">
        <f t="shared" si="5"/>
        <v>[TestCase(1, 2, 3, 4, -2)]</v>
      </c>
    </row>
    <row r="17" spans="1:11" x14ac:dyDescent="0.3">
      <c r="A17">
        <v>-1</v>
      </c>
      <c r="B17">
        <v>-2</v>
      </c>
      <c r="C17">
        <v>-3</v>
      </c>
      <c r="D17">
        <v>-4</v>
      </c>
      <c r="E17">
        <f t="shared" si="4"/>
        <v>-2</v>
      </c>
      <c r="G17" t="str">
        <f t="shared" si="5"/>
        <v>[TestCase(-1, -2, -3, -4, -2)]</v>
      </c>
    </row>
    <row r="18" spans="1:11" x14ac:dyDescent="0.3">
      <c r="A18">
        <v>1</v>
      </c>
      <c r="B18">
        <v>-2</v>
      </c>
      <c r="C18">
        <v>3</v>
      </c>
      <c r="D18">
        <v>4</v>
      </c>
      <c r="E18">
        <f t="shared" si="4"/>
        <v>10</v>
      </c>
      <c r="G18" t="str">
        <f t="shared" si="5"/>
        <v>[TestCase(1, -2, 3, 4, 10)]</v>
      </c>
    </row>
    <row r="19" spans="1:11" x14ac:dyDescent="0.3">
      <c r="A19">
        <v>1.1000000000000001</v>
      </c>
      <c r="B19">
        <v>-2.2000000000000002</v>
      </c>
      <c r="C19">
        <v>3.3</v>
      </c>
      <c r="D19">
        <v>4.4000000000000004</v>
      </c>
      <c r="E19">
        <f t="shared" ref="E19" si="6">A19*D19-B19*C19</f>
        <v>12.100000000000001</v>
      </c>
      <c r="G19" t="str">
        <f t="shared" ref="G19" si="7">"[TestCase("&amp;A19&amp;", "&amp;B19&amp;", "&amp;C19&amp;", "&amp;D19&amp;", "&amp;E19&amp;")]"</f>
        <v>[TestCase(1.1, -2.2, 3.3, 4.4, 12.1)]</v>
      </c>
    </row>
    <row r="21" spans="1:11" s="8" customFormat="1" x14ac:dyDescent="0.3">
      <c r="A21" s="8" t="s">
        <v>28</v>
      </c>
    </row>
    <row r="22" spans="1:11" s="6" customFormat="1" x14ac:dyDescent="0.3">
      <c r="A22" s="6" t="s">
        <v>16</v>
      </c>
      <c r="B22" s="6" t="s">
        <v>15</v>
      </c>
      <c r="C22" s="6" t="s">
        <v>30</v>
      </c>
      <c r="D22" s="6" t="s">
        <v>14</v>
      </c>
      <c r="E22" s="6" t="s">
        <v>17</v>
      </c>
      <c r="F22" s="6" t="s">
        <v>31</v>
      </c>
      <c r="G22" s="6" t="s">
        <v>19</v>
      </c>
    </row>
    <row r="23" spans="1:11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f t="shared" ref="G23:G28" si="8">A23*D23+B23*E23+C23*F23</f>
        <v>0</v>
      </c>
      <c r="K23" t="str">
        <f>"[TestCase("&amp;A23&amp;", "&amp;B23&amp;", "&amp;C23&amp;", "&amp;D23&amp;", "&amp;E23&amp;", "&amp;F23&amp;", "&amp;G23&amp;")]"</f>
        <v>[TestCase(0, 0, 0, 0, 0, 0, 0)]</v>
      </c>
    </row>
    <row r="24" spans="1:11" x14ac:dyDescent="0.3">
      <c r="A24">
        <v>1</v>
      </c>
      <c r="B24">
        <v>2</v>
      </c>
      <c r="C24">
        <v>3</v>
      </c>
      <c r="D24">
        <v>4</v>
      </c>
      <c r="E24">
        <v>5</v>
      </c>
      <c r="F24">
        <v>6</v>
      </c>
      <c r="G24">
        <f t="shared" si="8"/>
        <v>32</v>
      </c>
      <c r="K24" t="str">
        <f t="shared" ref="K24:K28" si="9">"[TestCase("&amp;A24&amp;", "&amp;B24&amp;", "&amp;C24&amp;", "&amp;D24&amp;", "&amp;E24&amp;", "&amp;F24&amp;", "&amp;G24&amp;")]"</f>
        <v>[TestCase(1, 2, 3, 4, 5, 6, 32)]</v>
      </c>
    </row>
    <row r="25" spans="1:11" x14ac:dyDescent="0.3">
      <c r="A25">
        <v>1</v>
      </c>
      <c r="B25">
        <v>2</v>
      </c>
      <c r="C25">
        <v>3</v>
      </c>
      <c r="D25">
        <v>-4</v>
      </c>
      <c r="E25">
        <v>-5</v>
      </c>
      <c r="F25">
        <v>-6</v>
      </c>
      <c r="G25">
        <f t="shared" si="8"/>
        <v>-32</v>
      </c>
      <c r="K25" t="str">
        <f t="shared" si="9"/>
        <v>[TestCase(1, 2, 3, -4, -5, -6, -32)]</v>
      </c>
    </row>
    <row r="26" spans="1:11" x14ac:dyDescent="0.3">
      <c r="A26">
        <v>-1</v>
      </c>
      <c r="B26">
        <v>-2</v>
      </c>
      <c r="C26">
        <v>-3</v>
      </c>
      <c r="D26">
        <v>4</v>
      </c>
      <c r="E26">
        <v>5</v>
      </c>
      <c r="F26">
        <v>6</v>
      </c>
      <c r="G26">
        <f t="shared" si="8"/>
        <v>-32</v>
      </c>
      <c r="K26" t="str">
        <f t="shared" si="9"/>
        <v>[TestCase(-1, -2, -3, 4, 5, 6, -32)]</v>
      </c>
    </row>
    <row r="27" spans="1:11" x14ac:dyDescent="0.3">
      <c r="A27">
        <v>-1</v>
      </c>
      <c r="B27">
        <v>-2</v>
      </c>
      <c r="C27">
        <v>-3</v>
      </c>
      <c r="D27">
        <v>-4</v>
      </c>
      <c r="E27">
        <v>-5</v>
      </c>
      <c r="F27">
        <v>-6</v>
      </c>
      <c r="G27">
        <f t="shared" si="8"/>
        <v>32</v>
      </c>
      <c r="K27" t="str">
        <f t="shared" si="9"/>
        <v>[TestCase(-1, -2, -3, -4, -5, -6, 32)]</v>
      </c>
    </row>
    <row r="28" spans="1:11" x14ac:dyDescent="0.3">
      <c r="A28">
        <v>-1.1000000000000001</v>
      </c>
      <c r="B28">
        <v>-2.2000000000000002</v>
      </c>
      <c r="C28">
        <v>-3.3</v>
      </c>
      <c r="D28">
        <v>-4.4000000000000004</v>
      </c>
      <c r="E28">
        <v>-5.5</v>
      </c>
      <c r="F28">
        <v>-6.6</v>
      </c>
      <c r="G28">
        <f t="shared" si="8"/>
        <v>38.72</v>
      </c>
      <c r="K28" t="str">
        <f t="shared" si="9"/>
        <v>[TestCase(-1.1, -2.2, -3.3, -4.4, -5.5, -6.6, 38.72)]</v>
      </c>
    </row>
    <row r="30" spans="1:11" s="2" customFormat="1" x14ac:dyDescent="0.3">
      <c r="A30" s="2" t="s">
        <v>29</v>
      </c>
    </row>
    <row r="31" spans="1:11" x14ac:dyDescent="0.3">
      <c r="A31" s="6" t="s">
        <v>16</v>
      </c>
      <c r="B31" s="6" t="s">
        <v>15</v>
      </c>
      <c r="C31" s="6" t="s">
        <v>30</v>
      </c>
      <c r="D31" s="6" t="s">
        <v>14</v>
      </c>
      <c r="E31" s="6" t="s">
        <v>17</v>
      </c>
      <c r="F31" s="6" t="s">
        <v>31</v>
      </c>
      <c r="G31" s="6" t="s">
        <v>56</v>
      </c>
      <c r="H31" s="6" t="s">
        <v>57</v>
      </c>
      <c r="I31" s="6" t="s">
        <v>58</v>
      </c>
    </row>
    <row r="32" spans="1:11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f>B32*F32-C32*E32</f>
        <v>0</v>
      </c>
      <c r="H32">
        <f>C32*D32-A32*F32</f>
        <v>0</v>
      </c>
      <c r="I32">
        <f>A32*E32-B32*D32</f>
        <v>0</v>
      </c>
      <c r="K32" t="str">
        <f>"[TestCase("&amp;A32&amp;", "&amp;B32&amp;", "&amp;C32&amp;", "&amp;D32&amp;", "&amp;E32&amp;", "&amp;F32&amp;", "&amp;G32&amp;", "&amp;H32&amp;", "&amp;I32&amp;")]"</f>
        <v>[TestCase(0, 0, 0, 0, 0, 0, 0, 0, 0)]</v>
      </c>
    </row>
    <row r="33" spans="1:13" x14ac:dyDescent="0.3">
      <c r="A33">
        <v>7</v>
      </c>
      <c r="B33">
        <v>2</v>
      </c>
      <c r="C33">
        <v>3</v>
      </c>
      <c r="D33">
        <v>4</v>
      </c>
      <c r="E33">
        <v>5</v>
      </c>
      <c r="F33">
        <v>6</v>
      </c>
      <c r="G33">
        <f>B33*F33-C33*E33</f>
        <v>-3</v>
      </c>
      <c r="H33">
        <f t="shared" ref="H33:H39" si="10">C33*D33-A33*F33</f>
        <v>-30</v>
      </c>
      <c r="I33">
        <f>A33*E33-B33*D33</f>
        <v>27</v>
      </c>
      <c r="K33" t="str">
        <f t="shared" ref="K33:K39" si="11">"[TestCase("&amp;A33&amp;", "&amp;B33&amp;", "&amp;C33&amp;", "&amp;D33&amp;", "&amp;E33&amp;", "&amp;F33&amp;", "&amp;G33&amp;", "&amp;H33&amp;", "&amp;I33&amp;")]"</f>
        <v>[TestCase(7, 2, 3, 4, 5, 6, -3, -30, 27)]</v>
      </c>
    </row>
    <row r="34" spans="1:13" x14ac:dyDescent="0.3">
      <c r="A34">
        <v>7</v>
      </c>
      <c r="B34">
        <v>2</v>
      </c>
      <c r="C34">
        <v>3</v>
      </c>
      <c r="D34">
        <v>-4</v>
      </c>
      <c r="E34">
        <v>-5</v>
      </c>
      <c r="F34">
        <v>-6</v>
      </c>
      <c r="G34">
        <f t="shared" ref="G34:G39" si="12">B34*F34-C34*E34</f>
        <v>3</v>
      </c>
      <c r="H34">
        <f t="shared" si="10"/>
        <v>30</v>
      </c>
      <c r="I34">
        <f t="shared" ref="I34:I39" si="13">A34*E34-B34*D34</f>
        <v>-27</v>
      </c>
      <c r="K34" t="str">
        <f t="shared" si="11"/>
        <v>[TestCase(7, 2, 3, -4, -5, -6, 3, 30, -27)]</v>
      </c>
    </row>
    <row r="35" spans="1:13" x14ac:dyDescent="0.3">
      <c r="A35">
        <v>-7</v>
      </c>
      <c r="B35">
        <v>-2</v>
      </c>
      <c r="C35">
        <v>-3</v>
      </c>
      <c r="D35">
        <v>4</v>
      </c>
      <c r="E35">
        <v>5</v>
      </c>
      <c r="F35">
        <v>6</v>
      </c>
      <c r="G35">
        <f t="shared" si="12"/>
        <v>3</v>
      </c>
      <c r="H35">
        <f t="shared" si="10"/>
        <v>30</v>
      </c>
      <c r="I35">
        <f t="shared" si="13"/>
        <v>-27</v>
      </c>
      <c r="K35" t="str">
        <f t="shared" si="11"/>
        <v>[TestCase(-7, -2, -3, 4, 5, 6, 3, 30, -27)]</v>
      </c>
    </row>
    <row r="36" spans="1:13" x14ac:dyDescent="0.3">
      <c r="A36">
        <v>-7</v>
      </c>
      <c r="B36">
        <v>-2</v>
      </c>
      <c r="C36">
        <v>-3</v>
      </c>
      <c r="D36">
        <v>-4</v>
      </c>
      <c r="E36">
        <v>-5</v>
      </c>
      <c r="F36">
        <v>-6</v>
      </c>
      <c r="G36">
        <f t="shared" si="12"/>
        <v>-3</v>
      </c>
      <c r="H36">
        <f t="shared" si="10"/>
        <v>-30</v>
      </c>
      <c r="I36">
        <f t="shared" si="13"/>
        <v>27</v>
      </c>
      <c r="K36" t="str">
        <f t="shared" si="11"/>
        <v>[TestCase(-7, -2, -3, -4, -5, -6, -3, -30, 27)]</v>
      </c>
    </row>
    <row r="37" spans="1:13" x14ac:dyDescent="0.3">
      <c r="A37">
        <v>-7</v>
      </c>
      <c r="B37">
        <v>2</v>
      </c>
      <c r="C37">
        <v>-3</v>
      </c>
      <c r="D37">
        <v>4</v>
      </c>
      <c r="E37">
        <v>-5</v>
      </c>
      <c r="F37">
        <v>6</v>
      </c>
      <c r="G37">
        <f t="shared" si="12"/>
        <v>-3</v>
      </c>
      <c r="H37">
        <f t="shared" si="10"/>
        <v>30</v>
      </c>
      <c r="I37">
        <f t="shared" si="13"/>
        <v>27</v>
      </c>
      <c r="K37" t="str">
        <f t="shared" si="11"/>
        <v>[TestCase(-7, 2, -3, 4, -5, 6, -3, 30, 27)]</v>
      </c>
    </row>
    <row r="38" spans="1:13" x14ac:dyDescent="0.3">
      <c r="A38">
        <v>7</v>
      </c>
      <c r="B38">
        <v>-2</v>
      </c>
      <c r="C38">
        <v>3</v>
      </c>
      <c r="D38">
        <v>-4</v>
      </c>
      <c r="E38">
        <v>5</v>
      </c>
      <c r="F38">
        <v>-6</v>
      </c>
      <c r="G38">
        <f t="shared" si="12"/>
        <v>-3</v>
      </c>
      <c r="H38">
        <f t="shared" si="10"/>
        <v>30</v>
      </c>
      <c r="I38">
        <f t="shared" si="13"/>
        <v>27</v>
      </c>
      <c r="K38" t="str">
        <f t="shared" si="11"/>
        <v>[TestCase(7, -2, 3, -4, 5, -6, -3, 30, 27)]</v>
      </c>
    </row>
    <row r="39" spans="1:13" x14ac:dyDescent="0.3">
      <c r="A39">
        <v>7.7</v>
      </c>
      <c r="B39">
        <v>-2.2000000000000002</v>
      </c>
      <c r="C39">
        <v>3.3</v>
      </c>
      <c r="D39">
        <v>-4.4000000000000004</v>
      </c>
      <c r="E39">
        <v>5.5</v>
      </c>
      <c r="F39">
        <v>-6.6</v>
      </c>
      <c r="G39">
        <f t="shared" si="12"/>
        <v>-3.629999999999999</v>
      </c>
      <c r="H39">
        <f t="shared" si="10"/>
        <v>36.299999999999997</v>
      </c>
      <c r="I39">
        <f t="shared" si="13"/>
        <v>32.67</v>
      </c>
      <c r="K39" t="str">
        <f t="shared" si="11"/>
        <v>[TestCase(7.7, -2.2, 3.3, -4.4, 5.5, -6.6, -3.63, 36.3, 32.67)]</v>
      </c>
    </row>
    <row r="41" spans="1:13" s="2" customFormat="1" x14ac:dyDescent="0.3">
      <c r="A41" s="2" t="s">
        <v>99</v>
      </c>
    </row>
    <row r="42" spans="1:13" x14ac:dyDescent="0.3">
      <c r="A42" s="6" t="s">
        <v>95</v>
      </c>
      <c r="B42" s="6" t="s">
        <v>97</v>
      </c>
      <c r="C42" s="6" t="s">
        <v>96</v>
      </c>
      <c r="D42" s="6" t="s">
        <v>98</v>
      </c>
      <c r="E42" s="6" t="s">
        <v>100</v>
      </c>
      <c r="F42" s="6" t="s">
        <v>101</v>
      </c>
      <c r="G42" s="6" t="s">
        <v>102</v>
      </c>
      <c r="H42" s="6" t="s">
        <v>19</v>
      </c>
      <c r="I42" s="6" t="s">
        <v>108</v>
      </c>
    </row>
    <row r="43" spans="1:13" x14ac:dyDescent="0.3">
      <c r="A43">
        <v>0</v>
      </c>
      <c r="B43">
        <v>0</v>
      </c>
      <c r="C43">
        <v>0</v>
      </c>
      <c r="D43">
        <v>0</v>
      </c>
      <c r="E43">
        <f t="shared" ref="E43" si="14">A43*C43+B43*D43</f>
        <v>0</v>
      </c>
      <c r="F43">
        <f>SQRT(A43^2+B43^2)</f>
        <v>0</v>
      </c>
      <c r="G43">
        <f>SQRT(C43^2+D43^2)</f>
        <v>0</v>
      </c>
      <c r="H43" t="e">
        <f>E43/(F43*G43)</f>
        <v>#DIV/0!</v>
      </c>
    </row>
    <row r="44" spans="1:13" x14ac:dyDescent="0.3">
      <c r="A44">
        <v>0</v>
      </c>
      <c r="B44">
        <v>0</v>
      </c>
      <c r="C44">
        <v>2</v>
      </c>
      <c r="D44">
        <v>3</v>
      </c>
      <c r="E44">
        <f t="shared" ref="E44:E45" si="15">A44*C44+B44*D44</f>
        <v>0</v>
      </c>
      <c r="F44">
        <f t="shared" ref="F44:F45" si="16">SQRT(A44^2+B44^2)</f>
        <v>0</v>
      </c>
      <c r="G44">
        <f t="shared" ref="G44:G45" si="17">SQRT(C44^2+D44^2)</f>
        <v>3.6055512754639891</v>
      </c>
      <c r="H44" t="e">
        <f>E44/(F44*G44)</f>
        <v>#DIV/0!</v>
      </c>
    </row>
    <row r="45" spans="1:13" x14ac:dyDescent="0.3">
      <c r="A45">
        <v>2</v>
      </c>
      <c r="B45">
        <v>3</v>
      </c>
      <c r="C45">
        <v>0</v>
      </c>
      <c r="D45">
        <v>0</v>
      </c>
      <c r="E45">
        <f t="shared" si="15"/>
        <v>0</v>
      </c>
      <c r="F45">
        <f t="shared" si="16"/>
        <v>3.6055512754639891</v>
      </c>
      <c r="G45">
        <f t="shared" si="17"/>
        <v>0</v>
      </c>
      <c r="H45" t="e">
        <f t="shared" ref="H45" si="18">E45/(F45*G45)</f>
        <v>#DIV/0!</v>
      </c>
    </row>
    <row r="46" spans="1:13" x14ac:dyDescent="0.3">
      <c r="A46">
        <v>1</v>
      </c>
      <c r="B46">
        <v>0</v>
      </c>
      <c r="C46">
        <v>2</v>
      </c>
      <c r="D46">
        <v>0</v>
      </c>
      <c r="E46">
        <f t="shared" ref="E46" si="19">A46*C46+B46*D46</f>
        <v>2</v>
      </c>
      <c r="F46">
        <f>SQRT(A46^2+B46^2)</f>
        <v>1</v>
      </c>
      <c r="G46">
        <f>SQRT(C46^2+D46^2)</f>
        <v>2</v>
      </c>
      <c r="H46">
        <f>E46/(F46*G46)</f>
        <v>1</v>
      </c>
      <c r="I46">
        <v>1</v>
      </c>
      <c r="J46" t="s">
        <v>9</v>
      </c>
      <c r="K46" t="s">
        <v>103</v>
      </c>
      <c r="M46" t="str">
        <f>"[TestCase("&amp;A46&amp;", "&amp;B46&amp;", "&amp;C46&amp;", "&amp;D46&amp;", "&amp;H46&amp;")]  // "&amp;J46&amp;" "&amp;K46</f>
        <v>[TestCase(1, 0, 2, 0, 1)]  // X Pointing Same Way</v>
      </c>
    </row>
    <row r="47" spans="1:13" x14ac:dyDescent="0.3">
      <c r="A47">
        <v>0</v>
      </c>
      <c r="B47">
        <v>1</v>
      </c>
      <c r="C47">
        <v>0</v>
      </c>
      <c r="D47">
        <v>2</v>
      </c>
      <c r="E47">
        <f t="shared" ref="E47:E49" si="20">A47*C47+B47*D47</f>
        <v>2</v>
      </c>
      <c r="F47">
        <f t="shared" ref="F47:F49" si="21">SQRT(A47^2+B47^2)</f>
        <v>1</v>
      </c>
      <c r="G47">
        <f t="shared" ref="G47:G49" si="22">SQRT(C47^2+D47^2)</f>
        <v>2</v>
      </c>
      <c r="H47">
        <f t="shared" ref="H47:H49" si="23">E47/(F47*G47)</f>
        <v>1</v>
      </c>
      <c r="J47" t="s">
        <v>10</v>
      </c>
      <c r="K47" t="s">
        <v>103</v>
      </c>
      <c r="M47" t="str">
        <f t="shared" ref="M47:M61" si="24">"[TestCase("&amp;A47&amp;", "&amp;B47&amp;", "&amp;C47&amp;", "&amp;D47&amp;", "&amp;H47&amp;")]  // "&amp;J47&amp;" "&amp;K47</f>
        <v>[TestCase(0, 1, 0, 2, 1)]  // Y Pointing Same Way</v>
      </c>
    </row>
    <row r="48" spans="1:13" x14ac:dyDescent="0.3">
      <c r="A48">
        <v>1</v>
      </c>
      <c r="B48">
        <v>2</v>
      </c>
      <c r="C48">
        <v>2</v>
      </c>
      <c r="D48">
        <v>4</v>
      </c>
      <c r="E48">
        <f t="shared" si="20"/>
        <v>10</v>
      </c>
      <c r="F48">
        <f t="shared" si="21"/>
        <v>2.2360679774997898</v>
      </c>
      <c r="G48">
        <f t="shared" si="22"/>
        <v>4.4721359549995796</v>
      </c>
      <c r="H48">
        <f t="shared" si="23"/>
        <v>0.99999999999999978</v>
      </c>
      <c r="J48" t="s">
        <v>111</v>
      </c>
      <c r="K48" t="s">
        <v>103</v>
      </c>
      <c r="M48" t="str">
        <f t="shared" si="24"/>
        <v>[TestCase(1, 2, 2, 4, 1)]  // Sloped Pointing Same Way</v>
      </c>
    </row>
    <row r="49" spans="1:13" x14ac:dyDescent="0.3">
      <c r="A49">
        <v>1.1000000000000001</v>
      </c>
      <c r="B49">
        <v>2.2000000000000002</v>
      </c>
      <c r="C49">
        <v>2.1</v>
      </c>
      <c r="D49">
        <v>4.2</v>
      </c>
      <c r="E49">
        <f t="shared" si="20"/>
        <v>11.550000000000002</v>
      </c>
      <c r="F49">
        <f t="shared" si="21"/>
        <v>2.459674775249769</v>
      </c>
      <c r="G49">
        <f t="shared" si="22"/>
        <v>4.6957427527495588</v>
      </c>
      <c r="H49">
        <f t="shared" si="23"/>
        <v>1</v>
      </c>
      <c r="J49" t="s">
        <v>111</v>
      </c>
      <c r="K49" t="s">
        <v>103</v>
      </c>
      <c r="M49" t="str">
        <f t="shared" si="24"/>
        <v>[TestCase(1.1, 2.2, 2.1, 4.2, 1)]  // Sloped Pointing Same Way</v>
      </c>
    </row>
    <row r="50" spans="1:13" x14ac:dyDescent="0.3">
      <c r="A50">
        <v>2</v>
      </c>
      <c r="B50">
        <v>1</v>
      </c>
      <c r="C50">
        <v>1</v>
      </c>
      <c r="D50">
        <v>2</v>
      </c>
      <c r="E50">
        <f t="shared" ref="E50:E61" si="25">A50*C50+B50*D50</f>
        <v>4</v>
      </c>
      <c r="F50">
        <f t="shared" ref="F50:F58" si="26">SQRT(A50^2+B50^2)</f>
        <v>2.2360679774997898</v>
      </c>
      <c r="G50">
        <f t="shared" ref="G50:G58" si="27">SQRT(C50^2+D50^2)</f>
        <v>2.2360679774997898</v>
      </c>
      <c r="H50">
        <f t="shared" ref="H50:H58" si="28">E50/(F50*G50)</f>
        <v>0.79999999999999982</v>
      </c>
      <c r="I50" t="s">
        <v>109</v>
      </c>
      <c r="K50" t="s">
        <v>104</v>
      </c>
      <c r="M50" t="str">
        <f t="shared" si="24"/>
        <v>[TestCase(2, 1, 1, 2, 0.8)]  //  Concave</v>
      </c>
    </row>
    <row r="51" spans="1:13" x14ac:dyDescent="0.3">
      <c r="A51">
        <v>1</v>
      </c>
      <c r="B51">
        <v>0</v>
      </c>
      <c r="C51">
        <v>0</v>
      </c>
      <c r="D51">
        <v>1</v>
      </c>
      <c r="E51">
        <f t="shared" si="25"/>
        <v>0</v>
      </c>
      <c r="F51">
        <f t="shared" si="26"/>
        <v>1</v>
      </c>
      <c r="G51">
        <f t="shared" si="27"/>
        <v>1</v>
      </c>
      <c r="H51">
        <f t="shared" si="28"/>
        <v>0</v>
      </c>
      <c r="I51">
        <v>0</v>
      </c>
      <c r="J51" t="s">
        <v>112</v>
      </c>
      <c r="K51" t="s">
        <v>105</v>
      </c>
      <c r="M51" t="str">
        <f t="shared" si="24"/>
        <v>[TestCase(1, 0, 0, 1, 0)]  // Quad1 Orthogonal</v>
      </c>
    </row>
    <row r="52" spans="1:13" x14ac:dyDescent="0.3">
      <c r="A52">
        <v>0</v>
      </c>
      <c r="B52">
        <v>1</v>
      </c>
      <c r="C52">
        <v>-1</v>
      </c>
      <c r="D52">
        <v>0</v>
      </c>
      <c r="E52">
        <f t="shared" ref="E52:E54" si="29">A52*C52+B52*D52</f>
        <v>0</v>
      </c>
      <c r="F52">
        <f t="shared" si="26"/>
        <v>1</v>
      </c>
      <c r="G52">
        <f t="shared" si="27"/>
        <v>1</v>
      </c>
      <c r="H52">
        <f t="shared" si="28"/>
        <v>0</v>
      </c>
      <c r="J52" t="s">
        <v>113</v>
      </c>
      <c r="K52" t="s">
        <v>105</v>
      </c>
      <c r="M52" t="str">
        <f t="shared" si="24"/>
        <v>[TestCase(0, 1, -1, 0, 0)]  // Quad2 Orthogonal</v>
      </c>
    </row>
    <row r="53" spans="1:13" x14ac:dyDescent="0.3">
      <c r="A53">
        <v>-1</v>
      </c>
      <c r="B53">
        <v>0</v>
      </c>
      <c r="C53">
        <v>0</v>
      </c>
      <c r="D53">
        <v>-1</v>
      </c>
      <c r="E53">
        <f t="shared" si="29"/>
        <v>0</v>
      </c>
      <c r="F53">
        <f t="shared" si="26"/>
        <v>1</v>
      </c>
      <c r="G53">
        <f t="shared" si="27"/>
        <v>1</v>
      </c>
      <c r="H53">
        <f t="shared" si="28"/>
        <v>0</v>
      </c>
      <c r="J53" t="s">
        <v>114</v>
      </c>
      <c r="K53" t="s">
        <v>105</v>
      </c>
      <c r="M53" t="str">
        <f t="shared" si="24"/>
        <v>[TestCase(-1, 0, 0, -1, 0)]  // Quad3 Orthogonal</v>
      </c>
    </row>
    <row r="54" spans="1:13" x14ac:dyDescent="0.3">
      <c r="A54">
        <v>0</v>
      </c>
      <c r="B54">
        <v>-1</v>
      </c>
      <c r="C54">
        <v>1</v>
      </c>
      <c r="D54">
        <v>0</v>
      </c>
      <c r="E54">
        <f t="shared" si="29"/>
        <v>0</v>
      </c>
      <c r="F54">
        <f t="shared" si="26"/>
        <v>1</v>
      </c>
      <c r="G54">
        <f t="shared" si="27"/>
        <v>1</v>
      </c>
      <c r="H54">
        <f t="shared" si="28"/>
        <v>0</v>
      </c>
      <c r="J54" t="s">
        <v>115</v>
      </c>
      <c r="K54" t="s">
        <v>105</v>
      </c>
      <c r="M54" t="str">
        <f t="shared" si="24"/>
        <v>[TestCase(0, -1, 1, 0, 0)]  // Quad4 Orthogonal</v>
      </c>
    </row>
    <row r="55" spans="1:13" x14ac:dyDescent="0.3">
      <c r="A55">
        <v>1</v>
      </c>
      <c r="B55">
        <v>0</v>
      </c>
      <c r="C55">
        <v>0</v>
      </c>
      <c r="D55">
        <v>-1</v>
      </c>
      <c r="E55">
        <f t="shared" ref="E55" si="30">A55*C55+B55*D55</f>
        <v>0</v>
      </c>
      <c r="F55">
        <f t="shared" si="26"/>
        <v>1</v>
      </c>
      <c r="G55">
        <f t="shared" si="27"/>
        <v>1</v>
      </c>
      <c r="H55">
        <f t="shared" si="28"/>
        <v>0</v>
      </c>
      <c r="J55" t="s">
        <v>117</v>
      </c>
      <c r="K55" t="s">
        <v>105</v>
      </c>
      <c r="M55" t="str">
        <f t="shared" si="24"/>
        <v>[TestCase(1, 0, 0, -1, 0)]  // Mirrored Axis Orthogonal</v>
      </c>
    </row>
    <row r="56" spans="1:13" x14ac:dyDescent="0.3">
      <c r="A56">
        <v>1</v>
      </c>
      <c r="B56">
        <v>2</v>
      </c>
      <c r="C56">
        <v>-2</v>
      </c>
      <c r="D56">
        <v>1</v>
      </c>
      <c r="E56">
        <f t="shared" ref="E56" si="31">A56*C56+B56*D56</f>
        <v>0</v>
      </c>
      <c r="F56">
        <f t="shared" si="26"/>
        <v>2.2360679774997898</v>
      </c>
      <c r="G56">
        <f t="shared" si="27"/>
        <v>2.2360679774997898</v>
      </c>
      <c r="H56">
        <f t="shared" si="28"/>
        <v>0</v>
      </c>
      <c r="J56" t="s">
        <v>116</v>
      </c>
      <c r="K56" t="s">
        <v>105</v>
      </c>
      <c r="M56" t="str">
        <f t="shared" si="24"/>
        <v>[TestCase(1, 2, -2, 1, 0)]  // Rotated 45 deg Orthogonal</v>
      </c>
    </row>
    <row r="57" spans="1:13" x14ac:dyDescent="0.3">
      <c r="A57">
        <v>-2</v>
      </c>
      <c r="B57">
        <v>1</v>
      </c>
      <c r="C57">
        <v>1</v>
      </c>
      <c r="D57">
        <v>-2</v>
      </c>
      <c r="E57">
        <f t="shared" si="25"/>
        <v>-4</v>
      </c>
      <c r="F57">
        <f t="shared" si="26"/>
        <v>2.2360679774997898</v>
      </c>
      <c r="G57">
        <f t="shared" si="27"/>
        <v>2.2360679774997898</v>
      </c>
      <c r="H57">
        <f t="shared" si="28"/>
        <v>-0.79999999999999982</v>
      </c>
      <c r="I57" t="s">
        <v>110</v>
      </c>
      <c r="K57" t="s">
        <v>106</v>
      </c>
      <c r="M57" t="str">
        <f t="shared" si="24"/>
        <v>[TestCase(-2, 1, 1, -2, -0.8)]  //  Convex</v>
      </c>
    </row>
    <row r="58" spans="1:13" x14ac:dyDescent="0.3">
      <c r="A58">
        <v>1</v>
      </c>
      <c r="B58">
        <v>0</v>
      </c>
      <c r="C58">
        <v>-2</v>
      </c>
      <c r="D58">
        <v>0</v>
      </c>
      <c r="E58">
        <f t="shared" si="25"/>
        <v>-2</v>
      </c>
      <c r="F58">
        <f t="shared" si="26"/>
        <v>1</v>
      </c>
      <c r="G58">
        <f t="shared" si="27"/>
        <v>2</v>
      </c>
      <c r="H58">
        <f t="shared" si="28"/>
        <v>-1</v>
      </c>
      <c r="I58">
        <v>-1</v>
      </c>
      <c r="J58" t="s">
        <v>9</v>
      </c>
      <c r="K58" t="s">
        <v>107</v>
      </c>
      <c r="M58" t="str">
        <f t="shared" si="24"/>
        <v>[TestCase(1, 0, -2, 0, -1)]  // X Pointing Opposite Way</v>
      </c>
    </row>
    <row r="59" spans="1:13" x14ac:dyDescent="0.3">
      <c r="A59">
        <v>0</v>
      </c>
      <c r="B59">
        <v>1</v>
      </c>
      <c r="C59">
        <v>0</v>
      </c>
      <c r="D59">
        <v>-2</v>
      </c>
      <c r="E59">
        <f t="shared" si="25"/>
        <v>-2</v>
      </c>
      <c r="F59">
        <f t="shared" ref="F59:F61" si="32">SQRT(A59^2+B59^2)</f>
        <v>1</v>
      </c>
      <c r="G59">
        <f t="shared" ref="G59:G61" si="33">SQRT(C59^2+D59^2)</f>
        <v>2</v>
      </c>
      <c r="H59">
        <f t="shared" ref="H59:H61" si="34">E59/(F59*G59)</f>
        <v>-1</v>
      </c>
      <c r="I59" s="1"/>
      <c r="J59" t="s">
        <v>10</v>
      </c>
      <c r="K59" t="s">
        <v>107</v>
      </c>
      <c r="M59" t="str">
        <f t="shared" si="24"/>
        <v>[TestCase(0, 1, 0, -2, -1)]  // Y Pointing Opposite Way</v>
      </c>
    </row>
    <row r="60" spans="1:13" x14ac:dyDescent="0.3">
      <c r="A60">
        <v>1</v>
      </c>
      <c r="B60">
        <v>2</v>
      </c>
      <c r="C60">
        <v>-2</v>
      </c>
      <c r="D60">
        <v>-4</v>
      </c>
      <c r="E60">
        <f t="shared" si="25"/>
        <v>-10</v>
      </c>
      <c r="F60">
        <f t="shared" si="32"/>
        <v>2.2360679774997898</v>
      </c>
      <c r="G60">
        <f t="shared" si="33"/>
        <v>4.4721359549995796</v>
      </c>
      <c r="H60">
        <f t="shared" si="34"/>
        <v>-0.99999999999999978</v>
      </c>
      <c r="J60" t="s">
        <v>111</v>
      </c>
      <c r="K60" t="s">
        <v>107</v>
      </c>
      <c r="M60" t="str">
        <f t="shared" si="24"/>
        <v>[TestCase(1, 2, -2, -4, -1)]  // Sloped Pointing Opposite Way</v>
      </c>
    </row>
    <row r="61" spans="1:13" x14ac:dyDescent="0.3">
      <c r="A61">
        <v>1.1000000000000001</v>
      </c>
      <c r="B61">
        <v>2.2000000000000002</v>
      </c>
      <c r="C61">
        <v>-2.1</v>
      </c>
      <c r="D61">
        <v>-4.2</v>
      </c>
      <c r="E61">
        <f t="shared" si="25"/>
        <v>-11.550000000000002</v>
      </c>
      <c r="F61">
        <f t="shared" si="32"/>
        <v>2.459674775249769</v>
      </c>
      <c r="G61">
        <f t="shared" si="33"/>
        <v>4.6957427527495588</v>
      </c>
      <c r="H61">
        <f t="shared" si="34"/>
        <v>-1</v>
      </c>
      <c r="J61" t="s">
        <v>111</v>
      </c>
      <c r="K61" t="s">
        <v>107</v>
      </c>
      <c r="M61" t="str">
        <f t="shared" si="24"/>
        <v>[TestCase(1.1, 2.2, -2.1, -4.2, -1)]  // Sloped Pointing Opposite Way</v>
      </c>
    </row>
    <row r="63" spans="1:13" s="2" customFormat="1" x14ac:dyDescent="0.3">
      <c r="A63" s="2" t="s">
        <v>118</v>
      </c>
    </row>
    <row r="64" spans="1:13" x14ac:dyDescent="0.3">
      <c r="A64" s="6" t="s">
        <v>95</v>
      </c>
      <c r="B64" s="6" t="s">
        <v>97</v>
      </c>
      <c r="C64" s="6" t="s">
        <v>96</v>
      </c>
      <c r="D64" s="6" t="s">
        <v>98</v>
      </c>
      <c r="E64" s="6" t="s">
        <v>94</v>
      </c>
      <c r="F64" s="6" t="s">
        <v>119</v>
      </c>
      <c r="G64" s="6" t="s">
        <v>120</v>
      </c>
      <c r="I64" s="6" t="s">
        <v>119</v>
      </c>
      <c r="J64" s="6" t="s">
        <v>120</v>
      </c>
    </row>
    <row r="65" spans="1:10" x14ac:dyDescent="0.3">
      <c r="A65">
        <v>0</v>
      </c>
      <c r="B65">
        <v>0</v>
      </c>
      <c r="C65">
        <v>0</v>
      </c>
      <c r="D65">
        <v>0</v>
      </c>
      <c r="E65">
        <f>0.5*(A65*D65-B65*C65)</f>
        <v>0</v>
      </c>
      <c r="F65" t="b">
        <f>E65&gt;0</f>
        <v>0</v>
      </c>
      <c r="G65" t="b">
        <f>E65&lt;0</f>
        <v>0</v>
      </c>
      <c r="I65" t="str">
        <f>"[TestCase("&amp;A65&amp;", "&amp;B65&amp;", "&amp;C65&amp;", "&amp;D65&amp;", "&amp;F65&amp;")]"</f>
        <v>[TestCase(0, 0, 0, 0, FALSE)]</v>
      </c>
      <c r="J65" t="str">
        <f>"[TestCase("&amp;A65&amp;", "&amp;B65&amp;", "&amp;C65&amp;", "&amp;D65&amp;", "&amp;G65&amp;")]"</f>
        <v>[TestCase(0, 0, 0, 0, FALSE)]</v>
      </c>
    </row>
    <row r="66" spans="1:10" x14ac:dyDescent="0.3">
      <c r="A66">
        <v>1</v>
      </c>
      <c r="B66">
        <v>0</v>
      </c>
      <c r="C66">
        <v>0</v>
      </c>
      <c r="D66">
        <v>1</v>
      </c>
      <c r="E66">
        <f>0.5*(A66*D66-B66*C66)</f>
        <v>0.5</v>
      </c>
      <c r="F66" t="b">
        <f t="shared" ref="F66:F77" si="35">E66&gt;0</f>
        <v>1</v>
      </c>
      <c r="G66" t="b">
        <f t="shared" ref="G66:G77" si="36">E66&lt;0</f>
        <v>0</v>
      </c>
      <c r="I66" t="str">
        <f t="shared" ref="I66:I77" si="37">"[TestCase("&amp;A66&amp;", "&amp;B66&amp;", "&amp;C66&amp;", "&amp;D66&amp;", "&amp;F66&amp;")]"</f>
        <v>[TestCase(1, 0, 0, 1, TRUE)]</v>
      </c>
      <c r="J66" t="str">
        <f t="shared" ref="J66:J77" si="38">"[TestCase("&amp;A66&amp;", "&amp;B66&amp;", "&amp;C66&amp;", "&amp;D66&amp;", "&amp;G66&amp;")]"</f>
        <v>[TestCase(1, 0, 0, 1, FALSE)]</v>
      </c>
    </row>
    <row r="67" spans="1:10" x14ac:dyDescent="0.3">
      <c r="A67">
        <v>-1</v>
      </c>
      <c r="B67">
        <v>0</v>
      </c>
      <c r="C67">
        <v>0</v>
      </c>
      <c r="D67">
        <v>-1</v>
      </c>
      <c r="E67">
        <f>0.5*(A67*D67-B67*C67)</f>
        <v>0.5</v>
      </c>
      <c r="F67" t="b">
        <f t="shared" si="35"/>
        <v>1</v>
      </c>
      <c r="G67" t="b">
        <f t="shared" si="36"/>
        <v>0</v>
      </c>
      <c r="I67" t="str">
        <f t="shared" si="37"/>
        <v>[TestCase(-1, 0, 0, -1, TRUE)]</v>
      </c>
      <c r="J67" t="str">
        <f t="shared" si="38"/>
        <v>[TestCase(-1, 0, 0, -1, FALSE)]</v>
      </c>
    </row>
    <row r="68" spans="1:10" x14ac:dyDescent="0.3">
      <c r="A68">
        <v>-1</v>
      </c>
      <c r="B68">
        <v>0</v>
      </c>
      <c r="C68">
        <v>0</v>
      </c>
      <c r="D68">
        <v>1</v>
      </c>
      <c r="E68">
        <f>0.5*(A68*D68-B68*C68)</f>
        <v>-0.5</v>
      </c>
      <c r="F68" t="b">
        <f t="shared" si="35"/>
        <v>0</v>
      </c>
      <c r="G68" t="b">
        <f t="shared" si="36"/>
        <v>1</v>
      </c>
      <c r="I68" t="str">
        <f t="shared" si="37"/>
        <v>[TestCase(-1, 0, 0, 1, FALSE)]</v>
      </c>
      <c r="J68" t="str">
        <f t="shared" si="38"/>
        <v>[TestCase(-1, 0, 0, 1, TRUE)]</v>
      </c>
    </row>
    <row r="69" spans="1:10" x14ac:dyDescent="0.3">
      <c r="A69">
        <v>1</v>
      </c>
      <c r="B69">
        <v>0</v>
      </c>
      <c r="C69">
        <v>0</v>
      </c>
      <c r="D69">
        <v>-1</v>
      </c>
      <c r="E69">
        <f>0.5*(A69*D69-B69*C69)</f>
        <v>-0.5</v>
      </c>
      <c r="F69" t="b">
        <f t="shared" si="35"/>
        <v>0</v>
      </c>
      <c r="G69" t="b">
        <f t="shared" si="36"/>
        <v>1</v>
      </c>
      <c r="I69" t="str">
        <f t="shared" si="37"/>
        <v>[TestCase(1, 0, 0, -1, FALSE)]</v>
      </c>
      <c r="J69" t="str">
        <f t="shared" si="38"/>
        <v>[TestCase(1, 0, 0, -1, TRUE)]</v>
      </c>
    </row>
    <row r="70" spans="1:10" x14ac:dyDescent="0.3">
      <c r="A70">
        <v>0</v>
      </c>
      <c r="B70">
        <v>1</v>
      </c>
      <c r="C70">
        <v>1</v>
      </c>
      <c r="D70">
        <v>0</v>
      </c>
      <c r="E70">
        <f t="shared" ref="E70:E77" si="39">0.5*(A70*D70-B70*C70)</f>
        <v>-0.5</v>
      </c>
      <c r="F70" t="b">
        <f t="shared" si="35"/>
        <v>0</v>
      </c>
      <c r="G70" t="b">
        <f t="shared" si="36"/>
        <v>1</v>
      </c>
      <c r="I70" t="str">
        <f t="shared" si="37"/>
        <v>[TestCase(0, 1, 1, 0, FALSE)]</v>
      </c>
      <c r="J70" t="str">
        <f t="shared" si="38"/>
        <v>[TestCase(0, 1, 1, 0, TRUE)]</v>
      </c>
    </row>
    <row r="71" spans="1:10" x14ac:dyDescent="0.3">
      <c r="A71">
        <v>0</v>
      </c>
      <c r="B71">
        <v>-1</v>
      </c>
      <c r="C71">
        <v>-1</v>
      </c>
      <c r="D71">
        <v>0</v>
      </c>
      <c r="E71">
        <f t="shared" si="39"/>
        <v>-0.5</v>
      </c>
      <c r="F71" t="b">
        <f t="shared" si="35"/>
        <v>0</v>
      </c>
      <c r="G71" t="b">
        <f t="shared" si="36"/>
        <v>1</v>
      </c>
      <c r="I71" t="str">
        <f t="shared" si="37"/>
        <v>[TestCase(0, -1, -1, 0, FALSE)]</v>
      </c>
      <c r="J71" t="str">
        <f t="shared" si="38"/>
        <v>[TestCase(0, -1, -1, 0, TRUE)]</v>
      </c>
    </row>
    <row r="72" spans="1:10" x14ac:dyDescent="0.3">
      <c r="A72">
        <v>0</v>
      </c>
      <c r="B72">
        <v>-1</v>
      </c>
      <c r="C72">
        <v>1</v>
      </c>
      <c r="D72">
        <v>0</v>
      </c>
      <c r="E72">
        <f t="shared" si="39"/>
        <v>0.5</v>
      </c>
      <c r="F72" t="b">
        <f t="shared" si="35"/>
        <v>1</v>
      </c>
      <c r="G72" t="b">
        <f t="shared" si="36"/>
        <v>0</v>
      </c>
      <c r="I72" t="str">
        <f t="shared" si="37"/>
        <v>[TestCase(0, -1, 1, 0, TRUE)]</v>
      </c>
      <c r="J72" t="str">
        <f t="shared" si="38"/>
        <v>[TestCase(0, -1, 1, 0, FALSE)]</v>
      </c>
    </row>
    <row r="73" spans="1:10" x14ac:dyDescent="0.3">
      <c r="A73">
        <v>0</v>
      </c>
      <c r="B73">
        <v>1</v>
      </c>
      <c r="C73">
        <v>-1</v>
      </c>
      <c r="D73">
        <v>0</v>
      </c>
      <c r="E73">
        <f t="shared" si="39"/>
        <v>0.5</v>
      </c>
      <c r="F73" t="b">
        <f t="shared" si="35"/>
        <v>1</v>
      </c>
      <c r="G73" t="b">
        <f t="shared" si="36"/>
        <v>0</v>
      </c>
      <c r="I73" t="str">
        <f t="shared" si="37"/>
        <v>[TestCase(0, 1, -1, 0, TRUE)]</v>
      </c>
      <c r="J73" t="str">
        <f t="shared" si="38"/>
        <v>[TestCase(0, 1, -1, 0, FALSE)]</v>
      </c>
    </row>
    <row r="74" spans="1:10" x14ac:dyDescent="0.3">
      <c r="A74">
        <v>1</v>
      </c>
      <c r="B74">
        <v>2</v>
      </c>
      <c r="C74">
        <v>3</v>
      </c>
      <c r="D74">
        <v>4</v>
      </c>
      <c r="E74">
        <f t="shared" si="39"/>
        <v>-1</v>
      </c>
      <c r="F74" t="b">
        <f t="shared" si="35"/>
        <v>0</v>
      </c>
      <c r="G74" t="b">
        <f t="shared" si="36"/>
        <v>1</v>
      </c>
      <c r="I74" t="str">
        <f t="shared" si="37"/>
        <v>[TestCase(1, 2, 3, 4, FALSE)]</v>
      </c>
      <c r="J74" t="str">
        <f t="shared" si="38"/>
        <v>[TestCase(1, 2, 3, 4, TRUE)]</v>
      </c>
    </row>
    <row r="75" spans="1:10" x14ac:dyDescent="0.3">
      <c r="A75">
        <v>1</v>
      </c>
      <c r="B75">
        <v>2</v>
      </c>
      <c r="C75">
        <v>-3</v>
      </c>
      <c r="D75">
        <v>4</v>
      </c>
      <c r="E75">
        <f t="shared" si="39"/>
        <v>5</v>
      </c>
      <c r="F75" t="b">
        <f t="shared" si="35"/>
        <v>1</v>
      </c>
      <c r="G75" t="b">
        <f t="shared" si="36"/>
        <v>0</v>
      </c>
      <c r="I75" t="str">
        <f t="shared" si="37"/>
        <v>[TestCase(1, 2, -3, 4, TRUE)]</v>
      </c>
      <c r="J75" t="str">
        <f t="shared" si="38"/>
        <v>[TestCase(1, 2, -3, 4, FALSE)]</v>
      </c>
    </row>
    <row r="76" spans="1:10" x14ac:dyDescent="0.3">
      <c r="A76">
        <v>1</v>
      </c>
      <c r="B76">
        <v>2</v>
      </c>
      <c r="C76">
        <v>-3</v>
      </c>
      <c r="D76">
        <v>-4</v>
      </c>
      <c r="E76">
        <f t="shared" si="39"/>
        <v>1</v>
      </c>
      <c r="F76" t="b">
        <f t="shared" si="35"/>
        <v>1</v>
      </c>
      <c r="G76" t="b">
        <f t="shared" si="36"/>
        <v>0</v>
      </c>
      <c r="I76" t="str">
        <f t="shared" si="37"/>
        <v>[TestCase(1, 2, -3, -4, TRUE)]</v>
      </c>
      <c r="J76" t="str">
        <f t="shared" si="38"/>
        <v>[TestCase(1, 2, -3, -4, FALSE)]</v>
      </c>
    </row>
    <row r="77" spans="1:10" x14ac:dyDescent="0.3">
      <c r="A77">
        <v>1</v>
      </c>
      <c r="B77">
        <v>2</v>
      </c>
      <c r="C77">
        <v>3</v>
      </c>
      <c r="D77">
        <v>-4</v>
      </c>
      <c r="E77">
        <f t="shared" si="39"/>
        <v>-5</v>
      </c>
      <c r="F77" t="b">
        <f t="shared" si="35"/>
        <v>0</v>
      </c>
      <c r="G77" t="b">
        <f t="shared" si="36"/>
        <v>1</v>
      </c>
      <c r="I77" t="str">
        <f t="shared" si="37"/>
        <v>[TestCase(1, 2, 3, -4, FALSE)]</v>
      </c>
      <c r="J77" t="str">
        <f t="shared" si="38"/>
        <v>[TestCase(1, 2, 3, -4, TRUE)]</v>
      </c>
    </row>
    <row r="79" spans="1:10" s="2" customFormat="1" x14ac:dyDescent="0.3">
      <c r="A79" s="2" t="s">
        <v>21</v>
      </c>
    </row>
    <row r="80" spans="1:10" x14ac:dyDescent="0.3">
      <c r="A80" s="6" t="s">
        <v>95</v>
      </c>
      <c r="B80" s="6" t="s">
        <v>97</v>
      </c>
      <c r="C80" s="6" t="s">
        <v>96</v>
      </c>
      <c r="D80" s="6" t="s">
        <v>98</v>
      </c>
      <c r="E80" s="6" t="s">
        <v>100</v>
      </c>
      <c r="F80" s="6" t="s">
        <v>101</v>
      </c>
      <c r="G80" s="6" t="s">
        <v>102</v>
      </c>
      <c r="H80" s="6" t="s">
        <v>99</v>
      </c>
      <c r="I80" s="6" t="s">
        <v>21</v>
      </c>
      <c r="J80" s="6" t="s">
        <v>43</v>
      </c>
    </row>
    <row r="81" spans="1:12" x14ac:dyDescent="0.3">
      <c r="A81">
        <f>A43</f>
        <v>0</v>
      </c>
      <c r="B81">
        <f>B43</f>
        <v>0</v>
      </c>
      <c r="C81">
        <f>C43</f>
        <v>0</v>
      </c>
      <c r="D81">
        <f>D43</f>
        <v>0</v>
      </c>
      <c r="E81">
        <f t="shared" ref="E81" si="40">A81*C81+B81*D81</f>
        <v>0</v>
      </c>
      <c r="F81">
        <f>SQRT(A81^2+B81^2)</f>
        <v>0</v>
      </c>
      <c r="G81">
        <f>SQRT(C81^2+D81^2)</f>
        <v>0</v>
      </c>
      <c r="H81" t="e">
        <f>E81/(F81*G81)</f>
        <v>#DIV/0!</v>
      </c>
      <c r="I81" t="e">
        <f>ACOS(H81)</f>
        <v>#DIV/0!</v>
      </c>
      <c r="J81" t="e">
        <f>DEGREES(I81)</f>
        <v>#DIV/0!</v>
      </c>
      <c r="L81" t="e">
        <f>"[TestCase("&amp;A81&amp;", "&amp;B81&amp;", "&amp;C81&amp;", "&amp;D81&amp;", "&amp;ROUND(I81,6)&amp;")]"</f>
        <v>#DIV/0!</v>
      </c>
    </row>
    <row r="82" spans="1:12" x14ac:dyDescent="0.3">
      <c r="A82">
        <f>A44</f>
        <v>0</v>
      </c>
      <c r="B82">
        <f>B44</f>
        <v>0</v>
      </c>
      <c r="C82">
        <f>C44</f>
        <v>2</v>
      </c>
      <c r="D82">
        <f>D44</f>
        <v>3</v>
      </c>
      <c r="E82">
        <f t="shared" ref="E82:E83" si="41">A82*C82+B82*D82</f>
        <v>0</v>
      </c>
      <c r="F82">
        <f>SQRT(A82^2+B82^2)</f>
        <v>0</v>
      </c>
      <c r="G82">
        <f>SQRT(C82^2+D82^2)</f>
        <v>3.6055512754639891</v>
      </c>
      <c r="H82" t="e">
        <f>E82/(F82*G82)</f>
        <v>#DIV/0!</v>
      </c>
      <c r="I82" t="e">
        <f>ACOS(H82)</f>
        <v>#DIV/0!</v>
      </c>
      <c r="J82" t="e">
        <f>DEGREES(I82)</f>
        <v>#DIV/0!</v>
      </c>
      <c r="L82" t="e">
        <f>"[TestCase("&amp;A82&amp;", "&amp;B82&amp;", "&amp;C82&amp;", "&amp;D82&amp;", "&amp;ROUND(I82,6)&amp;")]"</f>
        <v>#DIV/0!</v>
      </c>
    </row>
    <row r="83" spans="1:12" x14ac:dyDescent="0.3">
      <c r="A83">
        <f>A45</f>
        <v>2</v>
      </c>
      <c r="B83">
        <f>B45</f>
        <v>3</v>
      </c>
      <c r="C83">
        <f>C45</f>
        <v>0</v>
      </c>
      <c r="D83">
        <f>D45</f>
        <v>0</v>
      </c>
      <c r="E83">
        <f t="shared" si="41"/>
        <v>0</v>
      </c>
      <c r="F83">
        <f>SQRT(A83^2+B83^2)</f>
        <v>3.6055512754639891</v>
      </c>
      <c r="G83">
        <f>SQRT(C83^2+D83^2)</f>
        <v>0</v>
      </c>
      <c r="H83" t="e">
        <f>E83/(F83*G83)</f>
        <v>#DIV/0!</v>
      </c>
      <c r="I83" t="e">
        <f>ACOS(H83)</f>
        <v>#DIV/0!</v>
      </c>
      <c r="J83" t="e">
        <f>DEGREES(I83)</f>
        <v>#DIV/0!</v>
      </c>
      <c r="L83" t="e">
        <f>"[TestCase("&amp;A83&amp;", "&amp;B83&amp;", "&amp;C83&amp;", "&amp;D83&amp;", "&amp;ROUND(I83,6)&amp;")]"</f>
        <v>#DIV/0!</v>
      </c>
    </row>
    <row r="84" spans="1:12" x14ac:dyDescent="0.3">
      <c r="A84">
        <f>A46</f>
        <v>1</v>
      </c>
      <c r="B84">
        <f>B46</f>
        <v>0</v>
      </c>
      <c r="C84">
        <f>C46</f>
        <v>2</v>
      </c>
      <c r="D84">
        <f>D46</f>
        <v>0</v>
      </c>
      <c r="E84">
        <f t="shared" ref="E84:E101" si="42">A84*C84+B84*D84</f>
        <v>2</v>
      </c>
      <c r="F84">
        <f t="shared" ref="F84:F101" si="43">SQRT(A84^2+B84^2)</f>
        <v>1</v>
      </c>
      <c r="G84">
        <f t="shared" ref="G84:G101" si="44">SQRT(C84^2+D84^2)</f>
        <v>2</v>
      </c>
      <c r="H84">
        <f t="shared" ref="H84:H101" si="45">E84/(F84*G84)</f>
        <v>1</v>
      </c>
      <c r="I84">
        <f t="shared" ref="I84:I101" si="46">ACOS(H84)</f>
        <v>0</v>
      </c>
      <c r="J84">
        <f t="shared" ref="J84:J101" si="47">DEGREES(I84)</f>
        <v>0</v>
      </c>
      <c r="L84" t="str">
        <f t="shared" ref="L84:L101" si="48">"[TestCase("&amp;A84&amp;", "&amp;B84&amp;", "&amp;C84&amp;", "&amp;D84&amp;", "&amp;ROUND(I84,6)&amp;")]"</f>
        <v>[TestCase(1, 0, 2, 0, 0)]</v>
      </c>
    </row>
    <row r="85" spans="1:12" x14ac:dyDescent="0.3">
      <c r="A85">
        <f>A47</f>
        <v>0</v>
      </c>
      <c r="B85">
        <f>B47</f>
        <v>1</v>
      </c>
      <c r="C85">
        <f>C47</f>
        <v>0</v>
      </c>
      <c r="D85">
        <f>D47</f>
        <v>2</v>
      </c>
      <c r="E85">
        <f t="shared" si="42"/>
        <v>2</v>
      </c>
      <c r="F85">
        <f t="shared" si="43"/>
        <v>1</v>
      </c>
      <c r="G85">
        <f t="shared" si="44"/>
        <v>2</v>
      </c>
      <c r="H85">
        <f t="shared" si="45"/>
        <v>1</v>
      </c>
      <c r="I85">
        <f t="shared" si="46"/>
        <v>0</v>
      </c>
      <c r="J85">
        <f t="shared" si="47"/>
        <v>0</v>
      </c>
      <c r="L85" t="str">
        <f t="shared" si="48"/>
        <v>[TestCase(0, 1, 0, 2, 0)]</v>
      </c>
    </row>
    <row r="86" spans="1:12" x14ac:dyDescent="0.3">
      <c r="A86">
        <f>A48</f>
        <v>1</v>
      </c>
      <c r="B86">
        <f>B48</f>
        <v>2</v>
      </c>
      <c r="C86">
        <f>C48</f>
        <v>2</v>
      </c>
      <c r="D86">
        <f>D48</f>
        <v>4</v>
      </c>
      <c r="E86">
        <f t="shared" si="42"/>
        <v>10</v>
      </c>
      <c r="F86">
        <f t="shared" si="43"/>
        <v>2.2360679774997898</v>
      </c>
      <c r="G86">
        <f t="shared" si="44"/>
        <v>4.4721359549995796</v>
      </c>
      <c r="H86">
        <f t="shared" si="45"/>
        <v>0.99999999999999978</v>
      </c>
      <c r="I86">
        <f t="shared" si="46"/>
        <v>2.1073424116835326E-8</v>
      </c>
      <c r="J86">
        <f t="shared" si="47"/>
        <v>1.2074182617838684E-6</v>
      </c>
      <c r="L86" t="str">
        <f t="shared" si="48"/>
        <v>[TestCase(1, 2, 2, 4, 0)]</v>
      </c>
    </row>
    <row r="87" spans="1:12" x14ac:dyDescent="0.3">
      <c r="A87">
        <f>A49</f>
        <v>1.1000000000000001</v>
      </c>
      <c r="B87">
        <f>B49</f>
        <v>2.2000000000000002</v>
      </c>
      <c r="C87">
        <f>C49</f>
        <v>2.1</v>
      </c>
      <c r="D87">
        <f>D49</f>
        <v>4.2</v>
      </c>
      <c r="E87">
        <f t="shared" si="42"/>
        <v>11.550000000000002</v>
      </c>
      <c r="F87">
        <f t="shared" si="43"/>
        <v>2.459674775249769</v>
      </c>
      <c r="G87">
        <f t="shared" si="44"/>
        <v>4.6957427527495588</v>
      </c>
      <c r="H87">
        <f t="shared" si="45"/>
        <v>1</v>
      </c>
      <c r="I87">
        <f t="shared" si="46"/>
        <v>0</v>
      </c>
      <c r="J87">
        <f t="shared" si="47"/>
        <v>0</v>
      </c>
      <c r="L87" t="str">
        <f t="shared" si="48"/>
        <v>[TestCase(1.1, 2.2, 2.1, 4.2, 0)]</v>
      </c>
    </row>
    <row r="88" spans="1:12" x14ac:dyDescent="0.3">
      <c r="A88">
        <f>A50</f>
        <v>2</v>
      </c>
      <c r="B88">
        <f>B50</f>
        <v>1</v>
      </c>
      <c r="C88">
        <f>C50</f>
        <v>1</v>
      </c>
      <c r="D88">
        <f>D50</f>
        <v>2</v>
      </c>
      <c r="E88">
        <f t="shared" si="42"/>
        <v>4</v>
      </c>
      <c r="F88">
        <f t="shared" si="43"/>
        <v>2.2360679774997898</v>
      </c>
      <c r="G88">
        <f t="shared" si="44"/>
        <v>2.2360679774997898</v>
      </c>
      <c r="H88">
        <f t="shared" si="45"/>
        <v>0.79999999999999982</v>
      </c>
      <c r="I88">
        <f t="shared" si="46"/>
        <v>0.64350110879328459</v>
      </c>
      <c r="J88">
        <f t="shared" si="47"/>
        <v>36.869897645844034</v>
      </c>
      <c r="K88" t="s">
        <v>121</v>
      </c>
      <c r="L88" t="str">
        <f t="shared" si="48"/>
        <v>[TestCase(2, 1, 1, 2, 0.643501)]</v>
      </c>
    </row>
    <row r="89" spans="1:12" x14ac:dyDescent="0.3">
      <c r="A89">
        <f>A51</f>
        <v>1</v>
      </c>
      <c r="B89">
        <f>B51</f>
        <v>0</v>
      </c>
      <c r="C89">
        <f>C51</f>
        <v>0</v>
      </c>
      <c r="D89">
        <f>D51</f>
        <v>1</v>
      </c>
      <c r="E89">
        <f t="shared" si="42"/>
        <v>0</v>
      </c>
      <c r="F89">
        <f t="shared" si="43"/>
        <v>1</v>
      </c>
      <c r="G89">
        <f t="shared" si="44"/>
        <v>1</v>
      </c>
      <c r="H89">
        <f t="shared" si="45"/>
        <v>0</v>
      </c>
      <c r="I89">
        <f t="shared" si="46"/>
        <v>1.5707963267948966</v>
      </c>
      <c r="J89">
        <f t="shared" si="47"/>
        <v>90</v>
      </c>
      <c r="L89" t="str">
        <f t="shared" si="48"/>
        <v>[TestCase(1, 0, 0, 1, 1.570796)]</v>
      </c>
    </row>
    <row r="90" spans="1:12" x14ac:dyDescent="0.3">
      <c r="A90">
        <f>A52</f>
        <v>0</v>
      </c>
      <c r="B90">
        <f>B52</f>
        <v>1</v>
      </c>
      <c r="C90">
        <f>C52</f>
        <v>-1</v>
      </c>
      <c r="D90">
        <f>D52</f>
        <v>0</v>
      </c>
      <c r="E90">
        <f t="shared" si="42"/>
        <v>0</v>
      </c>
      <c r="F90">
        <f t="shared" si="43"/>
        <v>1</v>
      </c>
      <c r="G90">
        <f t="shared" si="44"/>
        <v>1</v>
      </c>
      <c r="H90">
        <f t="shared" si="45"/>
        <v>0</v>
      </c>
      <c r="I90">
        <f t="shared" si="46"/>
        <v>1.5707963267948966</v>
      </c>
      <c r="J90">
        <f t="shared" si="47"/>
        <v>90</v>
      </c>
      <c r="L90" t="str">
        <f t="shared" si="48"/>
        <v>[TestCase(0, 1, -1, 0, 1.570796)]</v>
      </c>
    </row>
    <row r="91" spans="1:12" x14ac:dyDescent="0.3">
      <c r="A91">
        <f>A53</f>
        <v>-1</v>
      </c>
      <c r="B91">
        <f>B53</f>
        <v>0</v>
      </c>
      <c r="C91">
        <f>C53</f>
        <v>0</v>
      </c>
      <c r="D91">
        <f>D53</f>
        <v>-1</v>
      </c>
      <c r="E91">
        <f t="shared" si="42"/>
        <v>0</v>
      </c>
      <c r="F91">
        <f t="shared" si="43"/>
        <v>1</v>
      </c>
      <c r="G91">
        <f t="shared" si="44"/>
        <v>1</v>
      </c>
      <c r="H91">
        <f t="shared" si="45"/>
        <v>0</v>
      </c>
      <c r="I91">
        <f t="shared" si="46"/>
        <v>1.5707963267948966</v>
      </c>
      <c r="J91">
        <f t="shared" si="47"/>
        <v>90</v>
      </c>
      <c r="L91" t="str">
        <f t="shared" si="48"/>
        <v>[TestCase(-1, 0, 0, -1, 1.570796)]</v>
      </c>
    </row>
    <row r="92" spans="1:12" x14ac:dyDescent="0.3">
      <c r="A92">
        <f>A54</f>
        <v>0</v>
      </c>
      <c r="B92">
        <f>B54</f>
        <v>-1</v>
      </c>
      <c r="C92">
        <f>C54</f>
        <v>1</v>
      </c>
      <c r="D92">
        <f>D54</f>
        <v>0</v>
      </c>
      <c r="E92">
        <f t="shared" si="42"/>
        <v>0</v>
      </c>
      <c r="F92">
        <f t="shared" si="43"/>
        <v>1</v>
      </c>
      <c r="G92">
        <f t="shared" si="44"/>
        <v>1</v>
      </c>
      <c r="H92">
        <f t="shared" si="45"/>
        <v>0</v>
      </c>
      <c r="I92">
        <f t="shared" si="46"/>
        <v>1.5707963267948966</v>
      </c>
      <c r="J92">
        <f t="shared" si="47"/>
        <v>90</v>
      </c>
      <c r="L92" t="str">
        <f t="shared" si="48"/>
        <v>[TestCase(0, -1, 1, 0, 1.570796)]</v>
      </c>
    </row>
    <row r="93" spans="1:12" x14ac:dyDescent="0.3">
      <c r="A93">
        <f>A55</f>
        <v>1</v>
      </c>
      <c r="B93">
        <f>B55</f>
        <v>0</v>
      </c>
      <c r="C93">
        <f>C55</f>
        <v>0</v>
      </c>
      <c r="D93">
        <f>D55</f>
        <v>-1</v>
      </c>
      <c r="E93">
        <f t="shared" si="42"/>
        <v>0</v>
      </c>
      <c r="F93">
        <f t="shared" si="43"/>
        <v>1</v>
      </c>
      <c r="G93">
        <f t="shared" si="44"/>
        <v>1</v>
      </c>
      <c r="H93">
        <f t="shared" si="45"/>
        <v>0</v>
      </c>
      <c r="I93">
        <f t="shared" si="46"/>
        <v>1.5707963267948966</v>
      </c>
      <c r="J93">
        <f t="shared" si="47"/>
        <v>90</v>
      </c>
      <c r="L93" t="str">
        <f t="shared" si="48"/>
        <v>[TestCase(1, 0, 0, -1, 1.570796)]</v>
      </c>
    </row>
    <row r="94" spans="1:12" x14ac:dyDescent="0.3">
      <c r="A94">
        <f>A56</f>
        <v>1</v>
      </c>
      <c r="B94">
        <f>B56</f>
        <v>2</v>
      </c>
      <c r="C94">
        <f>C56</f>
        <v>-2</v>
      </c>
      <c r="D94">
        <f>D56</f>
        <v>1</v>
      </c>
      <c r="E94">
        <f t="shared" si="42"/>
        <v>0</v>
      </c>
      <c r="F94">
        <f t="shared" si="43"/>
        <v>2.2360679774997898</v>
      </c>
      <c r="G94">
        <f t="shared" si="44"/>
        <v>2.2360679774997898</v>
      </c>
      <c r="H94">
        <f t="shared" si="45"/>
        <v>0</v>
      </c>
      <c r="I94">
        <f t="shared" si="46"/>
        <v>1.5707963267948966</v>
      </c>
      <c r="J94">
        <f t="shared" si="47"/>
        <v>90</v>
      </c>
      <c r="L94" t="str">
        <f t="shared" si="48"/>
        <v>[TestCase(1, 2, -2, 1, 1.570796)]</v>
      </c>
    </row>
    <row r="95" spans="1:12" x14ac:dyDescent="0.3">
      <c r="A95">
        <f>A57</f>
        <v>-2</v>
      </c>
      <c r="B95">
        <f>B57</f>
        <v>1</v>
      </c>
      <c r="C95">
        <f>C57</f>
        <v>1</v>
      </c>
      <c r="D95">
        <f>D57</f>
        <v>-2</v>
      </c>
      <c r="E95">
        <f t="shared" si="42"/>
        <v>-4</v>
      </c>
      <c r="F95">
        <f t="shared" si="43"/>
        <v>2.2360679774997898</v>
      </c>
      <c r="G95">
        <f t="shared" si="44"/>
        <v>2.2360679774997898</v>
      </c>
      <c r="H95">
        <f t="shared" si="45"/>
        <v>-0.79999999999999982</v>
      </c>
      <c r="I95">
        <f t="shared" si="46"/>
        <v>2.4980915447965084</v>
      </c>
      <c r="J95">
        <f t="shared" si="47"/>
        <v>143.13010235415595</v>
      </c>
      <c r="K95" t="s">
        <v>122</v>
      </c>
      <c r="L95" t="str">
        <f t="shared" si="48"/>
        <v>[TestCase(-2, 1, 1, -2, 2.498092)]</v>
      </c>
    </row>
    <row r="96" spans="1:12" x14ac:dyDescent="0.3">
      <c r="A96">
        <f>A58</f>
        <v>1</v>
      </c>
      <c r="B96">
        <f>B58</f>
        <v>0</v>
      </c>
      <c r="C96">
        <f>C58</f>
        <v>-2</v>
      </c>
      <c r="D96">
        <f>D58</f>
        <v>0</v>
      </c>
      <c r="E96">
        <f t="shared" si="42"/>
        <v>-2</v>
      </c>
      <c r="F96">
        <f t="shared" si="43"/>
        <v>1</v>
      </c>
      <c r="G96">
        <f t="shared" si="44"/>
        <v>2</v>
      </c>
      <c r="H96">
        <f t="shared" si="45"/>
        <v>-1</v>
      </c>
      <c r="I96">
        <f t="shared" si="46"/>
        <v>3.1415926535897931</v>
      </c>
      <c r="J96">
        <f t="shared" si="47"/>
        <v>180</v>
      </c>
      <c r="L96" t="str">
        <f t="shared" si="48"/>
        <v>[TestCase(1, 0, -2, 0, 3.141593)]</v>
      </c>
    </row>
    <row r="97" spans="1:16" x14ac:dyDescent="0.3">
      <c r="A97">
        <f>A59</f>
        <v>0</v>
      </c>
      <c r="B97">
        <f>B59</f>
        <v>1</v>
      </c>
      <c r="C97">
        <f>C59</f>
        <v>0</v>
      </c>
      <c r="D97">
        <f>D59</f>
        <v>-2</v>
      </c>
      <c r="E97">
        <f t="shared" si="42"/>
        <v>-2</v>
      </c>
      <c r="F97">
        <f t="shared" si="43"/>
        <v>1</v>
      </c>
      <c r="G97">
        <f t="shared" si="44"/>
        <v>2</v>
      </c>
      <c r="H97">
        <f t="shared" si="45"/>
        <v>-1</v>
      </c>
      <c r="I97">
        <f t="shared" si="46"/>
        <v>3.1415926535897931</v>
      </c>
      <c r="J97">
        <f t="shared" si="47"/>
        <v>180</v>
      </c>
      <c r="L97" t="str">
        <f t="shared" si="48"/>
        <v>[TestCase(0, 1, 0, -2, 3.141593)]</v>
      </c>
    </row>
    <row r="98" spans="1:16" x14ac:dyDescent="0.3">
      <c r="A98">
        <f>A60</f>
        <v>1</v>
      </c>
      <c r="B98">
        <f>B60</f>
        <v>2</v>
      </c>
      <c r="C98">
        <f>C60</f>
        <v>-2</v>
      </c>
      <c r="D98">
        <f>D60</f>
        <v>-4</v>
      </c>
      <c r="E98">
        <f t="shared" si="42"/>
        <v>-10</v>
      </c>
      <c r="F98">
        <f t="shared" si="43"/>
        <v>2.2360679774997898</v>
      </c>
      <c r="G98">
        <f t="shared" si="44"/>
        <v>4.4721359549995796</v>
      </c>
      <c r="H98">
        <f t="shared" si="45"/>
        <v>-0.99999999999999978</v>
      </c>
      <c r="I98">
        <f t="shared" si="46"/>
        <v>3.1415926325163692</v>
      </c>
      <c r="J98">
        <f t="shared" si="47"/>
        <v>179.99999879258175</v>
      </c>
      <c r="L98" t="str">
        <f t="shared" si="48"/>
        <v>[TestCase(1, 2, -2, -4, 3.141593)]</v>
      </c>
    </row>
    <row r="99" spans="1:16" x14ac:dyDescent="0.3">
      <c r="A99">
        <f>A61</f>
        <v>1.1000000000000001</v>
      </c>
      <c r="B99">
        <f>B61</f>
        <v>2.2000000000000002</v>
      </c>
      <c r="C99">
        <f>C61</f>
        <v>-2.1</v>
      </c>
      <c r="D99">
        <f>D61</f>
        <v>-4.2</v>
      </c>
      <c r="E99">
        <f t="shared" si="42"/>
        <v>-11.550000000000002</v>
      </c>
      <c r="F99">
        <f t="shared" si="43"/>
        <v>2.459674775249769</v>
      </c>
      <c r="G99">
        <f t="shared" si="44"/>
        <v>4.6957427527495588</v>
      </c>
      <c r="H99">
        <f t="shared" si="45"/>
        <v>-1</v>
      </c>
      <c r="I99">
        <f t="shared" si="46"/>
        <v>3.1415926535897931</v>
      </c>
      <c r="J99">
        <f t="shared" si="47"/>
        <v>180</v>
      </c>
      <c r="L99" t="str">
        <f t="shared" si="48"/>
        <v>[TestCase(1.1, 2.2, -2.1, -4.2, 3.141593)]</v>
      </c>
    </row>
    <row r="100" spans="1:16" x14ac:dyDescent="0.3">
      <c r="A100">
        <v>1</v>
      </c>
      <c r="B100">
        <v>0</v>
      </c>
      <c r="C100">
        <v>-1</v>
      </c>
      <c r="D100">
        <v>-1</v>
      </c>
      <c r="E100">
        <f t="shared" ref="E100" si="49">A100*C100+B100*D100</f>
        <v>-1</v>
      </c>
      <c r="F100">
        <f t="shared" si="43"/>
        <v>1</v>
      </c>
      <c r="G100">
        <f t="shared" si="44"/>
        <v>1.4142135623730951</v>
      </c>
      <c r="H100">
        <f t="shared" si="45"/>
        <v>-0.70710678118654746</v>
      </c>
      <c r="I100">
        <f t="shared" si="46"/>
        <v>2.3561944901923448</v>
      </c>
      <c r="J100">
        <f t="shared" si="47"/>
        <v>135</v>
      </c>
      <c r="K100" t="s">
        <v>124</v>
      </c>
      <c r="L100" t="str">
        <f t="shared" si="48"/>
        <v>[TestCase(1, 0, -1, -1, 2.356194)]</v>
      </c>
    </row>
    <row r="101" spans="1:16" x14ac:dyDescent="0.3">
      <c r="A101">
        <v>1</v>
      </c>
      <c r="B101">
        <v>0</v>
      </c>
      <c r="C101">
        <v>1</v>
      </c>
      <c r="D101">
        <v>-1</v>
      </c>
      <c r="E101">
        <f t="shared" si="42"/>
        <v>1</v>
      </c>
      <c r="F101">
        <f t="shared" si="43"/>
        <v>1</v>
      </c>
      <c r="G101">
        <f t="shared" si="44"/>
        <v>1.4142135623730951</v>
      </c>
      <c r="H101">
        <f t="shared" si="45"/>
        <v>0.70710678118654746</v>
      </c>
      <c r="I101">
        <f t="shared" si="46"/>
        <v>0.78539816339744828</v>
      </c>
      <c r="J101">
        <f t="shared" si="47"/>
        <v>45</v>
      </c>
      <c r="K101" t="s">
        <v>123</v>
      </c>
      <c r="L101" t="str">
        <f t="shared" si="48"/>
        <v>[TestCase(1, 0, 1, -1, 0.785398)]</v>
      </c>
    </row>
    <row r="103" spans="1:16" s="2" customFormat="1" x14ac:dyDescent="0.3">
      <c r="A103" s="2" t="s">
        <v>131</v>
      </c>
    </row>
    <row r="104" spans="1:16" s="3" customFormat="1" x14ac:dyDescent="0.3">
      <c r="E104" s="25" t="s">
        <v>129</v>
      </c>
      <c r="F104" s="25"/>
      <c r="G104" s="25" t="s">
        <v>130</v>
      </c>
      <c r="H104" s="25"/>
    </row>
    <row r="105" spans="1:16" s="6" customFormat="1" x14ac:dyDescent="0.3">
      <c r="A105" s="6" t="s">
        <v>125</v>
      </c>
      <c r="B105" s="6" t="s">
        <v>126</v>
      </c>
      <c r="C105" s="6" t="s">
        <v>127</v>
      </c>
      <c r="D105" s="6" t="s">
        <v>128</v>
      </c>
      <c r="E105" s="26" t="s">
        <v>91</v>
      </c>
      <c r="F105" s="26" t="s">
        <v>92</v>
      </c>
      <c r="G105" s="26" t="s">
        <v>91</v>
      </c>
      <c r="H105" s="26" t="s">
        <v>92</v>
      </c>
      <c r="I105" s="6" t="s">
        <v>132</v>
      </c>
      <c r="J105" s="6" t="s">
        <v>133</v>
      </c>
      <c r="K105" s="6" t="s">
        <v>134</v>
      </c>
    </row>
    <row r="106" spans="1:16" s="28" customFormat="1" x14ac:dyDescent="0.3">
      <c r="A106" s="28">
        <v>0</v>
      </c>
      <c r="B106" s="28">
        <v>0</v>
      </c>
      <c r="C106" s="28">
        <v>0</v>
      </c>
      <c r="D106" s="28">
        <v>0</v>
      </c>
      <c r="E106" s="28">
        <f>C106-A106</f>
        <v>0</v>
      </c>
      <c r="F106" s="28">
        <f>D106-B106</f>
        <v>0</v>
      </c>
      <c r="G106" s="28" t="e">
        <f>#REF!-#REF!</f>
        <v>#REF!</v>
      </c>
      <c r="H106" s="28" t="e">
        <f>-#REF!-#REF!</f>
        <v>#REF!</v>
      </c>
    </row>
    <row r="107" spans="1:16" s="28" customFormat="1" x14ac:dyDescent="0.3">
      <c r="A107" s="28">
        <f>A106+0.5</f>
        <v>0.5</v>
      </c>
      <c r="B107" s="28">
        <f>B106+0.5</f>
        <v>0.5</v>
      </c>
      <c r="C107" s="28">
        <f>C106+0.5</f>
        <v>0.5</v>
      </c>
      <c r="D107" s="28">
        <f>D106+0.5</f>
        <v>0.5</v>
      </c>
      <c r="E107" s="28" t="e">
        <f>(C107-A107)/(SQRT((C107-A107)^2+(B107-D107)^2))</f>
        <v>#DIV/0!</v>
      </c>
      <c r="F107" s="28" t="e">
        <f>(D107-B107)/(SQRT((C107-A107)^2+(B107-D107)^2))</f>
        <v>#DIV/0!</v>
      </c>
      <c r="G107" s="28" t="e">
        <f>-F107</f>
        <v>#DIV/0!</v>
      </c>
      <c r="H107" s="28" t="e">
        <f>E107</f>
        <v>#DIV/0!</v>
      </c>
      <c r="O107" s="28" t="e">
        <f>"[TestCase("&amp;A107&amp;", "&amp;B107&amp;", "&amp;C107&amp;", "&amp;D107&amp;", "&amp;ROUND(E107,6)&amp;", "&amp;ROUND(F107,6)&amp;")]"</f>
        <v>#DIV/0!</v>
      </c>
      <c r="P107" s="28" t="e">
        <f>"[TestCase("&amp;A107&amp;", "&amp;B107&amp;", "&amp;C107&amp;", "&amp;D107&amp;", "&amp;ROUND(G107,6)&amp;", "&amp;ROUND(H107,6)&amp;")]"</f>
        <v>#DIV/0!</v>
      </c>
    </row>
    <row r="108" spans="1:16" x14ac:dyDescent="0.3">
      <c r="A108">
        <v>0</v>
      </c>
      <c r="B108">
        <v>0</v>
      </c>
      <c r="C108">
        <v>1</v>
      </c>
      <c r="D108">
        <v>0</v>
      </c>
      <c r="E108" s="27">
        <f>(C108-A108)/(SQRT((C108-A108)^2+(B108-D108)^2))</f>
        <v>1</v>
      </c>
      <c r="F108" s="27">
        <f>(D108-B108)/(SQRT((C108-A108)^2+(B108-D108)^2))</f>
        <v>0</v>
      </c>
      <c r="G108" s="27">
        <f>-F108</f>
        <v>0</v>
      </c>
      <c r="H108" s="27">
        <f>E108</f>
        <v>1</v>
      </c>
      <c r="I108">
        <v>0</v>
      </c>
      <c r="J108">
        <f>I108</f>
        <v>0</v>
      </c>
      <c r="K108">
        <f>J108+90-IF(J108+90&gt;=360,360,0)</f>
        <v>90</v>
      </c>
      <c r="L108">
        <f>DEGREES(ATAN(F108/E108))</f>
        <v>0</v>
      </c>
      <c r="M108">
        <f>DEGREES(ATAN(G108/H108))</f>
        <v>0</v>
      </c>
      <c r="O108" t="str">
        <f>"[TestCase("&amp;A108&amp;", "&amp;B108&amp;", "&amp;C108&amp;", "&amp;D108&amp;", "&amp;ROUND(E108,6)&amp;", "&amp;ROUND(F108,6)&amp;")]"</f>
        <v>[TestCase(0, 0, 1, 0, 1, 0)]</v>
      </c>
      <c r="P108" t="str">
        <f>"[TestCase("&amp;A108&amp;", "&amp;B108&amp;", "&amp;C108&amp;", "&amp;D108&amp;", "&amp;ROUND(G108,6)&amp;", "&amp;ROUND(H108,6)&amp;")]"</f>
        <v>[TestCase(0, 0, 1, 0, 0, 1)]</v>
      </c>
    </row>
    <row r="109" spans="1:16" x14ac:dyDescent="0.3">
      <c r="A109">
        <v>0</v>
      </c>
      <c r="B109">
        <v>0</v>
      </c>
      <c r="C109">
        <v>1</v>
      </c>
      <c r="D109">
        <v>1</v>
      </c>
      <c r="E109" s="27">
        <f t="shared" ref="E109:E125" si="50">(C109-A109)/(SQRT((C109-A109)^2+(B109-D109)^2))</f>
        <v>0.70710678118654746</v>
      </c>
      <c r="F109" s="27">
        <f t="shared" ref="F109:F125" si="51">(D109-B109)/(SQRT((C109-A109)^2+(B109-D109)^2))</f>
        <v>0.70710678118654746</v>
      </c>
      <c r="G109" s="27">
        <f>-F109</f>
        <v>-0.70710678118654746</v>
      </c>
      <c r="H109" s="27">
        <f>E109</f>
        <v>0.70710678118654746</v>
      </c>
      <c r="I109">
        <v>45</v>
      </c>
      <c r="J109">
        <f>I109</f>
        <v>45</v>
      </c>
      <c r="K109">
        <f>J109+90-IF(J109+90&gt;=360,360,0)</f>
        <v>135</v>
      </c>
      <c r="L109">
        <f>DEGREES(ATAN(F109/E109))</f>
        <v>45</v>
      </c>
      <c r="M109">
        <f>DEGREES(ATAN(G109/H109))</f>
        <v>-45</v>
      </c>
      <c r="O109" t="str">
        <f>"[TestCase("&amp;A109&amp;", "&amp;B109&amp;", "&amp;C109&amp;", "&amp;D109&amp;", "&amp;ROUND(E109,6)&amp;", "&amp;ROUND(F109,6)&amp;")]"</f>
        <v>[TestCase(0, 0, 1, 1, 0.707107, 0.707107)]</v>
      </c>
      <c r="P109" t="str">
        <f>"[TestCase("&amp;A109&amp;", "&amp;B109&amp;", "&amp;C109&amp;", "&amp;D109&amp;", "&amp;ROUND(G109,6)&amp;", "&amp;ROUND(H109,6)&amp;")]"</f>
        <v>[TestCase(0, 0, 1, 1, -0.707107, 0.707107)]</v>
      </c>
    </row>
    <row r="110" spans="1:16" x14ac:dyDescent="0.3">
      <c r="A110">
        <v>0</v>
      </c>
      <c r="B110">
        <v>0</v>
      </c>
      <c r="C110">
        <v>0</v>
      </c>
      <c r="D110">
        <v>1</v>
      </c>
      <c r="E110" s="27">
        <f t="shared" si="50"/>
        <v>0</v>
      </c>
      <c r="F110" s="27">
        <f t="shared" si="51"/>
        <v>1</v>
      </c>
      <c r="G110" s="27">
        <f>-F110</f>
        <v>-1</v>
      </c>
      <c r="H110" s="27">
        <f>E110</f>
        <v>0</v>
      </c>
      <c r="I110">
        <v>90</v>
      </c>
      <c r="J110">
        <f>I110</f>
        <v>90</v>
      </c>
      <c r="K110">
        <f>J110+90-IF(J110+90&gt;=360,360,0)</f>
        <v>180</v>
      </c>
      <c r="L110" t="e">
        <f>DEGREES(ATAN(F110/E110))</f>
        <v>#DIV/0!</v>
      </c>
      <c r="M110" t="e">
        <f>DEGREES(ATAN(G110/H110))</f>
        <v>#DIV/0!</v>
      </c>
      <c r="O110" t="str">
        <f>"[TestCase("&amp;A110&amp;", "&amp;B110&amp;", "&amp;C110&amp;", "&amp;D110&amp;", "&amp;ROUND(E110,6)&amp;", "&amp;ROUND(F110,6)&amp;")]"</f>
        <v>[TestCase(0, 0, 0, 1, 0, 1)]</v>
      </c>
      <c r="P110" t="str">
        <f>"[TestCase("&amp;A110&amp;", "&amp;B110&amp;", "&amp;C110&amp;", "&amp;D110&amp;", "&amp;ROUND(G110,6)&amp;", "&amp;ROUND(H110,6)&amp;")]"</f>
        <v>[TestCase(0, 0, 0, 1, -1, 0)]</v>
      </c>
    </row>
    <row r="111" spans="1:16" x14ac:dyDescent="0.3">
      <c r="A111">
        <v>0</v>
      </c>
      <c r="B111">
        <v>0</v>
      </c>
      <c r="C111">
        <v>-1</v>
      </c>
      <c r="D111">
        <v>1</v>
      </c>
      <c r="E111" s="27">
        <f t="shared" si="50"/>
        <v>-0.70710678118654746</v>
      </c>
      <c r="F111" s="27">
        <f t="shared" si="51"/>
        <v>0.70710678118654746</v>
      </c>
      <c r="G111" s="27">
        <f>-F111</f>
        <v>-0.70710678118654746</v>
      </c>
      <c r="H111" s="27">
        <f>E111</f>
        <v>-0.70710678118654746</v>
      </c>
      <c r="I111">
        <v>135</v>
      </c>
      <c r="J111">
        <f>I111</f>
        <v>135</v>
      </c>
      <c r="K111">
        <f>J111+90-IF(J111+90&gt;=360,360,0)</f>
        <v>225</v>
      </c>
      <c r="L111">
        <f>DEGREES(ATAN(F111/E111))</f>
        <v>-45</v>
      </c>
      <c r="M111">
        <f>DEGREES(ATAN(G111/H111))</f>
        <v>45</v>
      </c>
      <c r="O111" t="str">
        <f>"[TestCase("&amp;A111&amp;", "&amp;B111&amp;", "&amp;C111&amp;", "&amp;D111&amp;", "&amp;ROUND(E111,6)&amp;", "&amp;ROUND(F111,6)&amp;")]"</f>
        <v>[TestCase(0, 0, -1, 1, -0.707107, 0.707107)]</v>
      </c>
      <c r="P111" t="str">
        <f>"[TestCase("&amp;A111&amp;", "&amp;B111&amp;", "&amp;C111&amp;", "&amp;D111&amp;", "&amp;ROUND(G111,6)&amp;", "&amp;ROUND(H111,6)&amp;")]"</f>
        <v>[TestCase(0, 0, -1, 1, -0.707107, -0.707107)]</v>
      </c>
    </row>
    <row r="112" spans="1:16" x14ac:dyDescent="0.3">
      <c r="A112">
        <v>0</v>
      </c>
      <c r="B112">
        <v>0</v>
      </c>
      <c r="C112">
        <v>-1</v>
      </c>
      <c r="D112">
        <v>0</v>
      </c>
      <c r="E112" s="27">
        <f t="shared" si="50"/>
        <v>-1</v>
      </c>
      <c r="F112" s="27">
        <f t="shared" si="51"/>
        <v>0</v>
      </c>
      <c r="G112" s="27">
        <f>-F112</f>
        <v>0</v>
      </c>
      <c r="H112" s="27">
        <f>E112</f>
        <v>-1</v>
      </c>
      <c r="I112">
        <v>180</v>
      </c>
      <c r="J112">
        <f>I112</f>
        <v>180</v>
      </c>
      <c r="K112">
        <f>J112+90-IF(J112+90&gt;=360,360,0)</f>
        <v>270</v>
      </c>
      <c r="L112">
        <f>DEGREES(ATAN(F112/E112))</f>
        <v>0</v>
      </c>
      <c r="M112">
        <f>DEGREES(ATAN(G112/H112))</f>
        <v>0</v>
      </c>
      <c r="O112" t="str">
        <f>"[TestCase("&amp;A112&amp;", "&amp;B112&amp;", "&amp;C112&amp;", "&amp;D112&amp;", "&amp;ROUND(E112,6)&amp;", "&amp;ROUND(F112,6)&amp;")]"</f>
        <v>[TestCase(0, 0, -1, 0, -1, 0)]</v>
      </c>
      <c r="P112" t="str">
        <f>"[TestCase("&amp;A112&amp;", "&amp;B112&amp;", "&amp;C112&amp;", "&amp;D112&amp;", "&amp;ROUND(G112,6)&amp;", "&amp;ROUND(H112,6)&amp;")]"</f>
        <v>[TestCase(0, 0, -1, 0, 0, -1)]</v>
      </c>
    </row>
    <row r="113" spans="1:16" x14ac:dyDescent="0.3">
      <c r="A113">
        <v>0</v>
      </c>
      <c r="B113">
        <v>0</v>
      </c>
      <c r="C113">
        <v>-1</v>
      </c>
      <c r="D113">
        <v>-1</v>
      </c>
      <c r="E113" s="27">
        <f t="shared" si="50"/>
        <v>-0.70710678118654746</v>
      </c>
      <c r="F113" s="27">
        <f t="shared" si="51"/>
        <v>-0.70710678118654746</v>
      </c>
      <c r="G113" s="27">
        <f>-F113</f>
        <v>0.70710678118654746</v>
      </c>
      <c r="H113" s="27">
        <f>E113</f>
        <v>-0.70710678118654746</v>
      </c>
      <c r="I113">
        <v>225</v>
      </c>
      <c r="J113">
        <f>I113</f>
        <v>225</v>
      </c>
      <c r="K113">
        <f>J113+90-IF(J113+90&gt;=360,360,0)</f>
        <v>315</v>
      </c>
      <c r="L113">
        <f>DEGREES(ATAN(F113/E113))</f>
        <v>45</v>
      </c>
      <c r="M113">
        <f>DEGREES(ATAN(G113/H113))</f>
        <v>-45</v>
      </c>
      <c r="O113" t="str">
        <f>"[TestCase("&amp;A113&amp;", "&amp;B113&amp;", "&amp;C113&amp;", "&amp;D113&amp;", "&amp;ROUND(E113,6)&amp;", "&amp;ROUND(F113,6)&amp;")]"</f>
        <v>[TestCase(0, 0, -1, -1, -0.707107, -0.707107)]</v>
      </c>
      <c r="P113" t="str">
        <f>"[TestCase("&amp;A113&amp;", "&amp;B113&amp;", "&amp;C113&amp;", "&amp;D113&amp;", "&amp;ROUND(G113,6)&amp;", "&amp;ROUND(H113,6)&amp;")]"</f>
        <v>[TestCase(0, 0, -1, -1, 0.707107, -0.707107)]</v>
      </c>
    </row>
    <row r="114" spans="1:16" x14ac:dyDescent="0.3">
      <c r="A114">
        <v>0</v>
      </c>
      <c r="B114">
        <v>0</v>
      </c>
      <c r="C114">
        <v>0</v>
      </c>
      <c r="D114">
        <v>-1</v>
      </c>
      <c r="E114" s="27">
        <f t="shared" si="50"/>
        <v>0</v>
      </c>
      <c r="F114" s="27">
        <f t="shared" si="51"/>
        <v>-1</v>
      </c>
      <c r="G114" s="27">
        <f>-F114</f>
        <v>1</v>
      </c>
      <c r="H114" s="27">
        <f>E114</f>
        <v>0</v>
      </c>
      <c r="I114">
        <v>270</v>
      </c>
      <c r="J114">
        <f>I114</f>
        <v>270</v>
      </c>
      <c r="K114">
        <f>J114+90-IF(J114+90&gt;=360,360,0)</f>
        <v>0</v>
      </c>
      <c r="L114" t="e">
        <f>DEGREES(ATAN(F114/E114))</f>
        <v>#DIV/0!</v>
      </c>
      <c r="M114" t="e">
        <f>DEGREES(ATAN(G114/H114))</f>
        <v>#DIV/0!</v>
      </c>
      <c r="O114" t="str">
        <f>"[TestCase("&amp;A114&amp;", "&amp;B114&amp;", "&amp;C114&amp;", "&amp;D114&amp;", "&amp;ROUND(E114,6)&amp;", "&amp;ROUND(F114,6)&amp;")]"</f>
        <v>[TestCase(0, 0, 0, -1, 0, -1)]</v>
      </c>
      <c r="P114" t="str">
        <f>"[TestCase("&amp;A114&amp;", "&amp;B114&amp;", "&amp;C114&amp;", "&amp;D114&amp;", "&amp;ROUND(G114,6)&amp;", "&amp;ROUND(H114,6)&amp;")]"</f>
        <v>[TestCase(0, 0, 0, -1, 1, 0)]</v>
      </c>
    </row>
    <row r="115" spans="1:16" x14ac:dyDescent="0.3">
      <c r="A115">
        <v>0</v>
      </c>
      <c r="B115">
        <v>0</v>
      </c>
      <c r="C115">
        <v>1</v>
      </c>
      <c r="D115">
        <v>-1</v>
      </c>
      <c r="E115" s="27">
        <f t="shared" si="50"/>
        <v>0.70710678118654746</v>
      </c>
      <c r="F115" s="27">
        <f t="shared" si="51"/>
        <v>-0.70710678118654746</v>
      </c>
      <c r="G115" s="27">
        <f>-F115</f>
        <v>0.70710678118654746</v>
      </c>
      <c r="H115" s="27">
        <f>E115</f>
        <v>0.70710678118654746</v>
      </c>
      <c r="I115">
        <v>315</v>
      </c>
      <c r="J115">
        <f>I115</f>
        <v>315</v>
      </c>
      <c r="K115">
        <f>J115+90-IF(J115+90&gt;=360,360,0)</f>
        <v>45</v>
      </c>
      <c r="L115">
        <f>DEGREES(ATAN(F115/E115))</f>
        <v>-45</v>
      </c>
      <c r="M115">
        <f>DEGREES(ATAN(G115/H115))</f>
        <v>45</v>
      </c>
      <c r="O115" t="str">
        <f>"[TestCase("&amp;A115&amp;", "&amp;B115&amp;", "&amp;C115&amp;", "&amp;D115&amp;", "&amp;ROUND(E115,6)&amp;", "&amp;ROUND(F115,6)&amp;")]"</f>
        <v>[TestCase(0, 0, 1, -1, 0.707107, -0.707107)]</v>
      </c>
      <c r="P115" t="str">
        <f>"[TestCase("&amp;A115&amp;", "&amp;B115&amp;", "&amp;C115&amp;", "&amp;D115&amp;", "&amp;ROUND(G115,6)&amp;", "&amp;ROUND(H115,6)&amp;")]"</f>
        <v>[TestCase(0, 0, 1, -1, 0.707107, 0.707107)]</v>
      </c>
    </row>
    <row r="116" spans="1:16" x14ac:dyDescent="0.3">
      <c r="A116">
        <v>2</v>
      </c>
      <c r="B116">
        <v>3</v>
      </c>
      <c r="C116">
        <v>0</v>
      </c>
      <c r="D116">
        <v>0</v>
      </c>
      <c r="E116" s="27">
        <f t="shared" si="50"/>
        <v>-0.55470019622522915</v>
      </c>
      <c r="F116" s="27">
        <f t="shared" si="51"/>
        <v>-0.83205029433784372</v>
      </c>
      <c r="G116" s="27">
        <f>-F116</f>
        <v>0.83205029433784372</v>
      </c>
      <c r="H116" s="27">
        <f>E116</f>
        <v>-0.55470019622522915</v>
      </c>
      <c r="O116" t="str">
        <f>"[TestCase("&amp;A116&amp;", "&amp;B116&amp;", "&amp;C116&amp;", "&amp;D116&amp;", "&amp;ROUND(E116,6)&amp;", "&amp;ROUND(F116,6)&amp;")]"</f>
        <v>[TestCase(2, 3, 0, 0, -0.5547, -0.83205)]</v>
      </c>
      <c r="P116" t="str">
        <f>"[TestCase("&amp;A116&amp;", "&amp;B116&amp;", "&amp;C116&amp;", "&amp;D116&amp;", "&amp;ROUND(G116,6)&amp;", "&amp;ROUND(H116,6)&amp;")]"</f>
        <v>[TestCase(2, 3, 0, 0, 0.83205, -0.5547)]</v>
      </c>
    </row>
    <row r="117" spans="1:16" x14ac:dyDescent="0.3">
      <c r="A117">
        <f>A108+0.5</f>
        <v>0.5</v>
      </c>
      <c r="B117">
        <f>B108+0.5</f>
        <v>0.5</v>
      </c>
      <c r="C117">
        <f>C108+0.5</f>
        <v>1.5</v>
      </c>
      <c r="D117">
        <f>D108+0.5</f>
        <v>0.5</v>
      </c>
      <c r="E117" s="27">
        <f t="shared" si="50"/>
        <v>1</v>
      </c>
      <c r="F117" s="27">
        <f t="shared" si="51"/>
        <v>0</v>
      </c>
      <c r="G117" s="27">
        <f>-F117</f>
        <v>0</v>
      </c>
      <c r="H117" s="27">
        <f>E117</f>
        <v>1</v>
      </c>
      <c r="I117">
        <v>0</v>
      </c>
      <c r="J117">
        <f>I117</f>
        <v>0</v>
      </c>
      <c r="K117">
        <f>J117+90-IF(J117+90&gt;=360,360,0)</f>
        <v>90</v>
      </c>
      <c r="O117" t="str">
        <f>"[TestCase("&amp;A117&amp;", "&amp;B117&amp;", "&amp;C117&amp;", "&amp;D117&amp;", "&amp;ROUND(E117,6)&amp;", "&amp;ROUND(F117,6)&amp;")]"</f>
        <v>[TestCase(0.5, 0.5, 1.5, 0.5, 1, 0)]</v>
      </c>
      <c r="P117" t="str">
        <f>"[TestCase("&amp;A117&amp;", "&amp;B117&amp;", "&amp;C117&amp;", "&amp;D117&amp;", "&amp;ROUND(G117,6)&amp;", "&amp;ROUND(H117,6)&amp;")]"</f>
        <v>[TestCase(0.5, 0.5, 1.5, 0.5, 0, 1)]</v>
      </c>
    </row>
    <row r="118" spans="1:16" x14ac:dyDescent="0.3">
      <c r="A118">
        <f>A109+0.5</f>
        <v>0.5</v>
      </c>
      <c r="B118">
        <f>B109+0.5</f>
        <v>0.5</v>
      </c>
      <c r="C118">
        <f>C109+0.5</f>
        <v>1.5</v>
      </c>
      <c r="D118">
        <f>D109+0.5</f>
        <v>1.5</v>
      </c>
      <c r="E118" s="27">
        <f t="shared" si="50"/>
        <v>0.70710678118654746</v>
      </c>
      <c r="F118" s="27">
        <f t="shared" si="51"/>
        <v>0.70710678118654746</v>
      </c>
      <c r="G118" s="27">
        <f>-F118</f>
        <v>-0.70710678118654746</v>
      </c>
      <c r="H118" s="27">
        <f>E118</f>
        <v>0.70710678118654746</v>
      </c>
      <c r="I118">
        <v>45</v>
      </c>
      <c r="J118">
        <f>I118</f>
        <v>45</v>
      </c>
      <c r="K118">
        <f>J118+90-IF(J118+90&gt;=360,360,0)</f>
        <v>135</v>
      </c>
      <c r="O118" t="str">
        <f>"[TestCase("&amp;A118&amp;", "&amp;B118&amp;", "&amp;C118&amp;", "&amp;D118&amp;", "&amp;ROUND(E118,6)&amp;", "&amp;ROUND(F118,6)&amp;")]"</f>
        <v>[TestCase(0.5, 0.5, 1.5, 1.5, 0.707107, 0.707107)]</v>
      </c>
      <c r="P118" t="str">
        <f>"[TestCase("&amp;A118&amp;", "&amp;B118&amp;", "&amp;C118&amp;", "&amp;D118&amp;", "&amp;ROUND(G118,6)&amp;", "&amp;ROUND(H118,6)&amp;")]"</f>
        <v>[TestCase(0.5, 0.5, 1.5, 1.5, -0.707107, 0.707107)]</v>
      </c>
    </row>
    <row r="119" spans="1:16" x14ac:dyDescent="0.3">
      <c r="A119">
        <f>A110+0.5</f>
        <v>0.5</v>
      </c>
      <c r="B119">
        <f>B110+0.5</f>
        <v>0.5</v>
      </c>
      <c r="C119">
        <f>C110+0.5</f>
        <v>0.5</v>
      </c>
      <c r="D119">
        <f>D110+0.5</f>
        <v>1.5</v>
      </c>
      <c r="E119" s="27">
        <f t="shared" si="50"/>
        <v>0</v>
      </c>
      <c r="F119" s="27">
        <f t="shared" si="51"/>
        <v>1</v>
      </c>
      <c r="G119" s="27">
        <f>-F119</f>
        <v>-1</v>
      </c>
      <c r="H119" s="27">
        <f>E119</f>
        <v>0</v>
      </c>
      <c r="I119">
        <v>90</v>
      </c>
      <c r="J119">
        <f>I119</f>
        <v>90</v>
      </c>
      <c r="K119">
        <f>J119+90-IF(J119+90&gt;=360,360,0)</f>
        <v>180</v>
      </c>
      <c r="O119" t="str">
        <f>"[TestCase("&amp;A119&amp;", "&amp;B119&amp;", "&amp;C119&amp;", "&amp;D119&amp;", "&amp;ROUND(E119,6)&amp;", "&amp;ROUND(F119,6)&amp;")]"</f>
        <v>[TestCase(0.5, 0.5, 0.5, 1.5, 0, 1)]</v>
      </c>
      <c r="P119" t="str">
        <f>"[TestCase("&amp;A119&amp;", "&amp;B119&amp;", "&amp;C119&amp;", "&amp;D119&amp;", "&amp;ROUND(G119,6)&amp;", "&amp;ROUND(H119,6)&amp;")]"</f>
        <v>[TestCase(0.5, 0.5, 0.5, 1.5, -1, 0)]</v>
      </c>
    </row>
    <row r="120" spans="1:16" x14ac:dyDescent="0.3">
      <c r="A120">
        <f>A111+0.5</f>
        <v>0.5</v>
      </c>
      <c r="B120">
        <f>B111+0.5</f>
        <v>0.5</v>
      </c>
      <c r="C120">
        <f>C111+0.5</f>
        <v>-0.5</v>
      </c>
      <c r="D120">
        <f>D111+0.5</f>
        <v>1.5</v>
      </c>
      <c r="E120" s="27">
        <f t="shared" si="50"/>
        <v>-0.70710678118654746</v>
      </c>
      <c r="F120" s="27">
        <f t="shared" si="51"/>
        <v>0.70710678118654746</v>
      </c>
      <c r="G120" s="27">
        <f>-F120</f>
        <v>-0.70710678118654746</v>
      </c>
      <c r="H120" s="27">
        <f>E120</f>
        <v>-0.70710678118654746</v>
      </c>
      <c r="I120">
        <v>135</v>
      </c>
      <c r="J120">
        <f>I120</f>
        <v>135</v>
      </c>
      <c r="K120">
        <f>J120+90-IF(J120+90&gt;=360,360,0)</f>
        <v>225</v>
      </c>
      <c r="O120" t="str">
        <f>"[TestCase("&amp;A120&amp;", "&amp;B120&amp;", "&amp;C120&amp;", "&amp;D120&amp;", "&amp;ROUND(E120,6)&amp;", "&amp;ROUND(F120,6)&amp;")]"</f>
        <v>[TestCase(0.5, 0.5, -0.5, 1.5, -0.707107, 0.707107)]</v>
      </c>
      <c r="P120" t="str">
        <f>"[TestCase("&amp;A120&amp;", "&amp;B120&amp;", "&amp;C120&amp;", "&amp;D120&amp;", "&amp;ROUND(G120,6)&amp;", "&amp;ROUND(H120,6)&amp;")]"</f>
        <v>[TestCase(0.5, 0.5, -0.5, 1.5, -0.707107, -0.707107)]</v>
      </c>
    </row>
    <row r="121" spans="1:16" x14ac:dyDescent="0.3">
      <c r="A121">
        <f>A112+0.5</f>
        <v>0.5</v>
      </c>
      <c r="B121">
        <f>B112+0.5</f>
        <v>0.5</v>
      </c>
      <c r="C121">
        <f>C112+0.5</f>
        <v>-0.5</v>
      </c>
      <c r="D121">
        <f>D112+0.5</f>
        <v>0.5</v>
      </c>
      <c r="E121" s="27">
        <f t="shared" si="50"/>
        <v>-1</v>
      </c>
      <c r="F121" s="27">
        <f t="shared" si="51"/>
        <v>0</v>
      </c>
      <c r="G121" s="27">
        <f>-F121</f>
        <v>0</v>
      </c>
      <c r="H121" s="27">
        <f>E121</f>
        <v>-1</v>
      </c>
      <c r="I121">
        <v>180</v>
      </c>
      <c r="J121">
        <f>I121</f>
        <v>180</v>
      </c>
      <c r="K121">
        <f>J121+90-IF(J121+90&gt;=360,360,0)</f>
        <v>270</v>
      </c>
      <c r="O121" t="str">
        <f>"[TestCase("&amp;A121&amp;", "&amp;B121&amp;", "&amp;C121&amp;", "&amp;D121&amp;", "&amp;ROUND(E121,6)&amp;", "&amp;ROUND(F121,6)&amp;")]"</f>
        <v>[TestCase(0.5, 0.5, -0.5, 0.5, -1, 0)]</v>
      </c>
      <c r="P121" t="str">
        <f>"[TestCase("&amp;A121&amp;", "&amp;B121&amp;", "&amp;C121&amp;", "&amp;D121&amp;", "&amp;ROUND(G121,6)&amp;", "&amp;ROUND(H121,6)&amp;")]"</f>
        <v>[TestCase(0.5, 0.5, -0.5, 0.5, 0, -1)]</v>
      </c>
    </row>
    <row r="122" spans="1:16" x14ac:dyDescent="0.3">
      <c r="A122">
        <f>A113+0.5</f>
        <v>0.5</v>
      </c>
      <c r="B122">
        <f>B113+0.5</f>
        <v>0.5</v>
      </c>
      <c r="C122">
        <f>C113+0.5</f>
        <v>-0.5</v>
      </c>
      <c r="D122">
        <f>D113+0.5</f>
        <v>-0.5</v>
      </c>
      <c r="E122" s="27">
        <f t="shared" si="50"/>
        <v>-0.70710678118654746</v>
      </c>
      <c r="F122" s="27">
        <f t="shared" si="51"/>
        <v>-0.70710678118654746</v>
      </c>
      <c r="G122" s="27">
        <f>-F122</f>
        <v>0.70710678118654746</v>
      </c>
      <c r="H122" s="27">
        <f>E122</f>
        <v>-0.70710678118654746</v>
      </c>
      <c r="I122">
        <v>225</v>
      </c>
      <c r="J122">
        <f>I122</f>
        <v>225</v>
      </c>
      <c r="K122">
        <f>J122+90-IF(J122+90&gt;=360,360,0)</f>
        <v>315</v>
      </c>
      <c r="O122" t="str">
        <f>"[TestCase("&amp;A122&amp;", "&amp;B122&amp;", "&amp;C122&amp;", "&amp;D122&amp;", "&amp;ROUND(E122,6)&amp;", "&amp;ROUND(F122,6)&amp;")]"</f>
        <v>[TestCase(0.5, 0.5, -0.5, -0.5, -0.707107, -0.707107)]</v>
      </c>
      <c r="P122" t="str">
        <f>"[TestCase("&amp;A122&amp;", "&amp;B122&amp;", "&amp;C122&amp;", "&amp;D122&amp;", "&amp;ROUND(G122,6)&amp;", "&amp;ROUND(H122,6)&amp;")]"</f>
        <v>[TestCase(0.5, 0.5, -0.5, -0.5, 0.707107, -0.707107)]</v>
      </c>
    </row>
    <row r="123" spans="1:16" x14ac:dyDescent="0.3">
      <c r="A123">
        <f>A114+0.5</f>
        <v>0.5</v>
      </c>
      <c r="B123">
        <f>B114+0.5</f>
        <v>0.5</v>
      </c>
      <c r="C123">
        <f>C114+0.5</f>
        <v>0.5</v>
      </c>
      <c r="D123">
        <f>D114+0.5</f>
        <v>-0.5</v>
      </c>
      <c r="E123" s="27">
        <f t="shared" si="50"/>
        <v>0</v>
      </c>
      <c r="F123" s="27">
        <f t="shared" si="51"/>
        <v>-1</v>
      </c>
      <c r="G123" s="27">
        <f>-F123</f>
        <v>1</v>
      </c>
      <c r="H123" s="27">
        <f>E123</f>
        <v>0</v>
      </c>
      <c r="I123">
        <v>270</v>
      </c>
      <c r="J123">
        <f>I123</f>
        <v>270</v>
      </c>
      <c r="K123">
        <f>J123+90-IF(J123+90&gt;=360,360,0)</f>
        <v>0</v>
      </c>
      <c r="O123" t="str">
        <f>"[TestCase("&amp;A123&amp;", "&amp;B123&amp;", "&amp;C123&amp;", "&amp;D123&amp;", "&amp;ROUND(E123,6)&amp;", "&amp;ROUND(F123,6)&amp;")]"</f>
        <v>[TestCase(0.5, 0.5, 0.5, -0.5, 0, -1)]</v>
      </c>
      <c r="P123" t="str">
        <f>"[TestCase("&amp;A123&amp;", "&amp;B123&amp;", "&amp;C123&amp;", "&amp;D123&amp;", "&amp;ROUND(G123,6)&amp;", "&amp;ROUND(H123,6)&amp;")]"</f>
        <v>[TestCase(0.5, 0.5, 0.5, -0.5, 1, 0)]</v>
      </c>
    </row>
    <row r="124" spans="1:16" x14ac:dyDescent="0.3">
      <c r="A124">
        <f>A115+0.5</f>
        <v>0.5</v>
      </c>
      <c r="B124">
        <f>B115+0.5</f>
        <v>0.5</v>
      </c>
      <c r="C124">
        <f>C115+0.5</f>
        <v>1.5</v>
      </c>
      <c r="D124">
        <f>D115+0.5</f>
        <v>-0.5</v>
      </c>
      <c r="E124" s="27">
        <f t="shared" si="50"/>
        <v>0.70710678118654746</v>
      </c>
      <c r="F124" s="27">
        <f t="shared" si="51"/>
        <v>-0.70710678118654746</v>
      </c>
      <c r="G124" s="27">
        <f>-F124</f>
        <v>0.70710678118654746</v>
      </c>
      <c r="H124" s="27">
        <f>E124</f>
        <v>0.70710678118654746</v>
      </c>
      <c r="I124">
        <v>315</v>
      </c>
      <c r="J124">
        <f>I124</f>
        <v>315</v>
      </c>
      <c r="K124">
        <f>J124+90-IF(J124+90&gt;=360,360,0)</f>
        <v>45</v>
      </c>
      <c r="O124" t="str">
        <f>"[TestCase("&amp;A124&amp;", "&amp;B124&amp;", "&amp;C124&amp;", "&amp;D124&amp;", "&amp;ROUND(E124,6)&amp;", "&amp;ROUND(F124,6)&amp;")]"</f>
        <v>[TestCase(0.5, 0.5, 1.5, -0.5, 0.707107, -0.707107)]</v>
      </c>
      <c r="P124" t="str">
        <f>"[TestCase("&amp;A124&amp;", "&amp;B124&amp;", "&amp;C124&amp;", "&amp;D124&amp;", "&amp;ROUND(G124,6)&amp;", "&amp;ROUND(H124,6)&amp;")]"</f>
        <v>[TestCase(0.5, 0.5, 1.5, -0.5, 0.707107, 0.707107)]</v>
      </c>
    </row>
    <row r="125" spans="1:16" x14ac:dyDescent="0.3">
      <c r="A125">
        <f>A116+0.5</f>
        <v>2.5</v>
      </c>
      <c r="B125">
        <f>B116+0.5</f>
        <v>3.5</v>
      </c>
      <c r="C125">
        <f>C116+0.5</f>
        <v>0.5</v>
      </c>
      <c r="D125">
        <f>D116+0.5</f>
        <v>0.5</v>
      </c>
      <c r="E125" s="27">
        <f t="shared" si="50"/>
        <v>-0.55470019622522915</v>
      </c>
      <c r="F125" s="27">
        <f t="shared" si="51"/>
        <v>-0.83205029433784372</v>
      </c>
      <c r="G125" s="27">
        <f>-F125</f>
        <v>0.83205029433784372</v>
      </c>
      <c r="H125" s="27">
        <f>E125</f>
        <v>-0.55470019622522915</v>
      </c>
      <c r="O125" t="str">
        <f>"[TestCase("&amp;A125&amp;", "&amp;B125&amp;", "&amp;C125&amp;", "&amp;D125&amp;", "&amp;ROUND(E125,6)&amp;", "&amp;ROUND(F125,6)&amp;")]"</f>
        <v>[TestCase(2.5, 3.5, 0.5, 0.5, -0.5547, -0.83205)]</v>
      </c>
      <c r="P125" t="str">
        <f>"[TestCase("&amp;A125&amp;", "&amp;B125&amp;", "&amp;C125&amp;", "&amp;D125&amp;", "&amp;ROUND(G125,6)&amp;", "&amp;ROUND(H125,6)&amp;")]"</f>
        <v>[TestCase(2.5, 3.5, 0.5, 0.5, 0.83205, -0.5547)]</v>
      </c>
    </row>
  </sheetData>
  <mergeCells count="2">
    <mergeCell ref="E104:F104"/>
    <mergeCell ref="G104:H10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E11E1-220A-447B-A3F4-1C24A01EFBA2}">
  <dimension ref="A1:I58"/>
  <sheetViews>
    <sheetView tabSelected="1" topLeftCell="A34" workbookViewId="0">
      <selection activeCell="M55" sqref="M55"/>
    </sheetView>
  </sheetViews>
  <sheetFormatPr defaultRowHeight="14.4" x14ac:dyDescent="0.3"/>
  <cols>
    <col min="1" max="1" width="11.6640625" customWidth="1"/>
    <col min="2" max="2" width="12" customWidth="1"/>
    <col min="3" max="3" width="16.21875" customWidth="1"/>
    <col min="5" max="5" width="16.33203125" customWidth="1"/>
  </cols>
  <sheetData>
    <row r="1" spans="1:6" s="2" customFormat="1" x14ac:dyDescent="0.3">
      <c r="A1" s="2" t="s">
        <v>6</v>
      </c>
    </row>
    <row r="2" spans="1:6" x14ac:dyDescent="0.3">
      <c r="A2" s="6" t="s">
        <v>16</v>
      </c>
      <c r="B2" s="6" t="s">
        <v>15</v>
      </c>
      <c r="C2" s="6" t="s">
        <v>14</v>
      </c>
      <c r="D2" s="6" t="s">
        <v>17</v>
      </c>
      <c r="E2" s="6" t="s">
        <v>12</v>
      </c>
      <c r="F2" s="6" t="s">
        <v>13</v>
      </c>
    </row>
    <row r="3" spans="1:6" x14ac:dyDescent="0.3">
      <c r="A3">
        <v>0</v>
      </c>
      <c r="B3">
        <v>0</v>
      </c>
      <c r="C3">
        <v>0</v>
      </c>
      <c r="D3">
        <v>0</v>
      </c>
      <c r="E3">
        <f>A3-C3</f>
        <v>0</v>
      </c>
      <c r="F3">
        <f>B3-D3</f>
        <v>0</v>
      </c>
    </row>
    <row r="4" spans="1:6" x14ac:dyDescent="0.3">
      <c r="A4">
        <v>1</v>
      </c>
      <c r="B4">
        <v>2</v>
      </c>
      <c r="C4">
        <v>3</v>
      </c>
      <c r="D4">
        <v>4</v>
      </c>
      <c r="E4">
        <f t="shared" ref="E4:E6" si="0">A4-C4</f>
        <v>-2</v>
      </c>
      <c r="F4">
        <f t="shared" ref="F4:F7" si="1">B4-D4</f>
        <v>-2</v>
      </c>
    </row>
    <row r="5" spans="1:6" x14ac:dyDescent="0.3">
      <c r="A5">
        <v>1</v>
      </c>
      <c r="B5">
        <v>2</v>
      </c>
      <c r="C5">
        <v>-1</v>
      </c>
      <c r="D5">
        <v>-2</v>
      </c>
      <c r="E5">
        <f t="shared" si="0"/>
        <v>2</v>
      </c>
      <c r="F5">
        <f t="shared" si="1"/>
        <v>4</v>
      </c>
    </row>
    <row r="6" spans="1:6" x14ac:dyDescent="0.3">
      <c r="A6">
        <v>1</v>
      </c>
      <c r="B6">
        <v>-2</v>
      </c>
      <c r="C6">
        <v>-2</v>
      </c>
      <c r="D6">
        <v>4</v>
      </c>
      <c r="E6">
        <f t="shared" si="0"/>
        <v>3</v>
      </c>
      <c r="F6">
        <f t="shared" si="1"/>
        <v>-6</v>
      </c>
    </row>
    <row r="7" spans="1:6" x14ac:dyDescent="0.3">
      <c r="A7">
        <v>-3</v>
      </c>
      <c r="B7">
        <v>2</v>
      </c>
      <c r="C7">
        <v>-2</v>
      </c>
      <c r="D7">
        <v>-4</v>
      </c>
      <c r="E7">
        <f>A7-C7</f>
        <v>-1</v>
      </c>
      <c r="F7">
        <f t="shared" si="1"/>
        <v>6</v>
      </c>
    </row>
    <row r="8" spans="1:6" x14ac:dyDescent="0.3">
      <c r="A8">
        <v>-3</v>
      </c>
      <c r="B8">
        <v>2</v>
      </c>
      <c r="C8">
        <v>-3</v>
      </c>
      <c r="D8">
        <v>2</v>
      </c>
      <c r="E8">
        <f>A8-C8</f>
        <v>0</v>
      </c>
      <c r="F8">
        <f t="shared" ref="F8" si="2">B8-D8</f>
        <v>0</v>
      </c>
    </row>
    <row r="9" spans="1:6" s="2" customFormat="1" x14ac:dyDescent="0.3">
      <c r="A9" s="2" t="s">
        <v>5</v>
      </c>
    </row>
    <row r="10" spans="1:6" x14ac:dyDescent="0.3">
      <c r="A10" s="6" t="s">
        <v>16</v>
      </c>
      <c r="B10" s="6" t="s">
        <v>15</v>
      </c>
      <c r="C10" s="6" t="s">
        <v>14</v>
      </c>
      <c r="D10" s="6" t="s">
        <v>17</v>
      </c>
      <c r="E10" s="6" t="s">
        <v>12</v>
      </c>
      <c r="F10" s="6" t="s">
        <v>13</v>
      </c>
    </row>
    <row r="11" spans="1:6" x14ac:dyDescent="0.3">
      <c r="A11">
        <v>0</v>
      </c>
      <c r="B11">
        <v>0</v>
      </c>
      <c r="C11">
        <v>0</v>
      </c>
      <c r="D11">
        <v>0</v>
      </c>
      <c r="E11">
        <f t="shared" ref="E11:F16" si="3">A11+C11</f>
        <v>0</v>
      </c>
      <c r="F11">
        <f t="shared" si="3"/>
        <v>0</v>
      </c>
    </row>
    <row r="12" spans="1:6" x14ac:dyDescent="0.3">
      <c r="A12">
        <v>1</v>
      </c>
      <c r="B12">
        <v>2</v>
      </c>
      <c r="C12">
        <v>3</v>
      </c>
      <c r="D12">
        <v>4</v>
      </c>
      <c r="E12">
        <f t="shared" si="3"/>
        <v>4</v>
      </c>
      <c r="F12">
        <f t="shared" si="3"/>
        <v>6</v>
      </c>
    </row>
    <row r="13" spans="1:6" x14ac:dyDescent="0.3">
      <c r="A13">
        <v>1</v>
      </c>
      <c r="B13">
        <v>2</v>
      </c>
      <c r="C13">
        <v>-1</v>
      </c>
      <c r="D13">
        <v>-2</v>
      </c>
      <c r="E13">
        <f t="shared" si="3"/>
        <v>0</v>
      </c>
      <c r="F13">
        <f t="shared" si="3"/>
        <v>0</v>
      </c>
    </row>
    <row r="14" spans="1:6" x14ac:dyDescent="0.3">
      <c r="A14">
        <v>1</v>
      </c>
      <c r="B14">
        <v>-2</v>
      </c>
      <c r="C14">
        <v>-2</v>
      </c>
      <c r="D14">
        <v>4</v>
      </c>
      <c r="E14">
        <f t="shared" si="3"/>
        <v>-1</v>
      </c>
      <c r="F14">
        <f t="shared" si="3"/>
        <v>2</v>
      </c>
    </row>
    <row r="15" spans="1:6" x14ac:dyDescent="0.3">
      <c r="A15">
        <v>-1</v>
      </c>
      <c r="B15">
        <v>2</v>
      </c>
      <c r="C15">
        <v>-2</v>
      </c>
      <c r="D15">
        <v>-4</v>
      </c>
      <c r="E15">
        <f t="shared" si="3"/>
        <v>-3</v>
      </c>
      <c r="F15">
        <f t="shared" si="3"/>
        <v>-2</v>
      </c>
    </row>
    <row r="16" spans="1:6" x14ac:dyDescent="0.3">
      <c r="A16">
        <v>-1</v>
      </c>
      <c r="B16">
        <v>2</v>
      </c>
      <c r="C16">
        <v>2</v>
      </c>
      <c r="D16">
        <v>-4</v>
      </c>
      <c r="E16">
        <f t="shared" si="3"/>
        <v>1</v>
      </c>
      <c r="F16">
        <f t="shared" si="3"/>
        <v>-2</v>
      </c>
    </row>
    <row r="17" spans="1:5" s="2" customFormat="1" x14ac:dyDescent="0.3">
      <c r="A17" s="2" t="s">
        <v>7</v>
      </c>
    </row>
    <row r="18" spans="1:5" x14ac:dyDescent="0.3">
      <c r="A18" s="6" t="s">
        <v>9</v>
      </c>
      <c r="B18" s="6" t="s">
        <v>10</v>
      </c>
      <c r="C18" s="6" t="s">
        <v>11</v>
      </c>
      <c r="D18" s="6" t="s">
        <v>12</v>
      </c>
      <c r="E18" s="6" t="s">
        <v>13</v>
      </c>
    </row>
    <row r="19" spans="1:5" x14ac:dyDescent="0.3">
      <c r="A19" s="7">
        <v>0</v>
      </c>
      <c r="B19" s="7">
        <v>0</v>
      </c>
      <c r="C19" s="7">
        <v>0</v>
      </c>
      <c r="D19">
        <f t="shared" ref="D19:E21" si="4">A19*$C19</f>
        <v>0</v>
      </c>
      <c r="E19">
        <f t="shared" si="4"/>
        <v>0</v>
      </c>
    </row>
    <row r="20" spans="1:5" x14ac:dyDescent="0.3">
      <c r="A20" s="7">
        <v>0</v>
      </c>
      <c r="B20" s="7">
        <v>0</v>
      </c>
      <c r="C20" s="7">
        <v>2</v>
      </c>
      <c r="D20">
        <f t="shared" si="4"/>
        <v>0</v>
      </c>
      <c r="E20">
        <f t="shared" si="4"/>
        <v>0</v>
      </c>
    </row>
    <row r="21" spans="1:5" x14ac:dyDescent="0.3">
      <c r="A21">
        <v>2</v>
      </c>
      <c r="B21">
        <v>3</v>
      </c>
      <c r="C21">
        <v>0</v>
      </c>
      <c r="D21">
        <f t="shared" si="4"/>
        <v>0</v>
      </c>
      <c r="E21">
        <f t="shared" si="4"/>
        <v>0</v>
      </c>
    </row>
    <row r="22" spans="1:5" x14ac:dyDescent="0.3">
      <c r="A22">
        <v>2</v>
      </c>
      <c r="B22">
        <v>3</v>
      </c>
      <c r="C22">
        <v>1</v>
      </c>
      <c r="D22">
        <f t="shared" ref="D22:D25" si="5">A22*$C22</f>
        <v>2</v>
      </c>
      <c r="E22">
        <f t="shared" ref="E22:E25" si="6">B22*$C22</f>
        <v>3</v>
      </c>
    </row>
    <row r="23" spans="1:5" x14ac:dyDescent="0.3">
      <c r="A23">
        <v>2</v>
      </c>
      <c r="B23">
        <v>3</v>
      </c>
      <c r="C23">
        <v>-1</v>
      </c>
      <c r="D23">
        <f t="shared" si="5"/>
        <v>-2</v>
      </c>
      <c r="E23">
        <f t="shared" si="6"/>
        <v>-3</v>
      </c>
    </row>
    <row r="24" spans="1:5" x14ac:dyDescent="0.3">
      <c r="A24">
        <v>2</v>
      </c>
      <c r="B24">
        <v>3</v>
      </c>
      <c r="C24">
        <v>3.2</v>
      </c>
      <c r="D24">
        <f t="shared" si="5"/>
        <v>6.4</v>
      </c>
      <c r="E24">
        <f t="shared" si="6"/>
        <v>9.6000000000000014</v>
      </c>
    </row>
    <row r="25" spans="1:5" x14ac:dyDescent="0.3">
      <c r="A25">
        <v>2</v>
      </c>
      <c r="B25">
        <v>3</v>
      </c>
      <c r="C25">
        <v>-1.2</v>
      </c>
      <c r="D25">
        <f t="shared" si="5"/>
        <v>-2.4</v>
      </c>
      <c r="E25">
        <f t="shared" si="6"/>
        <v>-3.5999999999999996</v>
      </c>
    </row>
    <row r="26" spans="1:5" s="2" customFormat="1" x14ac:dyDescent="0.3">
      <c r="A26" s="2" t="s">
        <v>8</v>
      </c>
    </row>
    <row r="27" spans="1:5" x14ac:dyDescent="0.3">
      <c r="A27" s="6" t="s">
        <v>9</v>
      </c>
      <c r="B27" s="6" t="s">
        <v>10</v>
      </c>
      <c r="C27" s="6" t="s">
        <v>11</v>
      </c>
      <c r="D27" s="6" t="s">
        <v>12</v>
      </c>
      <c r="E27" s="6" t="s">
        <v>13</v>
      </c>
    </row>
    <row r="28" spans="1:5" x14ac:dyDescent="0.3">
      <c r="A28" s="7">
        <v>0</v>
      </c>
      <c r="B28" s="7">
        <v>0</v>
      </c>
      <c r="C28" s="7">
        <v>0</v>
      </c>
      <c r="D28" t="e">
        <f t="shared" ref="D28:E34" si="7">A28/$C28</f>
        <v>#DIV/0!</v>
      </c>
      <c r="E28" t="e">
        <f t="shared" si="7"/>
        <v>#DIV/0!</v>
      </c>
    </row>
    <row r="29" spans="1:5" x14ac:dyDescent="0.3">
      <c r="A29">
        <v>2</v>
      </c>
      <c r="B29">
        <v>3</v>
      </c>
      <c r="C29">
        <v>0</v>
      </c>
      <c r="D29" t="e">
        <f t="shared" si="7"/>
        <v>#DIV/0!</v>
      </c>
      <c r="E29" t="e">
        <f t="shared" si="7"/>
        <v>#DIV/0!</v>
      </c>
    </row>
    <row r="30" spans="1:5" x14ac:dyDescent="0.3">
      <c r="A30" s="7">
        <v>0</v>
      </c>
      <c r="B30" s="7">
        <v>0</v>
      </c>
      <c r="C30" s="7">
        <v>2</v>
      </c>
      <c r="D30">
        <f t="shared" si="7"/>
        <v>0</v>
      </c>
      <c r="E30">
        <f t="shared" si="7"/>
        <v>0</v>
      </c>
    </row>
    <row r="31" spans="1:5" x14ac:dyDescent="0.3">
      <c r="A31">
        <v>2</v>
      </c>
      <c r="B31">
        <v>3</v>
      </c>
      <c r="C31">
        <v>1</v>
      </c>
      <c r="D31">
        <f t="shared" si="7"/>
        <v>2</v>
      </c>
      <c r="E31">
        <f t="shared" si="7"/>
        <v>3</v>
      </c>
    </row>
    <row r="32" spans="1:5" x14ac:dyDescent="0.3">
      <c r="A32">
        <v>2</v>
      </c>
      <c r="B32">
        <v>3</v>
      </c>
      <c r="C32">
        <v>-1</v>
      </c>
      <c r="D32">
        <f t="shared" si="7"/>
        <v>-2</v>
      </c>
      <c r="E32">
        <f t="shared" si="7"/>
        <v>-3</v>
      </c>
    </row>
    <row r="33" spans="1:7" x14ac:dyDescent="0.3">
      <c r="A33">
        <v>2</v>
      </c>
      <c r="B33">
        <v>3</v>
      </c>
      <c r="C33">
        <v>2</v>
      </c>
      <c r="D33">
        <f t="shared" si="7"/>
        <v>1</v>
      </c>
      <c r="E33">
        <f t="shared" si="7"/>
        <v>1.5</v>
      </c>
    </row>
    <row r="34" spans="1:7" x14ac:dyDescent="0.3">
      <c r="A34">
        <v>2</v>
      </c>
      <c r="B34">
        <v>3</v>
      </c>
      <c r="C34">
        <v>-2</v>
      </c>
      <c r="D34">
        <f t="shared" si="7"/>
        <v>-1</v>
      </c>
      <c r="E34">
        <f t="shared" si="7"/>
        <v>-1.5</v>
      </c>
    </row>
    <row r="36" spans="1:7" s="2" customFormat="1" x14ac:dyDescent="0.3">
      <c r="A36" s="2" t="s">
        <v>179</v>
      </c>
    </row>
    <row r="37" spans="1:7" x14ac:dyDescent="0.3">
      <c r="A37" s="6" t="s">
        <v>141</v>
      </c>
      <c r="B37" s="6" t="s">
        <v>142</v>
      </c>
      <c r="C37" s="6" t="s">
        <v>143</v>
      </c>
      <c r="D37" s="6" t="s">
        <v>144</v>
      </c>
      <c r="E37" s="6" t="s">
        <v>145</v>
      </c>
    </row>
    <row r="38" spans="1:7" x14ac:dyDescent="0.3">
      <c r="A38">
        <v>3</v>
      </c>
      <c r="B38">
        <v>4</v>
      </c>
      <c r="C38">
        <v>0</v>
      </c>
      <c r="D38">
        <f>A38*COS(C38)-B38*SIN(C38)</f>
        <v>3</v>
      </c>
      <c r="E38">
        <f>A38*SIN(C38)+B38*COS(C38)</f>
        <v>4</v>
      </c>
      <c r="G38" t="str">
        <f>"[TestCase("&amp;A38&amp;","&amp;B38&amp;","&amp;ROUND(C38,6)&amp;","&amp;ROUND(D38,6)&amp;","&amp;ROUND(E38,6)&amp;")]"</f>
        <v>[TestCase(3,4,0,3,4)]</v>
      </c>
    </row>
    <row r="39" spans="1:7" x14ac:dyDescent="0.3">
      <c r="A39">
        <v>3</v>
      </c>
      <c r="B39">
        <v>4</v>
      </c>
      <c r="C39">
        <f>PI()/4</f>
        <v>0.78539816339744828</v>
      </c>
      <c r="D39">
        <f>A39*COS(C39)-B39*SIN(C39)</f>
        <v>-0.70710678118654702</v>
      </c>
      <c r="E39">
        <f t="shared" ref="E39:E46" si="8">A39*SIN(C39)+B39*COS(C39)</f>
        <v>4.9497474683058327</v>
      </c>
      <c r="G39" t="str">
        <f t="shared" ref="G39:G46" si="9">"[TestCase("&amp;A39&amp;","&amp;B39&amp;","&amp;ROUND(C39,6)&amp;","&amp;ROUND(D39,6)&amp;","&amp;ROUND(E39,6)&amp;")]"</f>
        <v>[TestCase(3,4,0.785398,-0.707107,4.949747)]</v>
      </c>
    </row>
    <row r="40" spans="1:7" x14ac:dyDescent="0.3">
      <c r="A40">
        <v>3</v>
      </c>
      <c r="B40">
        <v>4</v>
      </c>
      <c r="C40">
        <f>PI()/2</f>
        <v>1.5707963267948966</v>
      </c>
      <c r="D40">
        <f t="shared" ref="D39:D46" si="10">A40*COS(C40)-B40*SIN(C40)</f>
        <v>-4</v>
      </c>
      <c r="E40">
        <f t="shared" si="8"/>
        <v>3.0000000000000004</v>
      </c>
      <c r="G40" t="str">
        <f t="shared" si="9"/>
        <v>[TestCase(3,4,1.570796,-4,3)]</v>
      </c>
    </row>
    <row r="41" spans="1:7" x14ac:dyDescent="0.3">
      <c r="A41">
        <v>3</v>
      </c>
      <c r="B41">
        <v>4</v>
      </c>
      <c r="C41">
        <f>(3/4)*PI()</f>
        <v>2.3561944901923448</v>
      </c>
      <c r="D41">
        <f t="shared" si="10"/>
        <v>-4.9497474683058327</v>
      </c>
      <c r="E41">
        <f t="shared" si="8"/>
        <v>-0.70710678118654702</v>
      </c>
      <c r="G41" t="str">
        <f t="shared" si="9"/>
        <v>[TestCase(3,4,2.356194,-4.949747,-0.707107)]</v>
      </c>
    </row>
    <row r="42" spans="1:7" x14ac:dyDescent="0.3">
      <c r="A42">
        <v>3</v>
      </c>
      <c r="B42">
        <v>4</v>
      </c>
      <c r="C42">
        <f>PI()</f>
        <v>3.1415926535897931</v>
      </c>
      <c r="D42">
        <f t="shared" si="10"/>
        <v>-3.0000000000000004</v>
      </c>
      <c r="E42">
        <f t="shared" si="8"/>
        <v>-3.9999999999999996</v>
      </c>
      <c r="G42" t="str">
        <f t="shared" si="9"/>
        <v>[TestCase(3,4,3.141593,-3,-4)]</v>
      </c>
    </row>
    <row r="43" spans="1:7" x14ac:dyDescent="0.3">
      <c r="A43">
        <v>3</v>
      </c>
      <c r="B43">
        <v>4</v>
      </c>
      <c r="C43">
        <f>(5/4)*PI()</f>
        <v>3.9269908169872414</v>
      </c>
      <c r="D43">
        <f t="shared" si="10"/>
        <v>0.70710678118654702</v>
      </c>
      <c r="E43">
        <f t="shared" si="8"/>
        <v>-4.9497474683058336</v>
      </c>
      <c r="G43" t="str">
        <f t="shared" si="9"/>
        <v>[TestCase(3,4,3.926991,0.707107,-4.949747)]</v>
      </c>
    </row>
    <row r="44" spans="1:7" x14ac:dyDescent="0.3">
      <c r="A44">
        <v>3</v>
      </c>
      <c r="B44">
        <v>4</v>
      </c>
      <c r="C44">
        <f>(3/2)*PI()</f>
        <v>4.7123889803846897</v>
      </c>
      <c r="D44">
        <f t="shared" si="10"/>
        <v>3.9999999999999996</v>
      </c>
      <c r="E44">
        <f t="shared" si="8"/>
        <v>-3.0000000000000009</v>
      </c>
      <c r="G44" t="str">
        <f t="shared" si="9"/>
        <v>[TestCase(3,4,4.712389,4,-3)]</v>
      </c>
    </row>
    <row r="45" spans="1:7" x14ac:dyDescent="0.3">
      <c r="A45">
        <v>3</v>
      </c>
      <c r="B45">
        <v>4</v>
      </c>
      <c r="C45">
        <f>(7/4)*PI()</f>
        <v>5.497787143782138</v>
      </c>
      <c r="D45">
        <f t="shared" si="10"/>
        <v>4.9497474683058327</v>
      </c>
      <c r="E45">
        <f t="shared" si="8"/>
        <v>0.70710678118654657</v>
      </c>
      <c r="G45" t="str">
        <f t="shared" si="9"/>
        <v>[TestCase(3,4,5.497787,4.949747,0.707107)]</v>
      </c>
    </row>
    <row r="46" spans="1:7" x14ac:dyDescent="0.3">
      <c r="A46">
        <v>3</v>
      </c>
      <c r="B46">
        <v>4</v>
      </c>
      <c r="C46">
        <f>2*PI()</f>
        <v>6.2831853071795862</v>
      </c>
      <c r="D46">
        <f t="shared" si="10"/>
        <v>3.0000000000000009</v>
      </c>
      <c r="E46">
        <f t="shared" si="8"/>
        <v>3.9999999999999991</v>
      </c>
      <c r="G46" t="str">
        <f t="shared" si="9"/>
        <v>[TestCase(3,4,6.283185,3,4)]</v>
      </c>
    </row>
    <row r="48" spans="1:7" s="2" customFormat="1" x14ac:dyDescent="0.3">
      <c r="A48" s="2" t="s">
        <v>180</v>
      </c>
    </row>
    <row r="49" spans="1:9" x14ac:dyDescent="0.3">
      <c r="A49" s="6" t="s">
        <v>9</v>
      </c>
      <c r="B49" s="6" t="s">
        <v>10</v>
      </c>
      <c r="C49" s="6" t="s">
        <v>181</v>
      </c>
      <c r="D49" s="6" t="s">
        <v>182</v>
      </c>
      <c r="E49" s="6" t="s">
        <v>143</v>
      </c>
      <c r="F49" s="6" t="s">
        <v>144</v>
      </c>
      <c r="G49" s="6" t="s">
        <v>145</v>
      </c>
    </row>
    <row r="50" spans="1:9" x14ac:dyDescent="0.3">
      <c r="A50">
        <v>3</v>
      </c>
      <c r="B50">
        <v>4</v>
      </c>
      <c r="C50">
        <v>2</v>
      </c>
      <c r="D50">
        <v>1</v>
      </c>
      <c r="E50">
        <v>0</v>
      </c>
      <c r="F50">
        <f>((A50-C50)*COS(E50)-(B50-D50)*SIN(E50))+C50</f>
        <v>3</v>
      </c>
      <c r="G50">
        <f>((A50-C50)*SIN(E50)+(B50-D50)*COS(E50))+D50</f>
        <v>4</v>
      </c>
      <c r="I50" t="str">
        <f>"[TestCase("&amp;A50&amp;","&amp;B50&amp;","&amp;C50&amp;","&amp;D50&amp;","&amp;ROUND(E50,6)&amp;","&amp;ROUND(F50,6)&amp;","&amp;ROUND(G50,6)&amp;")]"</f>
        <v>[TestCase(3,4,2,1,0,3,4)]</v>
      </c>
    </row>
    <row r="51" spans="1:9" x14ac:dyDescent="0.3">
      <c r="A51">
        <v>3</v>
      </c>
      <c r="B51">
        <v>4</v>
      </c>
      <c r="C51">
        <v>2</v>
      </c>
      <c r="D51">
        <v>1</v>
      </c>
      <c r="E51">
        <f>PI()/4</f>
        <v>0.78539816339744828</v>
      </c>
      <c r="F51">
        <f t="shared" ref="F51:F58" si="11">((A51-C51)*COS(E51)-(B51-D51)*SIN(E51))+C51</f>
        <v>0.58578643762690508</v>
      </c>
      <c r="G51">
        <f t="shared" ref="G51:G58" si="12">((A51-C51)*SIN(E51)+(B51-D51)*COS(E51))+D51</f>
        <v>3.8284271247461903</v>
      </c>
      <c r="I51" t="str">
        <f t="shared" ref="I51:I58" si="13">"[TestCase("&amp;A51&amp;","&amp;B51&amp;","&amp;C51&amp;","&amp;D51&amp;","&amp;ROUND(E51,6)&amp;","&amp;ROUND(F51,6)&amp;","&amp;ROUND(G51,6)&amp;")]"</f>
        <v>[TestCase(3,4,2,1,0.785398,0.585786,3.828427)]</v>
      </c>
    </row>
    <row r="52" spans="1:9" x14ac:dyDescent="0.3">
      <c r="A52">
        <v>3</v>
      </c>
      <c r="B52">
        <v>4</v>
      </c>
      <c r="C52">
        <v>2</v>
      </c>
      <c r="D52">
        <v>1</v>
      </c>
      <c r="E52">
        <f>PI()/2</f>
        <v>1.5707963267948966</v>
      </c>
      <c r="F52">
        <f t="shared" si="11"/>
        <v>-1</v>
      </c>
      <c r="G52">
        <f t="shared" si="12"/>
        <v>2</v>
      </c>
      <c r="I52" t="str">
        <f t="shared" si="13"/>
        <v>[TestCase(3,4,2,1,1.570796,-1,2)]</v>
      </c>
    </row>
    <row r="53" spans="1:9" x14ac:dyDescent="0.3">
      <c r="A53">
        <v>3</v>
      </c>
      <c r="B53">
        <v>4</v>
      </c>
      <c r="C53">
        <v>2</v>
      </c>
      <c r="D53">
        <v>1</v>
      </c>
      <c r="E53">
        <f>(3/4)*PI()</f>
        <v>2.3561944901923448</v>
      </c>
      <c r="F53">
        <f t="shared" si="11"/>
        <v>-0.82842712474619029</v>
      </c>
      <c r="G53">
        <f t="shared" si="12"/>
        <v>-0.41421356237309492</v>
      </c>
      <c r="I53" t="str">
        <f t="shared" si="13"/>
        <v>[TestCase(3,4,2,1,2.356194,-0.828427,-0.414214)]</v>
      </c>
    </row>
    <row r="54" spans="1:9" x14ac:dyDescent="0.3">
      <c r="A54">
        <v>3</v>
      </c>
      <c r="B54">
        <v>4</v>
      </c>
      <c r="C54">
        <v>2</v>
      </c>
      <c r="D54">
        <v>1</v>
      </c>
      <c r="E54">
        <f>PI()</f>
        <v>3.1415926535897931</v>
      </c>
      <c r="F54">
        <f t="shared" si="11"/>
        <v>0.99999999999999956</v>
      </c>
      <c r="G54">
        <f t="shared" si="12"/>
        <v>-2</v>
      </c>
      <c r="I54" t="str">
        <f t="shared" si="13"/>
        <v>[TestCase(3,4,2,1,3.141593,1,-2)]</v>
      </c>
    </row>
    <row r="55" spans="1:9" x14ac:dyDescent="0.3">
      <c r="A55">
        <v>3</v>
      </c>
      <c r="B55">
        <v>4</v>
      </c>
      <c r="C55">
        <v>2</v>
      </c>
      <c r="D55">
        <v>1</v>
      </c>
      <c r="E55">
        <f>(5/4)*PI()</f>
        <v>3.9269908169872414</v>
      </c>
      <c r="F55">
        <f t="shared" si="11"/>
        <v>3.4142135623730949</v>
      </c>
      <c r="G55">
        <f t="shared" si="12"/>
        <v>-1.8284271247461903</v>
      </c>
      <c r="I55" t="str">
        <f t="shared" si="13"/>
        <v>[TestCase(3,4,2,1,3.926991,3.414214,-1.828427)]</v>
      </c>
    </row>
    <row r="56" spans="1:9" x14ac:dyDescent="0.3">
      <c r="A56">
        <v>3</v>
      </c>
      <c r="B56">
        <v>4</v>
      </c>
      <c r="C56">
        <v>2</v>
      </c>
      <c r="D56">
        <v>1</v>
      </c>
      <c r="E56">
        <f>(3/2)*PI()</f>
        <v>4.7123889803846897</v>
      </c>
      <c r="F56">
        <f t="shared" si="11"/>
        <v>5</v>
      </c>
      <c r="G56">
        <f t="shared" si="12"/>
        <v>0</v>
      </c>
      <c r="I56" t="str">
        <f t="shared" si="13"/>
        <v>[TestCase(3,4,2,1,4.712389,5,0)]</v>
      </c>
    </row>
    <row r="57" spans="1:9" x14ac:dyDescent="0.3">
      <c r="A57">
        <v>3</v>
      </c>
      <c r="B57">
        <v>4</v>
      </c>
      <c r="C57">
        <v>2</v>
      </c>
      <c r="D57">
        <v>1</v>
      </c>
      <c r="E57">
        <f>(7/4)*PI()</f>
        <v>5.497787143782138</v>
      </c>
      <c r="F57">
        <f t="shared" si="11"/>
        <v>4.8284271247461898</v>
      </c>
      <c r="G57">
        <f t="shared" si="12"/>
        <v>2.414213562373094</v>
      </c>
      <c r="I57" t="str">
        <f t="shared" si="13"/>
        <v>[TestCase(3,4,2,1,5.497787,4.828427,2.414214)]</v>
      </c>
    </row>
    <row r="58" spans="1:9" x14ac:dyDescent="0.3">
      <c r="A58">
        <v>3</v>
      </c>
      <c r="B58">
        <v>4</v>
      </c>
      <c r="C58">
        <v>2</v>
      </c>
      <c r="D58">
        <v>1</v>
      </c>
      <c r="E58">
        <f>2*PI()</f>
        <v>6.2831853071795862</v>
      </c>
      <c r="F58">
        <f t="shared" si="11"/>
        <v>3.0000000000000009</v>
      </c>
      <c r="G58">
        <f t="shared" si="12"/>
        <v>3.9999999999999996</v>
      </c>
      <c r="I58" t="str">
        <f t="shared" si="13"/>
        <v>[TestCase(3,4,2,1,6.283185,3,4)]</v>
      </c>
    </row>
  </sheetData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57484-DE77-4489-8505-7605FEA3DB06}">
  <dimension ref="A1:O114"/>
  <sheetViews>
    <sheetView topLeftCell="A28" workbookViewId="0">
      <selection activeCell="L38" sqref="L38:L48"/>
    </sheetView>
  </sheetViews>
  <sheetFormatPr defaultRowHeight="14.4" x14ac:dyDescent="0.3"/>
  <cols>
    <col min="14" max="14" width="13" customWidth="1"/>
  </cols>
  <sheetData>
    <row r="1" spans="1:8" s="2" customFormat="1" x14ac:dyDescent="0.3">
      <c r="A1" s="2" t="s">
        <v>59</v>
      </c>
    </row>
    <row r="2" spans="1:8" x14ac:dyDescent="0.3">
      <c r="A2" s="6" t="s">
        <v>60</v>
      </c>
      <c r="B2" s="6" t="s">
        <v>61</v>
      </c>
      <c r="C2" s="6" t="s">
        <v>62</v>
      </c>
      <c r="D2" s="6" t="s">
        <v>63</v>
      </c>
      <c r="E2" s="6" t="s">
        <v>64</v>
      </c>
      <c r="F2" s="6" t="s">
        <v>65</v>
      </c>
    </row>
    <row r="3" spans="1:8" x14ac:dyDescent="0.3">
      <c r="A3">
        <v>0</v>
      </c>
      <c r="B3">
        <v>0</v>
      </c>
      <c r="C3">
        <v>0</v>
      </c>
      <c r="D3">
        <v>0</v>
      </c>
      <c r="E3">
        <f t="shared" ref="E3:F8" si="0">C3-A3</f>
        <v>0</v>
      </c>
      <c r="F3">
        <f t="shared" si="0"/>
        <v>0</v>
      </c>
      <c r="H3" t="str">
        <f>"[TestCase("&amp;A3&amp;", "&amp;B3&amp;", "&amp;C3&amp;", "&amp;D3&amp;", "&amp;E3&amp;", "&amp;F3&amp;")]"</f>
        <v>[TestCase(0, 0, 0, 0, 0, 0)]</v>
      </c>
    </row>
    <row r="4" spans="1:8" x14ac:dyDescent="0.3">
      <c r="A4">
        <v>0</v>
      </c>
      <c r="B4">
        <v>0</v>
      </c>
      <c r="C4">
        <v>1</v>
      </c>
      <c r="D4">
        <v>2</v>
      </c>
      <c r="E4">
        <f t="shared" si="0"/>
        <v>1</v>
      </c>
      <c r="F4">
        <f t="shared" si="0"/>
        <v>2</v>
      </c>
      <c r="H4" t="str">
        <f t="shared" ref="H4:H8" si="1">"[TestCase("&amp;A4&amp;", "&amp;B4&amp;", "&amp;C4&amp;", "&amp;D4&amp;", "&amp;E4&amp;", "&amp;F4&amp;")]"</f>
        <v>[TestCase(0, 0, 1, 2, 1, 2)]</v>
      </c>
    </row>
    <row r="5" spans="1:8" x14ac:dyDescent="0.3">
      <c r="A5">
        <v>1.1000000000000001</v>
      </c>
      <c r="B5">
        <v>2.2999999999999998</v>
      </c>
      <c r="C5">
        <v>3.3</v>
      </c>
      <c r="D5">
        <v>4.4000000000000004</v>
      </c>
      <c r="E5">
        <f t="shared" si="0"/>
        <v>2.1999999999999997</v>
      </c>
      <c r="F5">
        <f t="shared" si="0"/>
        <v>2.1000000000000005</v>
      </c>
      <c r="H5" t="str">
        <f t="shared" si="1"/>
        <v>[TestCase(1.1, 2.3, 3.3, 4.4, 2.2, 2.1)]</v>
      </c>
    </row>
    <row r="6" spans="1:8" x14ac:dyDescent="0.3">
      <c r="A6">
        <v>1.1000000000000001</v>
      </c>
      <c r="B6">
        <v>-2.2999999999999998</v>
      </c>
      <c r="C6">
        <v>-3.3</v>
      </c>
      <c r="D6">
        <v>-4.4000000000000004</v>
      </c>
      <c r="E6">
        <f t="shared" si="0"/>
        <v>-4.4000000000000004</v>
      </c>
      <c r="F6">
        <f t="shared" si="0"/>
        <v>-2.1000000000000005</v>
      </c>
      <c r="H6" t="str">
        <f t="shared" si="1"/>
        <v>[TestCase(1.1, -2.3, -3.3, -4.4, -4.4, -2.1)]</v>
      </c>
    </row>
    <row r="7" spans="1:8" x14ac:dyDescent="0.3">
      <c r="A7">
        <v>-1.1000000000000001</v>
      </c>
      <c r="B7">
        <v>-2.2999999999999998</v>
      </c>
      <c r="C7">
        <v>-3.3</v>
      </c>
      <c r="D7">
        <v>4.4000000000000004</v>
      </c>
      <c r="E7">
        <f t="shared" si="0"/>
        <v>-2.1999999999999997</v>
      </c>
      <c r="F7">
        <f t="shared" si="0"/>
        <v>6.7</v>
      </c>
      <c r="H7" t="str">
        <f t="shared" si="1"/>
        <v>[TestCase(-1.1, -2.3, -3.3, 4.4, -2.2, 6.7)]</v>
      </c>
    </row>
    <row r="8" spans="1:8" x14ac:dyDescent="0.3">
      <c r="A8">
        <v>-1.1000000000000001</v>
      </c>
      <c r="B8">
        <v>-2.2999999999999998</v>
      </c>
      <c r="C8">
        <v>3.3</v>
      </c>
      <c r="D8">
        <v>-4.4000000000000004</v>
      </c>
      <c r="E8">
        <f t="shared" si="0"/>
        <v>4.4000000000000004</v>
      </c>
      <c r="F8">
        <f t="shared" si="0"/>
        <v>-2.1000000000000005</v>
      </c>
      <c r="H8" t="str">
        <f t="shared" si="1"/>
        <v>[TestCase(-1.1, -2.3, 3.3, -4.4, 4.4, -2.1)]</v>
      </c>
    </row>
    <row r="10" spans="1:8" s="2" customFormat="1" x14ac:dyDescent="0.3">
      <c r="A10" s="2" t="s">
        <v>66</v>
      </c>
    </row>
    <row r="11" spans="1:8" x14ac:dyDescent="0.3">
      <c r="A11" s="6" t="s">
        <v>60</v>
      </c>
      <c r="B11" s="6" t="s">
        <v>61</v>
      </c>
      <c r="C11" s="6" t="s">
        <v>62</v>
      </c>
      <c r="D11" s="6" t="s">
        <v>63</v>
      </c>
      <c r="E11" s="6" t="s">
        <v>66</v>
      </c>
    </row>
    <row r="12" spans="1:8" x14ac:dyDescent="0.3">
      <c r="A12">
        <v>0</v>
      </c>
      <c r="B12">
        <v>0</v>
      </c>
      <c r="C12">
        <v>0</v>
      </c>
      <c r="D12">
        <v>0</v>
      </c>
      <c r="E12">
        <f t="shared" ref="E12:E18" si="2">SQRT((C12-A12)^2+(D12-B12)^2)</f>
        <v>0</v>
      </c>
      <c r="H12" t="str">
        <f>"[TestCase("&amp;A12&amp;", "&amp;B12&amp;", "&amp;C12&amp;", "&amp;D12&amp;", "&amp;ROUND(E12,6)&amp;")]"</f>
        <v>[TestCase(0, 0, 0, 0, 0)]</v>
      </c>
    </row>
    <row r="13" spans="1:8" x14ac:dyDescent="0.3">
      <c r="A13">
        <v>0</v>
      </c>
      <c r="B13">
        <v>0</v>
      </c>
      <c r="C13">
        <v>0</v>
      </c>
      <c r="D13">
        <v>1</v>
      </c>
      <c r="E13">
        <f t="shared" si="2"/>
        <v>1</v>
      </c>
      <c r="H13" t="str">
        <f t="shared" ref="H13:H18" si="3">"[TestCase("&amp;A13&amp;", "&amp;B13&amp;", "&amp;C13&amp;", "&amp;D13&amp;", "&amp;ROUND(E13,6)&amp;")]"</f>
        <v>[TestCase(0, 0, 0, 1, 1)]</v>
      </c>
    </row>
    <row r="14" spans="1:8" x14ac:dyDescent="0.3">
      <c r="A14">
        <v>0</v>
      </c>
      <c r="B14">
        <v>0</v>
      </c>
      <c r="C14">
        <v>1</v>
      </c>
      <c r="D14">
        <v>0</v>
      </c>
      <c r="E14">
        <f t="shared" si="2"/>
        <v>1</v>
      </c>
      <c r="H14" t="str">
        <f t="shared" si="3"/>
        <v>[TestCase(0, 0, 1, 0, 1)]</v>
      </c>
    </row>
    <row r="15" spans="1:8" x14ac:dyDescent="0.3">
      <c r="A15">
        <v>1.1000000000000001</v>
      </c>
      <c r="B15">
        <v>2.2999999999999998</v>
      </c>
      <c r="C15">
        <v>3.3</v>
      </c>
      <c r="D15">
        <v>4.4000000000000004</v>
      </c>
      <c r="E15">
        <f t="shared" si="2"/>
        <v>3.0413812651491097</v>
      </c>
      <c r="H15" t="str">
        <f t="shared" si="3"/>
        <v>[TestCase(1.1, 2.3, 3.3, 4.4, 3.041381)]</v>
      </c>
    </row>
    <row r="16" spans="1:8" x14ac:dyDescent="0.3">
      <c r="A16">
        <v>1.1000000000000001</v>
      </c>
      <c r="B16">
        <v>-2.2999999999999998</v>
      </c>
      <c r="C16">
        <v>-3.3</v>
      </c>
      <c r="D16">
        <v>-4.4000000000000004</v>
      </c>
      <c r="E16">
        <f t="shared" si="2"/>
        <v>4.8754486972995625</v>
      </c>
      <c r="H16" t="str">
        <f t="shared" si="3"/>
        <v>[TestCase(1.1, -2.3, -3.3, -4.4, 4.875449)]</v>
      </c>
    </row>
    <row r="17" spans="1:15" x14ac:dyDescent="0.3">
      <c r="A17">
        <v>-1.1000000000000001</v>
      </c>
      <c r="B17">
        <v>-2.2999999999999998</v>
      </c>
      <c r="C17">
        <v>-3.3</v>
      </c>
      <c r="D17">
        <v>4.4000000000000004</v>
      </c>
      <c r="E17">
        <f t="shared" si="2"/>
        <v>7.0519500849055925</v>
      </c>
      <c r="H17" t="str">
        <f t="shared" si="3"/>
        <v>[TestCase(-1.1, -2.3, -3.3, 4.4, 7.05195)]</v>
      </c>
    </row>
    <row r="18" spans="1:15" x14ac:dyDescent="0.3">
      <c r="A18">
        <v>-1.1000000000000001</v>
      </c>
      <c r="B18">
        <v>-2.2999999999999998</v>
      </c>
      <c r="C18">
        <v>3.3</v>
      </c>
      <c r="D18">
        <v>-4.4000000000000004</v>
      </c>
      <c r="E18">
        <f t="shared" si="2"/>
        <v>4.8754486972995625</v>
      </c>
      <c r="H18" t="str">
        <f t="shared" si="3"/>
        <v>[TestCase(-1.1, -2.3, 3.3, -4.4, 4.875449)]</v>
      </c>
    </row>
    <row r="20" spans="1:15" s="2" customFormat="1" x14ac:dyDescent="0.3">
      <c r="A20" s="2" t="s">
        <v>5</v>
      </c>
    </row>
    <row r="21" spans="1:15" s="3" customFormat="1" x14ac:dyDescent="0.3">
      <c r="A21" s="24" t="s">
        <v>72</v>
      </c>
      <c r="B21" s="24"/>
      <c r="C21" s="24"/>
      <c r="D21" s="24"/>
      <c r="E21" s="24" t="s">
        <v>73</v>
      </c>
      <c r="F21" s="24"/>
      <c r="G21" s="24"/>
      <c r="H21" s="24"/>
      <c r="I21" s="24" t="s">
        <v>74</v>
      </c>
      <c r="J21" s="24"/>
      <c r="K21" s="24"/>
      <c r="L21" s="24"/>
    </row>
    <row r="22" spans="1:15" x14ac:dyDescent="0.3">
      <c r="A22" s="6" t="s">
        <v>60</v>
      </c>
      <c r="B22" s="6" t="s">
        <v>61</v>
      </c>
      <c r="C22" s="6" t="s">
        <v>62</v>
      </c>
      <c r="D22" s="6" t="s">
        <v>63</v>
      </c>
      <c r="E22" s="6" t="s">
        <v>60</v>
      </c>
      <c r="F22" s="6" t="s">
        <v>61</v>
      </c>
      <c r="G22" s="6" t="s">
        <v>62</v>
      </c>
      <c r="H22" s="6" t="s">
        <v>63</v>
      </c>
      <c r="I22" s="6" t="s">
        <v>60</v>
      </c>
      <c r="J22" s="6" t="s">
        <v>61</v>
      </c>
      <c r="K22" s="6" t="s">
        <v>62</v>
      </c>
      <c r="L22" s="6" t="s">
        <v>63</v>
      </c>
    </row>
    <row r="23" spans="1:15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>(C23-A23)+(G23-E23)</f>
        <v>0</v>
      </c>
      <c r="L23">
        <f>(D23-B23)+(H23-F23)</f>
        <v>0</v>
      </c>
      <c r="O23" t="str">
        <f>"[TestCase("&amp;A23&amp;", "&amp;B23&amp;", "&amp;C23&amp;", "&amp;D23&amp;", "&amp;E23&amp;", "&amp;F23&amp;", "&amp;G23&amp;", "&amp;H23&amp;", "&amp;I23&amp;", "&amp;J23&amp;", "&amp;K23&amp;", "&amp;L23&amp;")]"</f>
        <v>[TestCase(0, 0, 0, 0, 0, 0, 0, 0, 0, 0, 0, 0)]</v>
      </c>
    </row>
    <row r="24" spans="1:15" x14ac:dyDescent="0.3">
      <c r="A24">
        <v>1</v>
      </c>
      <c r="B24">
        <v>2</v>
      </c>
      <c r="C24">
        <v>3</v>
      </c>
      <c r="D24">
        <v>4</v>
      </c>
      <c r="E24">
        <v>5</v>
      </c>
      <c r="F24">
        <v>6</v>
      </c>
      <c r="G24">
        <v>7</v>
      </c>
      <c r="H24">
        <v>8</v>
      </c>
      <c r="I24">
        <v>0</v>
      </c>
      <c r="J24">
        <v>0</v>
      </c>
      <c r="K24">
        <f>(C24-A24)+(G24-E24)</f>
        <v>4</v>
      </c>
      <c r="L24">
        <f>(D24-B24)+(H24-F24)</f>
        <v>4</v>
      </c>
      <c r="M24" t="s">
        <v>75</v>
      </c>
      <c r="O24" t="str">
        <f t="shared" ref="O24:O33" si="4">"[TestCase("&amp;A24&amp;", "&amp;B24&amp;", "&amp;C24&amp;", "&amp;D24&amp;", "&amp;E24&amp;", "&amp;F24&amp;", "&amp;G24&amp;", "&amp;H24&amp;", "&amp;I24&amp;", "&amp;J24&amp;", "&amp;K24&amp;", "&amp;L24&amp;")]"</f>
        <v>[TestCase(1, 2, 3, 4, 5, 6, 7, 8, 0, 0, 4, 4)]</v>
      </c>
    </row>
    <row r="25" spans="1:15" x14ac:dyDescent="0.3">
      <c r="A25">
        <v>-1</v>
      </c>
      <c r="B25">
        <v>2</v>
      </c>
      <c r="C25">
        <v>-3</v>
      </c>
      <c r="D25">
        <v>4</v>
      </c>
      <c r="E25">
        <v>-5</v>
      </c>
      <c r="F25">
        <v>6</v>
      </c>
      <c r="G25">
        <v>-7</v>
      </c>
      <c r="H25">
        <v>8</v>
      </c>
      <c r="I25">
        <v>0</v>
      </c>
      <c r="J25">
        <v>0</v>
      </c>
      <c r="K25">
        <f t="shared" ref="K25:K31" si="5">(C25-A25)+(G25-E25)</f>
        <v>-4</v>
      </c>
      <c r="L25">
        <f t="shared" ref="L25:L31" si="6">(D25-B25)+(H25-F25)</f>
        <v>4</v>
      </c>
      <c r="M25" t="s">
        <v>76</v>
      </c>
      <c r="O25" t="str">
        <f t="shared" si="4"/>
        <v>[TestCase(-1, 2, -3, 4, -5, 6, -7, 8, 0, 0, -4, 4)]</v>
      </c>
    </row>
    <row r="26" spans="1:15" x14ac:dyDescent="0.3">
      <c r="A26">
        <v>-1</v>
      </c>
      <c r="B26">
        <v>-2</v>
      </c>
      <c r="C26">
        <v>-3</v>
      </c>
      <c r="D26">
        <v>-4</v>
      </c>
      <c r="E26">
        <v>-5</v>
      </c>
      <c r="F26">
        <v>-6</v>
      </c>
      <c r="G26">
        <v>-7</v>
      </c>
      <c r="H26">
        <v>-8</v>
      </c>
      <c r="I26">
        <v>0</v>
      </c>
      <c r="J26">
        <v>0</v>
      </c>
      <c r="K26">
        <f t="shared" si="5"/>
        <v>-4</v>
      </c>
      <c r="L26">
        <f t="shared" si="6"/>
        <v>-4</v>
      </c>
      <c r="M26" t="s">
        <v>77</v>
      </c>
      <c r="O26" t="str">
        <f t="shared" si="4"/>
        <v>[TestCase(-1, -2, -3, -4, -5, -6, -7, -8, 0, 0, -4, -4)]</v>
      </c>
    </row>
    <row r="27" spans="1:15" x14ac:dyDescent="0.3">
      <c r="A27">
        <v>1</v>
      </c>
      <c r="B27">
        <v>-2</v>
      </c>
      <c r="C27">
        <v>3</v>
      </c>
      <c r="D27">
        <v>-4</v>
      </c>
      <c r="E27">
        <v>5</v>
      </c>
      <c r="F27">
        <v>-6</v>
      </c>
      <c r="G27">
        <v>7</v>
      </c>
      <c r="H27">
        <v>-8</v>
      </c>
      <c r="I27">
        <v>0</v>
      </c>
      <c r="J27">
        <v>0</v>
      </c>
      <c r="K27">
        <f t="shared" si="5"/>
        <v>4</v>
      </c>
      <c r="L27">
        <f t="shared" si="6"/>
        <v>-4</v>
      </c>
      <c r="M27" t="s">
        <v>78</v>
      </c>
      <c r="O27" t="str">
        <f t="shared" si="4"/>
        <v>[TestCase(1, -2, 3, -4, 5, -6, 7, -8, 0, 0, 4, -4)]</v>
      </c>
    </row>
    <row r="28" spans="1:15" x14ac:dyDescent="0.3">
      <c r="A28">
        <v>2</v>
      </c>
      <c r="B28">
        <v>4</v>
      </c>
      <c r="C28">
        <v>3</v>
      </c>
      <c r="D28">
        <v>4</v>
      </c>
      <c r="E28">
        <v>-5</v>
      </c>
      <c r="F28">
        <v>-6</v>
      </c>
      <c r="G28">
        <v>-7</v>
      </c>
      <c r="H28">
        <v>-8</v>
      </c>
      <c r="I28">
        <v>0</v>
      </c>
      <c r="J28">
        <v>0</v>
      </c>
      <c r="K28">
        <f t="shared" si="5"/>
        <v>-1</v>
      </c>
      <c r="L28">
        <f t="shared" si="6"/>
        <v>-2</v>
      </c>
      <c r="M28" t="s">
        <v>88</v>
      </c>
      <c r="O28" t="str">
        <f t="shared" si="4"/>
        <v>[TestCase(2, 4, 3, 4, -5, -6, -7, -8, 0, 0, -1, -2)]</v>
      </c>
    </row>
    <row r="29" spans="1:15" x14ac:dyDescent="0.3">
      <c r="A29">
        <v>2</v>
      </c>
      <c r="B29">
        <v>2</v>
      </c>
      <c r="C29">
        <v>3</v>
      </c>
      <c r="D29">
        <v>4</v>
      </c>
      <c r="E29">
        <v>-5</v>
      </c>
      <c r="F29">
        <v>6</v>
      </c>
      <c r="G29">
        <v>-7</v>
      </c>
      <c r="H29">
        <v>8</v>
      </c>
      <c r="I29">
        <v>0</v>
      </c>
      <c r="J29">
        <v>0</v>
      </c>
      <c r="K29">
        <f t="shared" si="5"/>
        <v>-1</v>
      </c>
      <c r="L29">
        <f t="shared" si="6"/>
        <v>4</v>
      </c>
      <c r="M29" t="s">
        <v>79</v>
      </c>
      <c r="O29" t="str">
        <f t="shared" si="4"/>
        <v>[TestCase(2, 2, 3, 4, -5, 6, -7, 8, 0, 0, -1, 4)]</v>
      </c>
    </row>
    <row r="30" spans="1:15" x14ac:dyDescent="0.3">
      <c r="A30">
        <v>2</v>
      </c>
      <c r="B30">
        <v>4</v>
      </c>
      <c r="C30">
        <v>3</v>
      </c>
      <c r="D30">
        <v>4</v>
      </c>
      <c r="E30">
        <v>5</v>
      </c>
      <c r="F30">
        <v>-6</v>
      </c>
      <c r="G30">
        <v>7</v>
      </c>
      <c r="H30">
        <v>-8</v>
      </c>
      <c r="I30">
        <v>0</v>
      </c>
      <c r="J30">
        <v>0</v>
      </c>
      <c r="K30">
        <f t="shared" si="5"/>
        <v>3</v>
      </c>
      <c r="L30">
        <f t="shared" si="6"/>
        <v>-2</v>
      </c>
      <c r="M30" t="s">
        <v>80</v>
      </c>
      <c r="O30" t="str">
        <f t="shared" si="4"/>
        <v>[TestCase(2, 4, 3, 4, 5, -6, 7, -8, 0, 0, 3, -2)]</v>
      </c>
    </row>
    <row r="31" spans="1:15" x14ac:dyDescent="0.3">
      <c r="A31">
        <v>1</v>
      </c>
      <c r="B31">
        <v>2</v>
      </c>
      <c r="C31">
        <v>3</v>
      </c>
      <c r="D31">
        <v>4</v>
      </c>
      <c r="E31">
        <v>5</v>
      </c>
      <c r="F31">
        <v>6</v>
      </c>
      <c r="G31">
        <v>5</v>
      </c>
      <c r="H31">
        <v>8</v>
      </c>
      <c r="I31">
        <v>0</v>
      </c>
      <c r="J31">
        <v>0</v>
      </c>
      <c r="K31">
        <f t="shared" si="5"/>
        <v>2</v>
      </c>
      <c r="L31">
        <f t="shared" si="6"/>
        <v>4</v>
      </c>
      <c r="M31" t="s">
        <v>82</v>
      </c>
      <c r="O31" t="str">
        <f t="shared" si="4"/>
        <v>[TestCase(1, 2, 3, 4, 5, 6, 5, 8, 0, 0, 2, 4)]</v>
      </c>
    </row>
    <row r="32" spans="1:15" x14ac:dyDescent="0.3">
      <c r="A32">
        <v>1</v>
      </c>
      <c r="B32">
        <v>2</v>
      </c>
      <c r="C32">
        <v>3</v>
      </c>
      <c r="D32">
        <v>4</v>
      </c>
      <c r="E32">
        <v>5</v>
      </c>
      <c r="F32">
        <v>6</v>
      </c>
      <c r="G32">
        <v>4</v>
      </c>
      <c r="H32">
        <v>8</v>
      </c>
      <c r="I32">
        <v>0</v>
      </c>
      <c r="J32">
        <v>0</v>
      </c>
      <c r="K32">
        <f t="shared" ref="K32" si="7">(C32-A32)+(G32-E32)</f>
        <v>1</v>
      </c>
      <c r="L32">
        <f t="shared" ref="L32" si="8">(D32-B32)+(H32-F32)</f>
        <v>4</v>
      </c>
      <c r="M32" t="s">
        <v>81</v>
      </c>
      <c r="O32" t="str">
        <f t="shared" si="4"/>
        <v>[TestCase(1, 2, 3, 4, 5, 6, 4, 8, 0, 0, 1, 4)]</v>
      </c>
    </row>
    <row r="33" spans="1:15" x14ac:dyDescent="0.3">
      <c r="A33">
        <v>1.1000000000000001</v>
      </c>
      <c r="B33">
        <v>2.2000000000000002</v>
      </c>
      <c r="C33">
        <v>3.3</v>
      </c>
      <c r="D33">
        <v>4.4000000000000004</v>
      </c>
      <c r="E33">
        <v>5.5</v>
      </c>
      <c r="F33">
        <v>6.6</v>
      </c>
      <c r="G33">
        <v>7.7</v>
      </c>
      <c r="H33">
        <v>8.8000000000000007</v>
      </c>
      <c r="I33">
        <v>0</v>
      </c>
      <c r="J33">
        <v>0</v>
      </c>
      <c r="K33">
        <f>(C33-A33)+(G33-E33)</f>
        <v>4.4000000000000004</v>
      </c>
      <c r="L33">
        <f>(D33-B33)+(H33-F33)</f>
        <v>4.4000000000000012</v>
      </c>
      <c r="O33" t="str">
        <f t="shared" si="4"/>
        <v>[TestCase(1.1, 2.2, 3.3, 4.4, 5.5, 6.6, 7.7, 8.8, 0, 0, 4.4, 4.4)]</v>
      </c>
    </row>
    <row r="35" spans="1:15" s="2" customFormat="1" x14ac:dyDescent="0.3">
      <c r="A35" s="2" t="s">
        <v>89</v>
      </c>
    </row>
    <row r="36" spans="1:15" s="3" customFormat="1" x14ac:dyDescent="0.3">
      <c r="A36" s="23" t="s">
        <v>84</v>
      </c>
      <c r="B36" s="23"/>
      <c r="C36" s="24" t="s">
        <v>73</v>
      </c>
      <c r="D36" s="24"/>
      <c r="E36" s="24"/>
      <c r="F36" s="24"/>
      <c r="G36" s="23" t="s">
        <v>86</v>
      </c>
      <c r="H36" s="23"/>
      <c r="I36"/>
      <c r="J36"/>
    </row>
    <row r="37" spans="1:15" x14ac:dyDescent="0.3">
      <c r="A37" s="6" t="s">
        <v>60</v>
      </c>
      <c r="B37" s="6" t="s">
        <v>61</v>
      </c>
      <c r="C37" s="6" t="s">
        <v>60</v>
      </c>
      <c r="D37" s="6" t="s">
        <v>61</v>
      </c>
      <c r="E37" s="6" t="s">
        <v>62</v>
      </c>
      <c r="F37" s="6" t="s">
        <v>63</v>
      </c>
      <c r="G37" s="6" t="s">
        <v>60</v>
      </c>
      <c r="H37" s="6" t="s">
        <v>61</v>
      </c>
    </row>
    <row r="38" spans="1:15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f>A38+(E38-C38)</f>
        <v>0</v>
      </c>
      <c r="H38">
        <f>B38+(F38-D38)</f>
        <v>0</v>
      </c>
      <c r="L38" t="str">
        <f>"[TestCase("&amp;A38&amp;", "&amp;B38&amp;", "&amp;C38&amp;", "&amp;D38&amp;", "&amp;E38&amp;", "&amp;F38&amp;", "&amp;G38&amp;", "&amp;H38&amp;")]"</f>
        <v>[TestCase(0, 0, 0, 0, 0, 0, 0, 0)]</v>
      </c>
    </row>
    <row r="39" spans="1:15" x14ac:dyDescent="0.3">
      <c r="A39">
        <v>1</v>
      </c>
      <c r="B39">
        <v>4</v>
      </c>
      <c r="C39">
        <v>5</v>
      </c>
      <c r="D39">
        <v>6</v>
      </c>
      <c r="E39">
        <v>7</v>
      </c>
      <c r="F39">
        <v>8</v>
      </c>
      <c r="G39">
        <f t="shared" ref="G39:G47" si="9">A39+(E39-C39)</f>
        <v>3</v>
      </c>
      <c r="H39">
        <f t="shared" ref="H39:H47" si="10">B39+(F39-D39)</f>
        <v>6</v>
      </c>
      <c r="I39" t="s">
        <v>75</v>
      </c>
      <c r="L39" t="str">
        <f t="shared" ref="L39:L48" si="11">"[TestCase("&amp;A39&amp;", "&amp;B39&amp;", "&amp;C39&amp;", "&amp;D39&amp;", "&amp;E39&amp;", "&amp;F39&amp;", "&amp;G39&amp;", "&amp;H39&amp;")]"</f>
        <v>[TestCase(1, 4, 5, 6, 7, 8, 3, 6)]</v>
      </c>
    </row>
    <row r="40" spans="1:15" x14ac:dyDescent="0.3">
      <c r="A40">
        <v>-1</v>
      </c>
      <c r="B40">
        <v>4</v>
      </c>
      <c r="C40">
        <v>-5</v>
      </c>
      <c r="D40">
        <v>6</v>
      </c>
      <c r="E40">
        <v>-7</v>
      </c>
      <c r="F40">
        <v>8</v>
      </c>
      <c r="G40">
        <f t="shared" si="9"/>
        <v>-3</v>
      </c>
      <c r="H40">
        <f t="shared" si="10"/>
        <v>6</v>
      </c>
      <c r="I40" t="s">
        <v>76</v>
      </c>
      <c r="L40" t="str">
        <f t="shared" si="11"/>
        <v>[TestCase(-1, 4, -5, 6, -7, 8, -3, 6)]</v>
      </c>
    </row>
    <row r="41" spans="1:15" x14ac:dyDescent="0.3">
      <c r="A41">
        <v>-1</v>
      </c>
      <c r="B41">
        <v>-4</v>
      </c>
      <c r="C41">
        <v>-5</v>
      </c>
      <c r="D41">
        <v>-6</v>
      </c>
      <c r="E41">
        <v>-7</v>
      </c>
      <c r="F41">
        <v>-8</v>
      </c>
      <c r="G41">
        <f t="shared" si="9"/>
        <v>-3</v>
      </c>
      <c r="H41">
        <f t="shared" si="10"/>
        <v>-6</v>
      </c>
      <c r="I41" t="s">
        <v>77</v>
      </c>
      <c r="L41" t="str">
        <f t="shared" si="11"/>
        <v>[TestCase(-1, -4, -5, -6, -7, -8, -3, -6)]</v>
      </c>
    </row>
    <row r="42" spans="1:15" x14ac:dyDescent="0.3">
      <c r="A42">
        <v>1</v>
      </c>
      <c r="B42">
        <v>-4</v>
      </c>
      <c r="C42">
        <v>5</v>
      </c>
      <c r="D42">
        <v>-6</v>
      </c>
      <c r="E42">
        <v>7</v>
      </c>
      <c r="F42">
        <v>-8</v>
      </c>
      <c r="G42">
        <f t="shared" si="9"/>
        <v>3</v>
      </c>
      <c r="H42">
        <f t="shared" si="10"/>
        <v>-6</v>
      </c>
      <c r="I42" t="s">
        <v>78</v>
      </c>
      <c r="L42" t="str">
        <f t="shared" si="11"/>
        <v>[TestCase(1, -4, 5, -6, 7, -8, 3, -6)]</v>
      </c>
    </row>
    <row r="43" spans="1:15" x14ac:dyDescent="0.3">
      <c r="A43">
        <v>1</v>
      </c>
      <c r="B43">
        <v>4</v>
      </c>
      <c r="C43">
        <v>-5</v>
      </c>
      <c r="D43">
        <v>-6</v>
      </c>
      <c r="E43">
        <v>-7</v>
      </c>
      <c r="F43">
        <v>-8</v>
      </c>
      <c r="G43">
        <f t="shared" si="9"/>
        <v>-1</v>
      </c>
      <c r="H43">
        <f t="shared" si="10"/>
        <v>2</v>
      </c>
      <c r="I43" t="s">
        <v>88</v>
      </c>
      <c r="L43" t="str">
        <f t="shared" si="11"/>
        <v>[TestCase(1, 4, -5, -6, -7, -8, -1, 2)]</v>
      </c>
    </row>
    <row r="44" spans="1:15" x14ac:dyDescent="0.3">
      <c r="A44">
        <v>1</v>
      </c>
      <c r="B44">
        <v>4</v>
      </c>
      <c r="C44">
        <v>-5</v>
      </c>
      <c r="D44">
        <v>6</v>
      </c>
      <c r="E44">
        <v>-7</v>
      </c>
      <c r="F44">
        <v>8</v>
      </c>
      <c r="G44">
        <f t="shared" si="9"/>
        <v>-1</v>
      </c>
      <c r="H44">
        <f t="shared" si="10"/>
        <v>6</v>
      </c>
      <c r="I44" t="s">
        <v>79</v>
      </c>
      <c r="L44" t="str">
        <f t="shared" si="11"/>
        <v>[TestCase(1, 4, -5, 6, -7, 8, -1, 6)]</v>
      </c>
    </row>
    <row r="45" spans="1:15" x14ac:dyDescent="0.3">
      <c r="A45">
        <v>1</v>
      </c>
      <c r="B45">
        <v>4</v>
      </c>
      <c r="C45">
        <v>5</v>
      </c>
      <c r="D45">
        <v>-6</v>
      </c>
      <c r="E45">
        <v>7</v>
      </c>
      <c r="F45">
        <v>-8</v>
      </c>
      <c r="G45">
        <f t="shared" si="9"/>
        <v>3</v>
      </c>
      <c r="H45">
        <f t="shared" si="10"/>
        <v>2</v>
      </c>
      <c r="I45" t="s">
        <v>80</v>
      </c>
      <c r="L45" t="str">
        <f t="shared" si="11"/>
        <v>[TestCase(1, 4, 5, -6, 7, -8, 3, 2)]</v>
      </c>
    </row>
    <row r="46" spans="1:15" x14ac:dyDescent="0.3">
      <c r="A46">
        <v>1</v>
      </c>
      <c r="B46">
        <v>4</v>
      </c>
      <c r="C46">
        <v>5</v>
      </c>
      <c r="D46">
        <v>6</v>
      </c>
      <c r="E46">
        <v>5</v>
      </c>
      <c r="F46">
        <v>8</v>
      </c>
      <c r="G46">
        <f t="shared" si="9"/>
        <v>1</v>
      </c>
      <c r="H46">
        <f t="shared" si="10"/>
        <v>6</v>
      </c>
      <c r="I46" t="s">
        <v>82</v>
      </c>
      <c r="L46" t="str">
        <f t="shared" si="11"/>
        <v>[TestCase(1, 4, 5, 6, 5, 8, 1, 6)]</v>
      </c>
    </row>
    <row r="47" spans="1:15" x14ac:dyDescent="0.3">
      <c r="A47">
        <v>1</v>
      </c>
      <c r="B47">
        <v>4</v>
      </c>
      <c r="C47">
        <v>5</v>
      </c>
      <c r="D47">
        <v>6</v>
      </c>
      <c r="E47">
        <v>4</v>
      </c>
      <c r="F47">
        <v>8</v>
      </c>
      <c r="G47">
        <f t="shared" si="9"/>
        <v>0</v>
      </c>
      <c r="H47">
        <f t="shared" si="10"/>
        <v>6</v>
      </c>
      <c r="I47" t="s">
        <v>81</v>
      </c>
      <c r="L47" t="str">
        <f t="shared" si="11"/>
        <v>[TestCase(1, 4, 5, 6, 4, 8, 0, 6)]</v>
      </c>
    </row>
    <row r="48" spans="1:15" x14ac:dyDescent="0.3">
      <c r="A48">
        <v>3.2</v>
      </c>
      <c r="B48">
        <v>4.4000000000000004</v>
      </c>
      <c r="C48">
        <v>5.5</v>
      </c>
      <c r="D48">
        <v>6.6</v>
      </c>
      <c r="E48">
        <v>4.4000000000000004</v>
      </c>
      <c r="F48">
        <v>8.8000000000000007</v>
      </c>
      <c r="G48">
        <f>A48+(E48-C48)</f>
        <v>2.1000000000000005</v>
      </c>
      <c r="H48">
        <f t="shared" ref="H48" si="12">B48+(F48-D48)</f>
        <v>6.6000000000000014</v>
      </c>
      <c r="L48" t="str">
        <f t="shared" si="11"/>
        <v>[TestCase(3.2, 4.4, 5.5, 6.6, 4.4, 8.8, 2.1, 6.6)]</v>
      </c>
    </row>
    <row r="50" spans="1:15" s="2" customFormat="1" x14ac:dyDescent="0.3">
      <c r="A50" s="2" t="s">
        <v>6</v>
      </c>
    </row>
    <row r="51" spans="1:15" s="3" customFormat="1" x14ac:dyDescent="0.3">
      <c r="A51" s="24" t="s">
        <v>72</v>
      </c>
      <c r="B51" s="24"/>
      <c r="C51" s="24"/>
      <c r="D51" s="24"/>
      <c r="E51" s="24" t="s">
        <v>73</v>
      </c>
      <c r="F51" s="24"/>
      <c r="G51" s="24"/>
      <c r="H51" s="24"/>
      <c r="I51" s="24" t="s">
        <v>74</v>
      </c>
      <c r="J51" s="24"/>
      <c r="K51" s="24"/>
      <c r="L51" s="24"/>
    </row>
    <row r="52" spans="1:15" x14ac:dyDescent="0.3">
      <c r="A52" s="6" t="s">
        <v>60</v>
      </c>
      <c r="B52" s="6" t="s">
        <v>61</v>
      </c>
      <c r="C52" s="6" t="s">
        <v>62</v>
      </c>
      <c r="D52" s="6" t="s">
        <v>63</v>
      </c>
      <c r="E52" s="6" t="s">
        <v>60</v>
      </c>
      <c r="F52" s="6" t="s">
        <v>61</v>
      </c>
      <c r="G52" s="6" t="s">
        <v>62</v>
      </c>
      <c r="H52" s="6" t="s">
        <v>63</v>
      </c>
      <c r="I52" s="6" t="s">
        <v>60</v>
      </c>
      <c r="J52" s="6" t="s">
        <v>61</v>
      </c>
      <c r="K52" s="6" t="s">
        <v>62</v>
      </c>
      <c r="L52" s="6" t="s">
        <v>63</v>
      </c>
    </row>
    <row r="53" spans="1:15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>(C53-A53)-(G53-E53)</f>
        <v>0</v>
      </c>
      <c r="L53">
        <f>(D53-B53)-(H53-F53)</f>
        <v>0</v>
      </c>
      <c r="O53" t="str">
        <f>"[TestCase("&amp;A53&amp;", "&amp;B53&amp;", "&amp;C53&amp;", "&amp;D53&amp;", "&amp;E53&amp;", "&amp;F53&amp;", "&amp;G53&amp;", "&amp;H53&amp;", "&amp;I53&amp;", "&amp;J53&amp;", "&amp;K53&amp;", "&amp;L53&amp;")]"</f>
        <v>[TestCase(0, 0, 0, 0, 0, 0, 0, 0, 0, 0, 0, 0)]</v>
      </c>
    </row>
    <row r="54" spans="1:15" x14ac:dyDescent="0.3">
      <c r="A54">
        <v>2</v>
      </c>
      <c r="B54">
        <v>4</v>
      </c>
      <c r="C54">
        <v>3</v>
      </c>
      <c r="D54">
        <v>4</v>
      </c>
      <c r="E54">
        <v>5</v>
      </c>
      <c r="F54">
        <v>6</v>
      </c>
      <c r="G54">
        <v>7</v>
      </c>
      <c r="H54">
        <v>8</v>
      </c>
      <c r="I54">
        <v>0</v>
      </c>
      <c r="J54">
        <v>0</v>
      </c>
      <c r="K54">
        <f t="shared" ref="K54:K62" si="13">(C54-A54)-(G54-E54)</f>
        <v>-1</v>
      </c>
      <c r="L54">
        <f t="shared" ref="L54:L62" si="14">(D54-B54)-(H54-F54)</f>
        <v>-2</v>
      </c>
      <c r="M54" t="s">
        <v>75</v>
      </c>
      <c r="O54" t="str">
        <f t="shared" ref="O54:O62" si="15">"[TestCase("&amp;A54&amp;", "&amp;B54&amp;", "&amp;C54&amp;", "&amp;D54&amp;", "&amp;E54&amp;", "&amp;F54&amp;", "&amp;G54&amp;", "&amp;H54&amp;", "&amp;I54&amp;", "&amp;J54&amp;", "&amp;K54&amp;", "&amp;L54&amp;")]"</f>
        <v>[TestCase(2, 4, 3, 4, 5, 6, 7, 8, 0, 0, -1, -2)]</v>
      </c>
    </row>
    <row r="55" spans="1:15" x14ac:dyDescent="0.3">
      <c r="A55">
        <v>-2</v>
      </c>
      <c r="B55">
        <v>4</v>
      </c>
      <c r="C55">
        <v>-3</v>
      </c>
      <c r="D55">
        <v>4</v>
      </c>
      <c r="E55">
        <v>-5</v>
      </c>
      <c r="F55">
        <v>6</v>
      </c>
      <c r="G55">
        <v>-7</v>
      </c>
      <c r="H55">
        <v>8</v>
      </c>
      <c r="I55">
        <v>0</v>
      </c>
      <c r="J55">
        <v>0</v>
      </c>
      <c r="K55">
        <f t="shared" si="13"/>
        <v>1</v>
      </c>
      <c r="L55">
        <f t="shared" si="14"/>
        <v>-2</v>
      </c>
      <c r="M55" t="s">
        <v>76</v>
      </c>
      <c r="O55" t="str">
        <f t="shared" si="15"/>
        <v>[TestCase(-2, 4, -3, 4, -5, 6, -7, 8, 0, 0, 1, -2)]</v>
      </c>
    </row>
    <row r="56" spans="1:15" x14ac:dyDescent="0.3">
      <c r="A56">
        <v>-2</v>
      </c>
      <c r="B56">
        <v>-4</v>
      </c>
      <c r="C56">
        <v>-3</v>
      </c>
      <c r="D56">
        <v>-4</v>
      </c>
      <c r="E56">
        <v>-5</v>
      </c>
      <c r="F56">
        <v>-6</v>
      </c>
      <c r="G56">
        <v>-7</v>
      </c>
      <c r="H56">
        <v>-8</v>
      </c>
      <c r="I56">
        <v>0</v>
      </c>
      <c r="J56">
        <v>0</v>
      </c>
      <c r="K56">
        <f t="shared" si="13"/>
        <v>1</v>
      </c>
      <c r="L56">
        <f t="shared" si="14"/>
        <v>2</v>
      </c>
      <c r="M56" t="s">
        <v>77</v>
      </c>
      <c r="O56" t="str">
        <f t="shared" si="15"/>
        <v>[TestCase(-2, -4, -3, -4, -5, -6, -7, -8, 0, 0, 1, 2)]</v>
      </c>
    </row>
    <row r="57" spans="1:15" x14ac:dyDescent="0.3">
      <c r="A57">
        <v>2</v>
      </c>
      <c r="B57">
        <v>-4</v>
      </c>
      <c r="C57">
        <v>3</v>
      </c>
      <c r="D57">
        <v>-4</v>
      </c>
      <c r="E57">
        <v>5</v>
      </c>
      <c r="F57">
        <v>-6</v>
      </c>
      <c r="G57">
        <v>7</v>
      </c>
      <c r="H57">
        <v>-8</v>
      </c>
      <c r="I57">
        <v>0</v>
      </c>
      <c r="J57">
        <v>0</v>
      </c>
      <c r="K57">
        <f t="shared" si="13"/>
        <v>-1</v>
      </c>
      <c r="L57">
        <f t="shared" si="14"/>
        <v>2</v>
      </c>
      <c r="M57" t="s">
        <v>78</v>
      </c>
      <c r="O57" t="str">
        <f t="shared" si="15"/>
        <v>[TestCase(2, -4, 3, -4, 5, -6, 7, -8, 0, 0, -1, 2)]</v>
      </c>
    </row>
    <row r="58" spans="1:15" x14ac:dyDescent="0.3">
      <c r="A58">
        <v>2</v>
      </c>
      <c r="B58">
        <v>4</v>
      </c>
      <c r="C58">
        <v>3</v>
      </c>
      <c r="D58">
        <v>4</v>
      </c>
      <c r="E58">
        <v>-5</v>
      </c>
      <c r="F58">
        <v>-6</v>
      </c>
      <c r="G58">
        <v>-7</v>
      </c>
      <c r="H58">
        <v>-8</v>
      </c>
      <c r="I58">
        <v>0</v>
      </c>
      <c r="J58">
        <v>0</v>
      </c>
      <c r="K58">
        <f t="shared" si="13"/>
        <v>3</v>
      </c>
      <c r="L58">
        <f t="shared" si="14"/>
        <v>2</v>
      </c>
      <c r="M58" t="s">
        <v>88</v>
      </c>
      <c r="O58" t="str">
        <f t="shared" si="15"/>
        <v>[TestCase(2, 4, 3, 4, -5, -6, -7, -8, 0, 0, 3, 2)]</v>
      </c>
    </row>
    <row r="59" spans="1:15" x14ac:dyDescent="0.3">
      <c r="A59">
        <v>1</v>
      </c>
      <c r="B59">
        <v>4</v>
      </c>
      <c r="C59">
        <v>3</v>
      </c>
      <c r="D59">
        <v>4</v>
      </c>
      <c r="E59">
        <v>-5</v>
      </c>
      <c r="F59">
        <v>6</v>
      </c>
      <c r="G59">
        <v>-7</v>
      </c>
      <c r="H59">
        <v>8</v>
      </c>
      <c r="I59">
        <v>0</v>
      </c>
      <c r="J59">
        <v>0</v>
      </c>
      <c r="K59">
        <f t="shared" si="13"/>
        <v>4</v>
      </c>
      <c r="L59">
        <f t="shared" si="14"/>
        <v>-2</v>
      </c>
      <c r="M59" t="s">
        <v>79</v>
      </c>
      <c r="O59" t="str">
        <f t="shared" si="15"/>
        <v>[TestCase(1, 4, 3, 4, -5, 6, -7, 8, 0, 0, 4, -2)]</v>
      </c>
    </row>
    <row r="60" spans="1:15" x14ac:dyDescent="0.3">
      <c r="A60">
        <v>2</v>
      </c>
      <c r="B60">
        <v>4</v>
      </c>
      <c r="C60">
        <v>3</v>
      </c>
      <c r="D60">
        <v>4</v>
      </c>
      <c r="E60">
        <v>5</v>
      </c>
      <c r="F60">
        <v>-6</v>
      </c>
      <c r="G60">
        <v>7</v>
      </c>
      <c r="H60">
        <v>-8</v>
      </c>
      <c r="I60">
        <v>0</v>
      </c>
      <c r="J60">
        <v>0</v>
      </c>
      <c r="K60">
        <f t="shared" si="13"/>
        <v>-1</v>
      </c>
      <c r="L60">
        <f t="shared" si="14"/>
        <v>2</v>
      </c>
      <c r="M60" t="s">
        <v>80</v>
      </c>
      <c r="O60" t="str">
        <f t="shared" si="15"/>
        <v>[TestCase(2, 4, 3, 4, 5, -6, 7, -8, 0, 0, -1, 2)]</v>
      </c>
    </row>
    <row r="61" spans="1:15" x14ac:dyDescent="0.3">
      <c r="A61">
        <v>1</v>
      </c>
      <c r="B61">
        <v>4</v>
      </c>
      <c r="C61">
        <v>3</v>
      </c>
      <c r="D61">
        <v>4</v>
      </c>
      <c r="E61">
        <v>5</v>
      </c>
      <c r="F61">
        <v>6</v>
      </c>
      <c r="G61">
        <v>5</v>
      </c>
      <c r="H61">
        <v>8</v>
      </c>
      <c r="I61">
        <v>0</v>
      </c>
      <c r="J61">
        <v>0</v>
      </c>
      <c r="K61">
        <f t="shared" si="13"/>
        <v>2</v>
      </c>
      <c r="L61">
        <f t="shared" si="14"/>
        <v>-2</v>
      </c>
      <c r="M61" t="s">
        <v>82</v>
      </c>
      <c r="O61" t="str">
        <f t="shared" si="15"/>
        <v>[TestCase(1, 4, 3, 4, 5, 6, 5, 8, 0, 0, 2, -2)]</v>
      </c>
    </row>
    <row r="62" spans="1:15" x14ac:dyDescent="0.3">
      <c r="A62">
        <v>1</v>
      </c>
      <c r="B62">
        <v>4</v>
      </c>
      <c r="C62">
        <v>3</v>
      </c>
      <c r="D62">
        <v>4</v>
      </c>
      <c r="E62">
        <v>5</v>
      </c>
      <c r="F62">
        <v>6</v>
      </c>
      <c r="G62">
        <v>4</v>
      </c>
      <c r="H62">
        <v>8</v>
      </c>
      <c r="I62">
        <v>0</v>
      </c>
      <c r="J62">
        <v>0</v>
      </c>
      <c r="K62">
        <f t="shared" si="13"/>
        <v>3</v>
      </c>
      <c r="L62">
        <f t="shared" si="14"/>
        <v>-2</v>
      </c>
      <c r="M62" t="s">
        <v>81</v>
      </c>
      <c r="O62" t="str">
        <f t="shared" si="15"/>
        <v>[TestCase(1, 4, 3, 4, 5, 6, 4, 8, 0, 0, 3, -2)]</v>
      </c>
    </row>
    <row r="63" spans="1:15" x14ac:dyDescent="0.3">
      <c r="A63">
        <v>1.1000000000000001</v>
      </c>
      <c r="B63">
        <v>2.2999999999999998</v>
      </c>
      <c r="C63">
        <v>2.6</v>
      </c>
      <c r="D63">
        <v>4.7</v>
      </c>
      <c r="E63">
        <v>5.9</v>
      </c>
      <c r="F63">
        <v>6.6</v>
      </c>
      <c r="G63">
        <v>7.7</v>
      </c>
      <c r="H63">
        <v>8.8000000000000007</v>
      </c>
      <c r="I63">
        <v>0</v>
      </c>
      <c r="J63">
        <v>0</v>
      </c>
      <c r="K63">
        <f t="shared" ref="K63" si="16">(C63-A63)-(G63-E63)</f>
        <v>-0.29999999999999982</v>
      </c>
      <c r="L63">
        <f t="shared" ref="L63" si="17">(D63-B63)-(H63-F63)</f>
        <v>0.19999999999999929</v>
      </c>
      <c r="O63" t="str">
        <f>"[TestCase("&amp;A63&amp;", "&amp;B63&amp;", "&amp;C63&amp;", "&amp;D63&amp;", "&amp;E63&amp;", "&amp;F63&amp;", "&amp;G63&amp;", "&amp;H63&amp;", "&amp;I63&amp;", "&amp;J63&amp;", "&amp;K63&amp;", "&amp;ROUND(L63,6)&amp;")]"</f>
        <v>[TestCase(1.1, 2.3, 2.6, 4.7, 5.9, 6.6, 7.7, 8.8, 0, 0, -0.3, 0.2)]</v>
      </c>
    </row>
    <row r="64" spans="1:15" ht="13.8" customHeight="1" x14ac:dyDescent="0.3"/>
    <row r="65" spans="1:12" s="2" customFormat="1" x14ac:dyDescent="0.3">
      <c r="A65" s="2" t="s">
        <v>83</v>
      </c>
    </row>
    <row r="66" spans="1:12" x14ac:dyDescent="0.3">
      <c r="A66" s="23" t="s">
        <v>84</v>
      </c>
      <c r="B66" s="23"/>
      <c r="C66" s="24" t="s">
        <v>85</v>
      </c>
      <c r="D66" s="24"/>
      <c r="E66" s="24"/>
      <c r="F66" s="24"/>
      <c r="G66" s="23" t="s">
        <v>86</v>
      </c>
      <c r="H66" s="23"/>
    </row>
    <row r="67" spans="1:12" x14ac:dyDescent="0.3">
      <c r="A67" s="6" t="s">
        <v>60</v>
      </c>
      <c r="B67" s="6" t="s">
        <v>61</v>
      </c>
      <c r="C67" s="6" t="s">
        <v>60</v>
      </c>
      <c r="D67" s="6" t="s">
        <v>61</v>
      </c>
      <c r="E67" s="6" t="s">
        <v>62</v>
      </c>
      <c r="F67" s="6" t="s">
        <v>63</v>
      </c>
      <c r="G67" s="6" t="s">
        <v>60</v>
      </c>
      <c r="H67" s="6" t="s">
        <v>61</v>
      </c>
    </row>
    <row r="68" spans="1:12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f>A68-(E68-C68)</f>
        <v>0</v>
      </c>
      <c r="H68">
        <f>B68-(F68-D68)</f>
        <v>0</v>
      </c>
      <c r="L68" t="str">
        <f>"[TestCase("&amp;A68&amp;", "&amp;B68&amp;", "&amp;C68&amp;", "&amp;D68&amp;", "&amp;E68&amp;", "&amp;F68&amp;", "&amp;G68&amp;", "&amp;H68&amp;")]"</f>
        <v>[TestCase(0, 0, 0, 0, 0, 0, 0, 0)]</v>
      </c>
    </row>
    <row r="69" spans="1:12" x14ac:dyDescent="0.3">
      <c r="A69">
        <v>1</v>
      </c>
      <c r="B69">
        <v>4</v>
      </c>
      <c r="C69">
        <v>5</v>
      </c>
      <c r="D69">
        <v>6</v>
      </c>
      <c r="E69">
        <v>7</v>
      </c>
      <c r="F69">
        <v>8</v>
      </c>
      <c r="G69">
        <f t="shared" ref="G69:G77" si="18">A69-(E69-C69)</f>
        <v>-1</v>
      </c>
      <c r="H69">
        <f t="shared" ref="H69:H77" si="19">B69-(F69-D69)</f>
        <v>2</v>
      </c>
      <c r="I69" t="s">
        <v>75</v>
      </c>
      <c r="L69" t="str">
        <f t="shared" ref="L69:L78" si="20">"[TestCase("&amp;A69&amp;", "&amp;B69&amp;", "&amp;C69&amp;", "&amp;D69&amp;", "&amp;E69&amp;", "&amp;F69&amp;", "&amp;G69&amp;", "&amp;H69&amp;")]"</f>
        <v>[TestCase(1, 4, 5, 6, 7, 8, -1, 2)]</v>
      </c>
    </row>
    <row r="70" spans="1:12" x14ac:dyDescent="0.3">
      <c r="A70">
        <v>-1</v>
      </c>
      <c r="B70">
        <v>4</v>
      </c>
      <c r="C70">
        <v>-5</v>
      </c>
      <c r="D70">
        <v>6</v>
      </c>
      <c r="E70">
        <v>-7</v>
      </c>
      <c r="F70">
        <v>8</v>
      </c>
      <c r="G70">
        <f t="shared" si="18"/>
        <v>1</v>
      </c>
      <c r="H70">
        <f t="shared" si="19"/>
        <v>2</v>
      </c>
      <c r="I70" t="s">
        <v>76</v>
      </c>
      <c r="L70" t="str">
        <f t="shared" si="20"/>
        <v>[TestCase(-1, 4, -5, 6, -7, 8, 1, 2)]</v>
      </c>
    </row>
    <row r="71" spans="1:12" x14ac:dyDescent="0.3">
      <c r="A71">
        <v>-1</v>
      </c>
      <c r="B71">
        <v>-4</v>
      </c>
      <c r="C71">
        <v>-5</v>
      </c>
      <c r="D71">
        <v>-6</v>
      </c>
      <c r="E71">
        <v>-7</v>
      </c>
      <c r="F71">
        <v>-8</v>
      </c>
      <c r="G71">
        <f t="shared" si="18"/>
        <v>1</v>
      </c>
      <c r="H71">
        <f t="shared" si="19"/>
        <v>-2</v>
      </c>
      <c r="I71" t="s">
        <v>77</v>
      </c>
      <c r="L71" t="str">
        <f t="shared" si="20"/>
        <v>[TestCase(-1, -4, -5, -6, -7, -8, 1, -2)]</v>
      </c>
    </row>
    <row r="72" spans="1:12" x14ac:dyDescent="0.3">
      <c r="A72">
        <v>1</v>
      </c>
      <c r="B72">
        <v>-4</v>
      </c>
      <c r="C72">
        <v>5</v>
      </c>
      <c r="D72">
        <v>-6</v>
      </c>
      <c r="E72">
        <v>7</v>
      </c>
      <c r="F72">
        <v>-8</v>
      </c>
      <c r="G72">
        <f t="shared" si="18"/>
        <v>-1</v>
      </c>
      <c r="H72">
        <f t="shared" si="19"/>
        <v>-2</v>
      </c>
      <c r="I72" t="s">
        <v>78</v>
      </c>
      <c r="L72" t="str">
        <f t="shared" si="20"/>
        <v>[TestCase(1, -4, 5, -6, 7, -8, -1, -2)]</v>
      </c>
    </row>
    <row r="73" spans="1:12" x14ac:dyDescent="0.3">
      <c r="A73">
        <v>1</v>
      </c>
      <c r="B73">
        <v>4</v>
      </c>
      <c r="C73">
        <v>-5</v>
      </c>
      <c r="D73">
        <v>-6</v>
      </c>
      <c r="E73">
        <v>-7</v>
      </c>
      <c r="F73">
        <v>-8</v>
      </c>
      <c r="G73">
        <f t="shared" si="18"/>
        <v>3</v>
      </c>
      <c r="H73">
        <f t="shared" si="19"/>
        <v>6</v>
      </c>
      <c r="I73" t="s">
        <v>88</v>
      </c>
      <c r="L73" t="str">
        <f t="shared" si="20"/>
        <v>[TestCase(1, 4, -5, -6, -7, -8, 3, 6)]</v>
      </c>
    </row>
    <row r="74" spans="1:12" x14ac:dyDescent="0.3">
      <c r="A74">
        <v>1</v>
      </c>
      <c r="B74">
        <v>4</v>
      </c>
      <c r="C74">
        <v>-5</v>
      </c>
      <c r="D74">
        <v>6</v>
      </c>
      <c r="E74">
        <v>-7</v>
      </c>
      <c r="F74">
        <v>8</v>
      </c>
      <c r="G74">
        <f t="shared" si="18"/>
        <v>3</v>
      </c>
      <c r="H74">
        <f t="shared" si="19"/>
        <v>2</v>
      </c>
      <c r="I74" t="s">
        <v>79</v>
      </c>
      <c r="L74" t="str">
        <f t="shared" si="20"/>
        <v>[TestCase(1, 4, -5, 6, -7, 8, 3, 2)]</v>
      </c>
    </row>
    <row r="75" spans="1:12" x14ac:dyDescent="0.3">
      <c r="A75">
        <v>1</v>
      </c>
      <c r="B75">
        <v>4</v>
      </c>
      <c r="C75">
        <v>5</v>
      </c>
      <c r="D75">
        <v>-6</v>
      </c>
      <c r="E75">
        <v>7</v>
      </c>
      <c r="F75">
        <v>-8</v>
      </c>
      <c r="G75">
        <f t="shared" si="18"/>
        <v>-1</v>
      </c>
      <c r="H75">
        <f t="shared" si="19"/>
        <v>6</v>
      </c>
      <c r="I75" t="s">
        <v>80</v>
      </c>
      <c r="L75" t="str">
        <f t="shared" si="20"/>
        <v>[TestCase(1, 4, 5, -6, 7, -8, -1, 6)]</v>
      </c>
    </row>
    <row r="76" spans="1:12" x14ac:dyDescent="0.3">
      <c r="A76">
        <v>1</v>
      </c>
      <c r="B76">
        <v>4</v>
      </c>
      <c r="C76">
        <v>5</v>
      </c>
      <c r="D76">
        <v>6</v>
      </c>
      <c r="E76">
        <v>5</v>
      </c>
      <c r="F76">
        <v>8</v>
      </c>
      <c r="G76">
        <f t="shared" si="18"/>
        <v>1</v>
      </c>
      <c r="H76">
        <f t="shared" si="19"/>
        <v>2</v>
      </c>
      <c r="I76" t="s">
        <v>82</v>
      </c>
      <c r="L76" t="str">
        <f t="shared" si="20"/>
        <v>[TestCase(1, 4, 5, 6, 5, 8, 1, 2)]</v>
      </c>
    </row>
    <row r="77" spans="1:12" x14ac:dyDescent="0.3">
      <c r="A77">
        <v>1</v>
      </c>
      <c r="B77">
        <v>4</v>
      </c>
      <c r="C77">
        <v>5</v>
      </c>
      <c r="D77">
        <v>6</v>
      </c>
      <c r="E77">
        <v>4</v>
      </c>
      <c r="F77">
        <v>8</v>
      </c>
      <c r="G77">
        <f t="shared" si="18"/>
        <v>2</v>
      </c>
      <c r="H77">
        <f t="shared" si="19"/>
        <v>2</v>
      </c>
      <c r="I77" t="s">
        <v>81</v>
      </c>
      <c r="L77" t="str">
        <f t="shared" si="20"/>
        <v>[TestCase(1, 4, 5, 6, 4, 8, 2, 2)]</v>
      </c>
    </row>
    <row r="78" spans="1:12" x14ac:dyDescent="0.3">
      <c r="A78">
        <v>1.1000000000000001</v>
      </c>
      <c r="B78">
        <v>4.4000000000000004</v>
      </c>
      <c r="C78">
        <v>5.5</v>
      </c>
      <c r="D78">
        <v>6.6</v>
      </c>
      <c r="E78">
        <v>4.4000000000000004</v>
      </c>
      <c r="F78">
        <v>8.1</v>
      </c>
      <c r="G78">
        <f t="shared" ref="G78" si="21">A78-(E78-C78)</f>
        <v>2.1999999999999997</v>
      </c>
      <c r="H78">
        <f t="shared" ref="H78" si="22">B78-(F78-D78)</f>
        <v>2.9000000000000004</v>
      </c>
      <c r="L78" t="str">
        <f t="shared" si="20"/>
        <v>[TestCase(1.1, 4.4, 5.5, 6.6, 4.4, 8.1, 2.2, 2.9)]</v>
      </c>
    </row>
    <row r="80" spans="1:12" s="2" customFormat="1" x14ac:dyDescent="0.3">
      <c r="A80" s="2" t="s">
        <v>87</v>
      </c>
    </row>
    <row r="81" spans="1:12" x14ac:dyDescent="0.3">
      <c r="A81" s="23" t="s">
        <v>84</v>
      </c>
      <c r="B81" s="23"/>
      <c r="C81" s="24" t="s">
        <v>85</v>
      </c>
      <c r="D81" s="24"/>
      <c r="E81" s="24"/>
      <c r="F81" s="24"/>
      <c r="G81" s="23" t="s">
        <v>86</v>
      </c>
      <c r="H81" s="23"/>
    </row>
    <row r="82" spans="1:12" x14ac:dyDescent="0.3">
      <c r="A82" s="6" t="s">
        <v>60</v>
      </c>
      <c r="B82" s="6" t="s">
        <v>61</v>
      </c>
      <c r="C82" s="6" t="s">
        <v>60</v>
      </c>
      <c r="D82" s="6" t="s">
        <v>61</v>
      </c>
      <c r="E82" s="6" t="s">
        <v>62</v>
      </c>
      <c r="F82" s="6" t="s">
        <v>63</v>
      </c>
      <c r="G82" s="6" t="s">
        <v>60</v>
      </c>
      <c r="H82" s="6" t="s">
        <v>61</v>
      </c>
    </row>
    <row r="83" spans="1:12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f>(E83-C83)-A83</f>
        <v>0</v>
      </c>
      <c r="H83">
        <f>(F83-D83)-B83</f>
        <v>0</v>
      </c>
      <c r="L83" t="str">
        <f>"[TestCase("&amp;A83&amp;", "&amp;B83&amp;", "&amp;C83&amp;", "&amp;D83&amp;", "&amp;E83&amp;", "&amp;F83&amp;", "&amp;G83&amp;", "&amp;H83&amp;")]"</f>
        <v>[TestCase(0, 0, 0, 0, 0, 0, 0, 0)]</v>
      </c>
    </row>
    <row r="84" spans="1:12" x14ac:dyDescent="0.3">
      <c r="A84">
        <v>1</v>
      </c>
      <c r="B84">
        <v>4</v>
      </c>
      <c r="C84">
        <v>5</v>
      </c>
      <c r="D84">
        <v>6</v>
      </c>
      <c r="E84">
        <v>7</v>
      </c>
      <c r="F84">
        <v>8</v>
      </c>
      <c r="G84">
        <f t="shared" ref="G84:G92" si="23">(E84-C84)-A84</f>
        <v>1</v>
      </c>
      <c r="H84">
        <f t="shared" ref="H84:H92" si="24">(F84-D84)-B84</f>
        <v>-2</v>
      </c>
      <c r="I84" t="s">
        <v>75</v>
      </c>
      <c r="L84" t="str">
        <f t="shared" ref="L84:L93" si="25">"[TestCase("&amp;A84&amp;", "&amp;B84&amp;", "&amp;C84&amp;", "&amp;D84&amp;", "&amp;E84&amp;", "&amp;F84&amp;", "&amp;G84&amp;", "&amp;H84&amp;")]"</f>
        <v>[TestCase(1, 4, 5, 6, 7, 8, 1, -2)]</v>
      </c>
    </row>
    <row r="85" spans="1:12" x14ac:dyDescent="0.3">
      <c r="A85">
        <v>-1</v>
      </c>
      <c r="B85">
        <v>4</v>
      </c>
      <c r="C85">
        <v>-5</v>
      </c>
      <c r="D85">
        <v>6</v>
      </c>
      <c r="E85">
        <v>-7</v>
      </c>
      <c r="F85">
        <v>8</v>
      </c>
      <c r="G85">
        <f t="shared" si="23"/>
        <v>-1</v>
      </c>
      <c r="H85">
        <f t="shared" si="24"/>
        <v>-2</v>
      </c>
      <c r="I85" t="s">
        <v>76</v>
      </c>
      <c r="L85" t="str">
        <f t="shared" si="25"/>
        <v>[TestCase(-1, 4, -5, 6, -7, 8, -1, -2)]</v>
      </c>
    </row>
    <row r="86" spans="1:12" x14ac:dyDescent="0.3">
      <c r="A86">
        <v>-1</v>
      </c>
      <c r="B86">
        <v>-4</v>
      </c>
      <c r="C86">
        <v>-5</v>
      </c>
      <c r="D86">
        <v>-6</v>
      </c>
      <c r="E86">
        <v>-7</v>
      </c>
      <c r="F86">
        <v>-8</v>
      </c>
      <c r="G86">
        <f t="shared" si="23"/>
        <v>-1</v>
      </c>
      <c r="H86">
        <f t="shared" si="24"/>
        <v>2</v>
      </c>
      <c r="I86" t="s">
        <v>77</v>
      </c>
      <c r="L86" t="str">
        <f t="shared" si="25"/>
        <v>[TestCase(-1, -4, -5, -6, -7, -8, -1, 2)]</v>
      </c>
    </row>
    <row r="87" spans="1:12" x14ac:dyDescent="0.3">
      <c r="A87">
        <v>1</v>
      </c>
      <c r="B87">
        <v>-4</v>
      </c>
      <c r="C87">
        <v>5</v>
      </c>
      <c r="D87">
        <v>-6</v>
      </c>
      <c r="E87">
        <v>7</v>
      </c>
      <c r="F87">
        <v>-8</v>
      </c>
      <c r="G87">
        <f t="shared" si="23"/>
        <v>1</v>
      </c>
      <c r="H87">
        <f t="shared" si="24"/>
        <v>2</v>
      </c>
      <c r="I87" t="s">
        <v>78</v>
      </c>
      <c r="L87" t="str">
        <f t="shared" si="25"/>
        <v>[TestCase(1, -4, 5, -6, 7, -8, 1, 2)]</v>
      </c>
    </row>
    <row r="88" spans="1:12" x14ac:dyDescent="0.3">
      <c r="A88">
        <v>1</v>
      </c>
      <c r="B88">
        <v>4</v>
      </c>
      <c r="C88">
        <v>-5</v>
      </c>
      <c r="D88">
        <v>-6</v>
      </c>
      <c r="E88">
        <v>-7</v>
      </c>
      <c r="F88">
        <v>-8</v>
      </c>
      <c r="G88">
        <f t="shared" si="23"/>
        <v>-3</v>
      </c>
      <c r="H88">
        <f t="shared" si="24"/>
        <v>-6</v>
      </c>
      <c r="I88" t="s">
        <v>88</v>
      </c>
      <c r="L88" t="str">
        <f t="shared" si="25"/>
        <v>[TestCase(1, 4, -5, -6, -7, -8, -3, -6)]</v>
      </c>
    </row>
    <row r="89" spans="1:12" x14ac:dyDescent="0.3">
      <c r="A89">
        <v>1</v>
      </c>
      <c r="B89">
        <v>4</v>
      </c>
      <c r="C89">
        <v>-5</v>
      </c>
      <c r="D89">
        <v>6</v>
      </c>
      <c r="E89">
        <v>-7</v>
      </c>
      <c r="F89">
        <v>8</v>
      </c>
      <c r="G89">
        <f t="shared" si="23"/>
        <v>-3</v>
      </c>
      <c r="H89">
        <f t="shared" si="24"/>
        <v>-2</v>
      </c>
      <c r="I89" t="s">
        <v>79</v>
      </c>
      <c r="L89" t="str">
        <f t="shared" si="25"/>
        <v>[TestCase(1, 4, -5, 6, -7, 8, -3, -2)]</v>
      </c>
    </row>
    <row r="90" spans="1:12" x14ac:dyDescent="0.3">
      <c r="A90">
        <v>1</v>
      </c>
      <c r="B90">
        <v>4</v>
      </c>
      <c r="C90">
        <v>5</v>
      </c>
      <c r="D90">
        <v>-6</v>
      </c>
      <c r="E90">
        <v>7</v>
      </c>
      <c r="F90">
        <v>-8</v>
      </c>
      <c r="G90">
        <f t="shared" si="23"/>
        <v>1</v>
      </c>
      <c r="H90">
        <f t="shared" si="24"/>
        <v>-6</v>
      </c>
      <c r="I90" t="s">
        <v>80</v>
      </c>
      <c r="L90" t="str">
        <f t="shared" si="25"/>
        <v>[TestCase(1, 4, 5, -6, 7, -8, 1, -6)]</v>
      </c>
    </row>
    <row r="91" spans="1:12" x14ac:dyDescent="0.3">
      <c r="A91">
        <v>1</v>
      </c>
      <c r="B91">
        <v>4</v>
      </c>
      <c r="C91">
        <v>5</v>
      </c>
      <c r="D91">
        <v>6</v>
      </c>
      <c r="E91">
        <v>5</v>
      </c>
      <c r="F91">
        <v>8</v>
      </c>
      <c r="G91">
        <f t="shared" si="23"/>
        <v>-1</v>
      </c>
      <c r="H91">
        <f t="shared" si="24"/>
        <v>-2</v>
      </c>
      <c r="I91" t="s">
        <v>82</v>
      </c>
      <c r="L91" t="str">
        <f t="shared" si="25"/>
        <v>[TestCase(1, 4, 5, 6, 5, 8, -1, -2)]</v>
      </c>
    </row>
    <row r="92" spans="1:12" x14ac:dyDescent="0.3">
      <c r="A92">
        <v>1</v>
      </c>
      <c r="B92">
        <v>4</v>
      </c>
      <c r="C92">
        <v>5</v>
      </c>
      <c r="D92">
        <v>6</v>
      </c>
      <c r="E92">
        <v>4</v>
      </c>
      <c r="F92">
        <v>8</v>
      </c>
      <c r="G92">
        <f t="shared" si="23"/>
        <v>-2</v>
      </c>
      <c r="H92">
        <f t="shared" si="24"/>
        <v>-2</v>
      </c>
      <c r="I92" t="s">
        <v>81</v>
      </c>
      <c r="L92" t="str">
        <f t="shared" si="25"/>
        <v>[TestCase(1, 4, 5, 6, 4, 8, -2, -2)]</v>
      </c>
    </row>
    <row r="93" spans="1:12" x14ac:dyDescent="0.3">
      <c r="A93">
        <v>1.1000000000000001</v>
      </c>
      <c r="B93">
        <v>4.4000000000000004</v>
      </c>
      <c r="C93">
        <v>5.5</v>
      </c>
      <c r="D93">
        <v>6.6</v>
      </c>
      <c r="E93">
        <v>4.4000000000000004</v>
      </c>
      <c r="F93">
        <v>8.1</v>
      </c>
      <c r="G93">
        <f t="shared" ref="G93" si="26">(E93-C93)-A93</f>
        <v>-2.1999999999999997</v>
      </c>
      <c r="H93">
        <f t="shared" ref="H93" si="27">(F93-D93)-B93</f>
        <v>-2.9000000000000004</v>
      </c>
      <c r="L93" t="str">
        <f t="shared" si="25"/>
        <v>[TestCase(1.1, 4.4, 5.5, 6.6, 4.4, 8.1, -2.2, -2.9)]</v>
      </c>
    </row>
    <row r="95" spans="1:12" s="2" customFormat="1" x14ac:dyDescent="0.3">
      <c r="A95" s="2" t="s">
        <v>7</v>
      </c>
    </row>
    <row r="96" spans="1:12" x14ac:dyDescent="0.3">
      <c r="A96" s="6" t="s">
        <v>60</v>
      </c>
      <c r="B96" s="6" t="s">
        <v>61</v>
      </c>
      <c r="C96" s="6" t="s">
        <v>62</v>
      </c>
      <c r="D96" s="6" t="s">
        <v>63</v>
      </c>
      <c r="E96" s="6" t="s">
        <v>67</v>
      </c>
      <c r="F96" s="6" t="s">
        <v>68</v>
      </c>
      <c r="G96" s="6" t="s">
        <v>69</v>
      </c>
      <c r="H96" s="6" t="s">
        <v>70</v>
      </c>
      <c r="I96" s="6" t="s">
        <v>71</v>
      </c>
    </row>
    <row r="97" spans="1:12" x14ac:dyDescent="0.3">
      <c r="A97">
        <v>0</v>
      </c>
      <c r="B97">
        <v>0</v>
      </c>
      <c r="C97">
        <f>B97</f>
        <v>0</v>
      </c>
      <c r="D97">
        <f>A97</f>
        <v>0</v>
      </c>
      <c r="E97" s="6">
        <v>0</v>
      </c>
      <c r="F97">
        <f>$E97*A97</f>
        <v>0</v>
      </c>
      <c r="G97">
        <f>$E97*B97</f>
        <v>0</v>
      </c>
      <c r="H97">
        <f>$E97*C97</f>
        <v>0</v>
      </c>
      <c r="I97">
        <f>$E97*D97</f>
        <v>0</v>
      </c>
      <c r="L97" t="str">
        <f>"[TestCase("&amp;A97&amp;", "&amp;B97&amp;", "&amp;E97&amp;", "&amp;ROUND(F97,6)&amp;", "&amp;ROUND(G97,6)&amp;", "&amp;ROUND(H97,6)&amp;", "&amp;ROUND(I97,6)&amp;")]"</f>
        <v>[TestCase(0, 0, 0, 0, 0, 0, 0)]</v>
      </c>
    </row>
    <row r="98" spans="1:12" x14ac:dyDescent="0.3">
      <c r="A98">
        <v>0</v>
      </c>
      <c r="B98">
        <v>0</v>
      </c>
      <c r="C98">
        <f t="shared" ref="C98:C104" si="28">B98</f>
        <v>0</v>
      </c>
      <c r="D98">
        <f t="shared" ref="D98:D104" si="29">A98</f>
        <v>0</v>
      </c>
      <c r="E98" s="6">
        <v>2</v>
      </c>
      <c r="F98">
        <f t="shared" ref="F98:F104" si="30">$E98*A98</f>
        <v>0</v>
      </c>
      <c r="G98">
        <f t="shared" ref="G98:G104" si="31">$E98*B98</f>
        <v>0</v>
      </c>
      <c r="H98">
        <f t="shared" ref="H98:H104" si="32">$E98*C98</f>
        <v>0</v>
      </c>
      <c r="I98">
        <f t="shared" ref="I98:I104" si="33">$E98*D98</f>
        <v>0</v>
      </c>
      <c r="L98" t="str">
        <f t="shared" ref="L98:L104" si="34">"[TestCase("&amp;A98&amp;", "&amp;B98&amp;", "&amp;E98&amp;", "&amp;ROUND(F98,6)&amp;", "&amp;ROUND(G98,6)&amp;", "&amp;ROUND(H98,6)&amp;", "&amp;ROUND(I98,6)&amp;")]"</f>
        <v>[TestCase(0, 0, 2, 0, 0, 0, 0)]</v>
      </c>
    </row>
    <row r="99" spans="1:12" x14ac:dyDescent="0.3">
      <c r="A99">
        <v>2</v>
      </c>
      <c r="B99">
        <v>3</v>
      </c>
      <c r="C99">
        <f t="shared" si="28"/>
        <v>3</v>
      </c>
      <c r="D99">
        <f t="shared" si="29"/>
        <v>2</v>
      </c>
      <c r="E99" s="6">
        <v>0</v>
      </c>
      <c r="F99">
        <f t="shared" si="30"/>
        <v>0</v>
      </c>
      <c r="G99">
        <f t="shared" si="31"/>
        <v>0</v>
      </c>
      <c r="H99">
        <f t="shared" si="32"/>
        <v>0</v>
      </c>
      <c r="I99">
        <f t="shared" si="33"/>
        <v>0</v>
      </c>
      <c r="L99" t="str">
        <f t="shared" si="34"/>
        <v>[TestCase(2, 3, 0, 0, 0, 0, 0)]</v>
      </c>
    </row>
    <row r="100" spans="1:12" x14ac:dyDescent="0.3">
      <c r="A100">
        <v>2</v>
      </c>
      <c r="B100">
        <v>3</v>
      </c>
      <c r="C100">
        <f t="shared" si="28"/>
        <v>3</v>
      </c>
      <c r="D100">
        <f t="shared" si="29"/>
        <v>2</v>
      </c>
      <c r="E100" s="6">
        <v>1</v>
      </c>
      <c r="F100">
        <f t="shared" si="30"/>
        <v>2</v>
      </c>
      <c r="G100">
        <f t="shared" si="31"/>
        <v>3</v>
      </c>
      <c r="H100">
        <f t="shared" si="32"/>
        <v>3</v>
      </c>
      <c r="I100">
        <f t="shared" si="33"/>
        <v>2</v>
      </c>
      <c r="L100" t="str">
        <f t="shared" si="34"/>
        <v>[TestCase(2, 3, 1, 2, 3, 3, 2)]</v>
      </c>
    </row>
    <row r="101" spans="1:12" x14ac:dyDescent="0.3">
      <c r="A101">
        <v>2</v>
      </c>
      <c r="B101">
        <v>3</v>
      </c>
      <c r="C101">
        <f t="shared" si="28"/>
        <v>3</v>
      </c>
      <c r="D101">
        <f t="shared" si="29"/>
        <v>2</v>
      </c>
      <c r="E101" s="6">
        <v>-1</v>
      </c>
      <c r="F101">
        <f t="shared" si="30"/>
        <v>-2</v>
      </c>
      <c r="G101">
        <f t="shared" si="31"/>
        <v>-3</v>
      </c>
      <c r="H101">
        <f t="shared" si="32"/>
        <v>-3</v>
      </c>
      <c r="I101">
        <f t="shared" si="33"/>
        <v>-2</v>
      </c>
      <c r="L101" t="str">
        <f t="shared" si="34"/>
        <v>[TestCase(2, 3, -1, -2, -3, -3, -2)]</v>
      </c>
    </row>
    <row r="102" spans="1:12" x14ac:dyDescent="0.3">
      <c r="A102">
        <v>2</v>
      </c>
      <c r="B102">
        <v>3</v>
      </c>
      <c r="C102">
        <f t="shared" si="28"/>
        <v>3</v>
      </c>
      <c r="D102">
        <f t="shared" si="29"/>
        <v>2</v>
      </c>
      <c r="E102" s="6">
        <v>3.2</v>
      </c>
      <c r="F102">
        <f t="shared" si="30"/>
        <v>6.4</v>
      </c>
      <c r="G102">
        <f t="shared" si="31"/>
        <v>9.6000000000000014</v>
      </c>
      <c r="H102">
        <f t="shared" si="32"/>
        <v>9.6000000000000014</v>
      </c>
      <c r="I102">
        <f t="shared" si="33"/>
        <v>6.4</v>
      </c>
      <c r="L102" t="str">
        <f t="shared" si="34"/>
        <v>[TestCase(2, 3, 3.2, 6.4, 9.6, 9.6, 6.4)]</v>
      </c>
    </row>
    <row r="103" spans="1:12" x14ac:dyDescent="0.3">
      <c r="A103">
        <v>2</v>
      </c>
      <c r="B103">
        <v>3</v>
      </c>
      <c r="C103">
        <f t="shared" si="28"/>
        <v>3</v>
      </c>
      <c r="D103">
        <f t="shared" si="29"/>
        <v>2</v>
      </c>
      <c r="E103" s="6">
        <v>-1.2</v>
      </c>
      <c r="F103">
        <f t="shared" si="30"/>
        <v>-2.4</v>
      </c>
      <c r="G103">
        <f t="shared" si="31"/>
        <v>-3.5999999999999996</v>
      </c>
      <c r="H103">
        <f t="shared" si="32"/>
        <v>-3.5999999999999996</v>
      </c>
      <c r="I103">
        <f t="shared" si="33"/>
        <v>-2.4</v>
      </c>
      <c r="L103" t="str">
        <f t="shared" si="34"/>
        <v>[TestCase(2, 3, -1.2, -2.4, -3.6, -3.6, -2.4)]</v>
      </c>
    </row>
    <row r="104" spans="1:12" x14ac:dyDescent="0.3">
      <c r="A104">
        <v>2.2000000000000002</v>
      </c>
      <c r="B104">
        <v>3.1</v>
      </c>
      <c r="C104">
        <f t="shared" si="28"/>
        <v>3.1</v>
      </c>
      <c r="D104">
        <f t="shared" si="29"/>
        <v>2.2000000000000002</v>
      </c>
      <c r="E104" s="6">
        <v>5.4</v>
      </c>
      <c r="F104">
        <f t="shared" si="30"/>
        <v>11.880000000000003</v>
      </c>
      <c r="G104">
        <f t="shared" si="31"/>
        <v>16.740000000000002</v>
      </c>
      <c r="H104">
        <f t="shared" si="32"/>
        <v>16.740000000000002</v>
      </c>
      <c r="I104">
        <f t="shared" si="33"/>
        <v>11.880000000000003</v>
      </c>
      <c r="L104" t="str">
        <f t="shared" si="34"/>
        <v>[TestCase(2.2, 3.1, 5.4, 11.88, 16.74, 16.74, 11.88)]</v>
      </c>
    </row>
    <row r="106" spans="1:12" s="2" customFormat="1" x14ac:dyDescent="0.3">
      <c r="A106" s="2" t="s">
        <v>8</v>
      </c>
    </row>
    <row r="107" spans="1:12" x14ac:dyDescent="0.3">
      <c r="A107" s="6" t="s">
        <v>60</v>
      </c>
      <c r="B107" s="6" t="s">
        <v>61</v>
      </c>
      <c r="C107" s="6" t="s">
        <v>62</v>
      </c>
      <c r="D107" s="6" t="s">
        <v>63</v>
      </c>
      <c r="E107" s="6" t="s">
        <v>67</v>
      </c>
      <c r="F107" s="6" t="s">
        <v>68</v>
      </c>
      <c r="G107" s="6" t="s">
        <v>69</v>
      </c>
      <c r="H107" s="6" t="s">
        <v>70</v>
      </c>
      <c r="I107" s="6" t="s">
        <v>71</v>
      </c>
    </row>
    <row r="108" spans="1:12" x14ac:dyDescent="0.3">
      <c r="A108">
        <v>0</v>
      </c>
      <c r="B108">
        <v>0</v>
      </c>
      <c r="C108">
        <f>B108</f>
        <v>0</v>
      </c>
      <c r="D108">
        <f>A108</f>
        <v>0</v>
      </c>
      <c r="E108">
        <v>0</v>
      </c>
      <c r="F108" t="e">
        <f>A108/$E108</f>
        <v>#DIV/0!</v>
      </c>
      <c r="G108" t="e">
        <f t="shared" ref="G108:I108" si="35">B108/$E108</f>
        <v>#DIV/0!</v>
      </c>
      <c r="H108" t="e">
        <f t="shared" si="35"/>
        <v>#DIV/0!</v>
      </c>
      <c r="I108" t="e">
        <f t="shared" si="35"/>
        <v>#DIV/0!</v>
      </c>
      <c r="L108" t="e">
        <f>"[TestCase("&amp;A108&amp;", "&amp;B108&amp;", "&amp;E108&amp;", "&amp;ROUND(F108,6)&amp;", "&amp;ROUND(G108,6)&amp;", "&amp;ROUND(H108,6)&amp;", "&amp;ROUND(I108,6)&amp;")]"</f>
        <v>#DIV/0!</v>
      </c>
    </row>
    <row r="109" spans="1:12" x14ac:dyDescent="0.3">
      <c r="A109">
        <v>0</v>
      </c>
      <c r="B109">
        <v>0</v>
      </c>
      <c r="C109">
        <f t="shared" ref="C109:C114" si="36">B109</f>
        <v>0</v>
      </c>
      <c r="D109">
        <f t="shared" ref="D109:D114" si="37">A109</f>
        <v>0</v>
      </c>
      <c r="E109">
        <v>2</v>
      </c>
      <c r="F109">
        <f>A109/$E109</f>
        <v>0</v>
      </c>
      <c r="G109">
        <f>B109/$E109</f>
        <v>0</v>
      </c>
      <c r="H109">
        <f>C109/$E109</f>
        <v>0</v>
      </c>
      <c r="I109">
        <f>D109/$E109</f>
        <v>0</v>
      </c>
      <c r="L109" t="str">
        <f t="shared" ref="L109:L114" si="38">"[TestCase("&amp;A109&amp;", "&amp;B109&amp;", "&amp;E109&amp;", "&amp;ROUND(F109,6)&amp;", "&amp;ROUND(G109,6)&amp;", "&amp;ROUND(H109,6)&amp;", "&amp;ROUND(I109,6)&amp;")]"</f>
        <v>[TestCase(0, 0, 2, 0, 0, 0, 0)]</v>
      </c>
    </row>
    <row r="110" spans="1:12" x14ac:dyDescent="0.3">
      <c r="A110">
        <v>2</v>
      </c>
      <c r="B110">
        <v>3</v>
      </c>
      <c r="C110">
        <f t="shared" si="36"/>
        <v>3</v>
      </c>
      <c r="D110">
        <f t="shared" si="37"/>
        <v>2</v>
      </c>
      <c r="E110">
        <v>1</v>
      </c>
      <c r="F110">
        <f t="shared" ref="F110:F114" si="39">A110/$E110</f>
        <v>2</v>
      </c>
      <c r="G110">
        <f t="shared" ref="G110:G114" si="40">B110/$E110</f>
        <v>3</v>
      </c>
      <c r="H110">
        <f t="shared" ref="H110:H114" si="41">C110/$E110</f>
        <v>3</v>
      </c>
      <c r="I110">
        <f t="shared" ref="I110:I114" si="42">D110/$E110</f>
        <v>2</v>
      </c>
      <c r="L110" t="str">
        <f t="shared" si="38"/>
        <v>[TestCase(2, 3, 1, 2, 3, 3, 2)]</v>
      </c>
    </row>
    <row r="111" spans="1:12" x14ac:dyDescent="0.3">
      <c r="A111">
        <v>2</v>
      </c>
      <c r="B111">
        <v>3</v>
      </c>
      <c r="C111">
        <f t="shared" si="36"/>
        <v>3</v>
      </c>
      <c r="D111">
        <f t="shared" si="37"/>
        <v>2</v>
      </c>
      <c r="E111">
        <v>-1</v>
      </c>
      <c r="F111">
        <f t="shared" si="39"/>
        <v>-2</v>
      </c>
      <c r="G111">
        <f t="shared" si="40"/>
        <v>-3</v>
      </c>
      <c r="H111">
        <f t="shared" si="41"/>
        <v>-3</v>
      </c>
      <c r="I111">
        <f t="shared" si="42"/>
        <v>-2</v>
      </c>
      <c r="L111" t="str">
        <f t="shared" si="38"/>
        <v>[TestCase(2, 3, -1, -2, -3, -3, -2)]</v>
      </c>
    </row>
    <row r="112" spans="1:12" s="3" customFormat="1" x14ac:dyDescent="0.3">
      <c r="A112" s="3">
        <v>2</v>
      </c>
      <c r="B112" s="3">
        <v>3</v>
      </c>
      <c r="C112" s="3">
        <f t="shared" si="36"/>
        <v>3</v>
      </c>
      <c r="D112" s="3">
        <f t="shared" si="37"/>
        <v>2</v>
      </c>
      <c r="E112" s="4">
        <v>3.2</v>
      </c>
      <c r="F112" s="3">
        <f t="shared" si="39"/>
        <v>0.625</v>
      </c>
      <c r="G112" s="3">
        <f t="shared" si="40"/>
        <v>0.9375</v>
      </c>
      <c r="H112" s="3">
        <f t="shared" si="41"/>
        <v>0.9375</v>
      </c>
      <c r="I112" s="3">
        <f t="shared" si="42"/>
        <v>0.625</v>
      </c>
      <c r="L112" s="3" t="str">
        <f t="shared" si="38"/>
        <v>[TestCase(2, 3, 3.2, 0.625, 0.9375, 0.9375, 0.625)]</v>
      </c>
    </row>
    <row r="113" spans="1:12" s="3" customFormat="1" x14ac:dyDescent="0.3">
      <c r="A113" s="3">
        <v>2</v>
      </c>
      <c r="B113" s="3">
        <v>3</v>
      </c>
      <c r="C113" s="3">
        <f t="shared" si="36"/>
        <v>3</v>
      </c>
      <c r="D113" s="3">
        <f t="shared" si="37"/>
        <v>2</v>
      </c>
      <c r="E113" s="4">
        <v>-1.2</v>
      </c>
      <c r="F113" s="3">
        <f t="shared" si="39"/>
        <v>-1.6666666666666667</v>
      </c>
      <c r="G113" s="3">
        <f t="shared" si="40"/>
        <v>-2.5</v>
      </c>
      <c r="H113" s="3">
        <f t="shared" si="41"/>
        <v>-2.5</v>
      </c>
      <c r="I113" s="3">
        <f t="shared" si="42"/>
        <v>-1.6666666666666667</v>
      </c>
      <c r="L113" s="3" t="str">
        <f t="shared" si="38"/>
        <v>[TestCase(2, 3, -1.2, -1.666667, -2.5, -2.5, -1.666667)]</v>
      </c>
    </row>
    <row r="114" spans="1:12" s="3" customFormat="1" x14ac:dyDescent="0.3">
      <c r="A114" s="3">
        <v>2.2000000000000002</v>
      </c>
      <c r="B114" s="3">
        <v>3.1</v>
      </c>
      <c r="C114" s="3">
        <f t="shared" si="36"/>
        <v>3.1</v>
      </c>
      <c r="D114" s="3">
        <f t="shared" si="37"/>
        <v>2.2000000000000002</v>
      </c>
      <c r="E114" s="4">
        <v>5.4</v>
      </c>
      <c r="F114" s="3">
        <f t="shared" si="39"/>
        <v>0.40740740740740744</v>
      </c>
      <c r="G114" s="3">
        <f t="shared" si="40"/>
        <v>0.57407407407407407</v>
      </c>
      <c r="H114" s="3">
        <f t="shared" si="41"/>
        <v>0.57407407407407407</v>
      </c>
      <c r="I114" s="3">
        <f t="shared" si="42"/>
        <v>0.40740740740740744</v>
      </c>
      <c r="L114" s="3" t="str">
        <f t="shared" si="38"/>
        <v>[TestCase(2.2, 3.1, 5.4, 0.407407, 0.574074, 0.574074, 0.407407)]</v>
      </c>
    </row>
  </sheetData>
  <mergeCells count="15">
    <mergeCell ref="A21:D21"/>
    <mergeCell ref="E21:H21"/>
    <mergeCell ref="I21:L21"/>
    <mergeCell ref="A51:D51"/>
    <mergeCell ref="E51:H51"/>
    <mergeCell ref="I51:L51"/>
    <mergeCell ref="C36:F36"/>
    <mergeCell ref="A36:B36"/>
    <mergeCell ref="G36:H36"/>
    <mergeCell ref="A66:B66"/>
    <mergeCell ref="C66:F66"/>
    <mergeCell ref="G66:H66"/>
    <mergeCell ref="A81:B81"/>
    <mergeCell ref="C81:F81"/>
    <mergeCell ref="G81:H81"/>
  </mergeCells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F9444-A8E7-4D49-9ABE-CE6471863689}">
  <dimension ref="A1:G121"/>
  <sheetViews>
    <sheetView topLeftCell="A82" zoomScaleNormal="100" workbookViewId="0">
      <selection activeCell="A92" sqref="A92:XFD102"/>
    </sheetView>
  </sheetViews>
  <sheetFormatPr defaultRowHeight="14.4" x14ac:dyDescent="0.3"/>
  <cols>
    <col min="1" max="1" width="14.77734375" customWidth="1"/>
    <col min="2" max="2" width="13.6640625" customWidth="1"/>
    <col min="3" max="3" width="15.77734375" customWidth="1"/>
  </cols>
  <sheetData>
    <row r="1" spans="1:7" s="2" customFormat="1" x14ac:dyDescent="0.3">
      <c r="A1" s="2" t="s">
        <v>21</v>
      </c>
    </row>
    <row r="2" spans="1:7" x14ac:dyDescent="0.3">
      <c r="A2" s="6" t="s">
        <v>32</v>
      </c>
      <c r="B2" s="6" t="s">
        <v>33</v>
      </c>
      <c r="C2" s="6"/>
      <c r="D2" s="6" t="s">
        <v>34</v>
      </c>
      <c r="E2" s="6"/>
      <c r="F2" s="6"/>
      <c r="G2" s="6" t="s">
        <v>35</v>
      </c>
    </row>
    <row r="3" spans="1:7" x14ac:dyDescent="0.3">
      <c r="A3">
        <v>0</v>
      </c>
      <c r="B3">
        <v>0</v>
      </c>
      <c r="D3" t="str">
        <f>"[TestCase("&amp;A3&amp;","&amp;B3&amp;")]"</f>
        <v>[TestCase(0,0)]</v>
      </c>
      <c r="G3" t="str">
        <f>"[TestCase("&amp;B3&amp;","&amp;A3&amp;")]"</f>
        <v>[TestCase(0,0)]</v>
      </c>
    </row>
    <row r="4" spans="1:7" x14ac:dyDescent="0.3">
      <c r="A4">
        <v>45</v>
      </c>
      <c r="B4" s="5">
        <f>PI()/4</f>
        <v>0.78539816339744828</v>
      </c>
      <c r="D4" t="str">
        <f t="shared" ref="D4:D12" si="0">"[TestCase("&amp;A4&amp;","&amp;ROUND(B4,5)&amp;")]"</f>
        <v>[TestCase(45,0.7854)]</v>
      </c>
      <c r="G4" t="str">
        <f t="shared" ref="G4:G12" si="1">"[TestCase("&amp;ROUND(B4,7)&amp;","&amp;A4&amp;")]"</f>
        <v>[TestCase(0.7853982,45)]</v>
      </c>
    </row>
    <row r="5" spans="1:7" x14ac:dyDescent="0.3">
      <c r="A5">
        <v>90</v>
      </c>
      <c r="B5" s="5">
        <f>PI()/2</f>
        <v>1.5707963267948966</v>
      </c>
      <c r="D5" t="str">
        <f t="shared" si="0"/>
        <v>[TestCase(90,1.5708)]</v>
      </c>
      <c r="G5" t="str">
        <f t="shared" si="1"/>
        <v>[TestCase(1.5707963,90)]</v>
      </c>
    </row>
    <row r="6" spans="1:7" x14ac:dyDescent="0.3">
      <c r="A6">
        <v>135</v>
      </c>
      <c r="B6" s="5">
        <f>(3/4)*PI()</f>
        <v>2.3561944901923448</v>
      </c>
      <c r="D6" t="str">
        <f t="shared" si="0"/>
        <v>[TestCase(135,2.35619)]</v>
      </c>
      <c r="G6" t="str">
        <f t="shared" si="1"/>
        <v>[TestCase(2.3561945,135)]</v>
      </c>
    </row>
    <row r="7" spans="1:7" x14ac:dyDescent="0.3">
      <c r="A7">
        <v>180</v>
      </c>
      <c r="B7" s="5">
        <f>PI()</f>
        <v>3.1415926535897931</v>
      </c>
      <c r="D7" t="str">
        <f t="shared" si="0"/>
        <v>[TestCase(180,3.14159)]</v>
      </c>
      <c r="G7" t="str">
        <f t="shared" si="1"/>
        <v>[TestCase(3.1415927,180)]</v>
      </c>
    </row>
    <row r="8" spans="1:7" x14ac:dyDescent="0.3">
      <c r="A8">
        <v>225</v>
      </c>
      <c r="B8" s="5">
        <f>(5/4)*PI()</f>
        <v>3.9269908169872414</v>
      </c>
      <c r="D8" t="str">
        <f t="shared" si="0"/>
        <v>[TestCase(225,3.92699)]</v>
      </c>
      <c r="G8" t="str">
        <f t="shared" si="1"/>
        <v>[TestCase(3.9269908,225)]</v>
      </c>
    </row>
    <row r="9" spans="1:7" x14ac:dyDescent="0.3">
      <c r="A9">
        <v>270</v>
      </c>
      <c r="B9" s="5">
        <f>(3/2)*PI()</f>
        <v>4.7123889803846897</v>
      </c>
      <c r="D9" t="str">
        <f t="shared" si="0"/>
        <v>[TestCase(270,4.71239)]</v>
      </c>
      <c r="G9" t="str">
        <f t="shared" si="1"/>
        <v>[TestCase(4.712389,270)]</v>
      </c>
    </row>
    <row r="10" spans="1:7" x14ac:dyDescent="0.3">
      <c r="A10">
        <v>315</v>
      </c>
      <c r="B10" s="5">
        <f>(7/4)*PI()</f>
        <v>5.497787143782138</v>
      </c>
      <c r="D10" t="str">
        <f t="shared" si="0"/>
        <v>[TestCase(315,5.49779)]</v>
      </c>
      <c r="G10" t="str">
        <f t="shared" si="1"/>
        <v>[TestCase(5.4977871,315)]</v>
      </c>
    </row>
    <row r="11" spans="1:7" x14ac:dyDescent="0.3">
      <c r="A11">
        <v>30</v>
      </c>
      <c r="B11" s="5">
        <f>RADIANS(A11)</f>
        <v>0.52359877559829882</v>
      </c>
      <c r="D11" t="str">
        <f t="shared" si="0"/>
        <v>[TestCase(30,0.5236)]</v>
      </c>
      <c r="G11" t="str">
        <f t="shared" si="1"/>
        <v>[TestCase(0.5235988,30)]</v>
      </c>
    </row>
    <row r="12" spans="1:7" x14ac:dyDescent="0.3">
      <c r="A12">
        <v>60</v>
      </c>
      <c r="B12" s="5">
        <f>RADIANS(A12)</f>
        <v>1.0471975511965976</v>
      </c>
      <c r="D12" t="str">
        <f t="shared" si="0"/>
        <v>[TestCase(60,1.0472)]</v>
      </c>
      <c r="G12" t="str">
        <f t="shared" si="1"/>
        <v>[TestCase(1.0471976,60)]</v>
      </c>
    </row>
    <row r="14" spans="1:7" s="2" customFormat="1" x14ac:dyDescent="0.3">
      <c r="A14" s="2" t="s">
        <v>21</v>
      </c>
    </row>
    <row r="15" spans="1:7" x14ac:dyDescent="0.3">
      <c r="A15" s="6" t="s">
        <v>22</v>
      </c>
      <c r="B15" s="6" t="s">
        <v>23</v>
      </c>
      <c r="C15" s="6" t="s">
        <v>19</v>
      </c>
    </row>
    <row r="16" spans="1:7" x14ac:dyDescent="0.3">
      <c r="A16">
        <v>0</v>
      </c>
      <c r="B16">
        <v>0</v>
      </c>
      <c r="C16" t="e">
        <f t="shared" ref="C16:C26" si="2">ATAN(B16/A16)</f>
        <v>#DIV/0!</v>
      </c>
      <c r="D16" t="e">
        <f t="shared" ref="D16:D26" si="3">DEGREES(C16)</f>
        <v>#DIV/0!</v>
      </c>
    </row>
    <row r="17" spans="1:7" x14ac:dyDescent="0.3">
      <c r="A17">
        <v>1</v>
      </c>
      <c r="B17">
        <v>0</v>
      </c>
      <c r="C17">
        <f t="shared" si="2"/>
        <v>0</v>
      </c>
      <c r="D17">
        <f t="shared" si="3"/>
        <v>0</v>
      </c>
      <c r="E17">
        <v>0</v>
      </c>
    </row>
    <row r="18" spans="1:7" x14ac:dyDescent="0.3">
      <c r="A18">
        <v>0</v>
      </c>
      <c r="B18">
        <v>1</v>
      </c>
      <c r="C18" t="e">
        <f t="shared" si="2"/>
        <v>#DIV/0!</v>
      </c>
      <c r="D18" t="e">
        <f t="shared" si="3"/>
        <v>#DIV/0!</v>
      </c>
      <c r="E18">
        <v>90</v>
      </c>
      <c r="F18">
        <f>PI()/2</f>
        <v>1.5707963267948966</v>
      </c>
    </row>
    <row r="19" spans="1:7" x14ac:dyDescent="0.3">
      <c r="A19">
        <v>-1</v>
      </c>
      <c r="B19">
        <v>0</v>
      </c>
      <c r="C19">
        <f t="shared" si="2"/>
        <v>0</v>
      </c>
      <c r="D19">
        <f t="shared" si="3"/>
        <v>0</v>
      </c>
      <c r="E19">
        <v>180</v>
      </c>
      <c r="F19">
        <f>PI()</f>
        <v>3.1415926535897931</v>
      </c>
    </row>
    <row r="20" spans="1:7" x14ac:dyDescent="0.3">
      <c r="A20">
        <v>0</v>
      </c>
      <c r="B20">
        <v>-1</v>
      </c>
      <c r="C20" t="e">
        <f t="shared" si="2"/>
        <v>#DIV/0!</v>
      </c>
      <c r="D20" t="e">
        <f t="shared" si="3"/>
        <v>#DIV/0!</v>
      </c>
      <c r="E20">
        <v>270</v>
      </c>
      <c r="F20">
        <f>3*PI()/2</f>
        <v>4.7123889803846897</v>
      </c>
    </row>
    <row r="21" spans="1:7" x14ac:dyDescent="0.3">
      <c r="A21">
        <v>1</v>
      </c>
      <c r="B21">
        <v>1</v>
      </c>
      <c r="C21">
        <f t="shared" si="2"/>
        <v>0.78539816339744828</v>
      </c>
      <c r="D21">
        <f t="shared" si="3"/>
        <v>45</v>
      </c>
      <c r="E21" t="s">
        <v>24</v>
      </c>
    </row>
    <row r="22" spans="1:7" x14ac:dyDescent="0.3">
      <c r="A22">
        <v>-1</v>
      </c>
      <c r="B22">
        <v>1</v>
      </c>
      <c r="C22">
        <f t="shared" si="2"/>
        <v>-0.78539816339744828</v>
      </c>
      <c r="D22">
        <f t="shared" si="3"/>
        <v>-45</v>
      </c>
      <c r="E22" t="s">
        <v>25</v>
      </c>
      <c r="F22">
        <f>PI()+C22</f>
        <v>2.3561944901923448</v>
      </c>
      <c r="G22">
        <f>DEGREES(F22)</f>
        <v>135</v>
      </c>
    </row>
    <row r="23" spans="1:7" x14ac:dyDescent="0.3">
      <c r="A23">
        <v>-1</v>
      </c>
      <c r="B23">
        <v>-1</v>
      </c>
      <c r="C23">
        <f t="shared" si="2"/>
        <v>0.78539816339744828</v>
      </c>
      <c r="D23">
        <f t="shared" si="3"/>
        <v>45</v>
      </c>
      <c r="E23" t="s">
        <v>26</v>
      </c>
      <c r="F23">
        <f>PI()+C23</f>
        <v>3.9269908169872414</v>
      </c>
      <c r="G23">
        <f>DEGREES(F23)</f>
        <v>225</v>
      </c>
    </row>
    <row r="24" spans="1:7" x14ac:dyDescent="0.3">
      <c r="A24">
        <v>1</v>
      </c>
      <c r="B24">
        <v>-1</v>
      </c>
      <c r="C24">
        <f t="shared" si="2"/>
        <v>-0.78539816339744828</v>
      </c>
      <c r="D24">
        <f t="shared" si="3"/>
        <v>-45</v>
      </c>
      <c r="E24" t="s">
        <v>27</v>
      </c>
      <c r="F24">
        <f>2*PI()+C24</f>
        <v>5.497787143782138</v>
      </c>
      <c r="G24">
        <f>DEGREES(F24)</f>
        <v>315</v>
      </c>
    </row>
    <row r="25" spans="1:7" x14ac:dyDescent="0.3">
      <c r="A25">
        <v>2</v>
      </c>
      <c r="B25">
        <v>1</v>
      </c>
      <c r="C25">
        <f t="shared" si="2"/>
        <v>0.46364760900080609</v>
      </c>
      <c r="D25">
        <f t="shared" si="3"/>
        <v>26.56505117707799</v>
      </c>
    </row>
    <row r="26" spans="1:7" x14ac:dyDescent="0.3">
      <c r="A26">
        <v>1</v>
      </c>
      <c r="B26">
        <v>2</v>
      </c>
      <c r="C26">
        <f t="shared" si="2"/>
        <v>1.1071487177940904</v>
      </c>
      <c r="D26">
        <f t="shared" si="3"/>
        <v>63.43494882292201</v>
      </c>
    </row>
    <row r="28" spans="1:7" s="2" customFormat="1" x14ac:dyDescent="0.3">
      <c r="A28" s="2" t="s">
        <v>53</v>
      </c>
    </row>
    <row r="29" spans="1:7" x14ac:dyDescent="0.3">
      <c r="A29" s="6" t="s">
        <v>21</v>
      </c>
      <c r="B29" s="6" t="s">
        <v>54</v>
      </c>
      <c r="C29" s="6" t="s">
        <v>19</v>
      </c>
    </row>
    <row r="30" spans="1:7" x14ac:dyDescent="0.3">
      <c r="A30">
        <v>0</v>
      </c>
      <c r="B30">
        <f>A30/(2*PI())</f>
        <v>0</v>
      </c>
      <c r="C30">
        <f>(B30-FLOOR(B30, 1))*2*PI()</f>
        <v>0</v>
      </c>
      <c r="E30" t="str">
        <f>"[TestCase("&amp;ROUND(A30,7)&amp;","&amp;ROUND(C30,5)&amp;")]"</f>
        <v>[TestCase(0,0)]</v>
      </c>
    </row>
    <row r="31" spans="1:7" x14ac:dyDescent="0.3">
      <c r="A31">
        <f>PI()/4</f>
        <v>0.78539816339744828</v>
      </c>
      <c r="B31">
        <f>A31/(2*PI())</f>
        <v>0.125</v>
      </c>
      <c r="C31">
        <f t="shared" ref="C31:C52" si="4">(B31-FLOOR(B31, 1))*2*PI()</f>
        <v>0.78539816339744828</v>
      </c>
      <c r="E31" t="str">
        <f t="shared" ref="E31:E42" si="5">"[TestCase("&amp;ROUND(A31,7)&amp;","&amp;ROUND(C31,5)&amp;")]"</f>
        <v>[TestCase(0.7853982,0.7854)]</v>
      </c>
    </row>
    <row r="32" spans="1:7" x14ac:dyDescent="0.3">
      <c r="A32">
        <f>PI()/2</f>
        <v>1.5707963267948966</v>
      </c>
      <c r="B32">
        <f t="shared" ref="B32:B52" si="6">A32/(2*PI())</f>
        <v>0.25</v>
      </c>
      <c r="C32">
        <f t="shared" si="4"/>
        <v>1.5707963267948966</v>
      </c>
      <c r="E32" t="str">
        <f t="shared" si="5"/>
        <v>[TestCase(1.5707963,1.5708)]</v>
      </c>
    </row>
    <row r="33" spans="1:5" x14ac:dyDescent="0.3">
      <c r="A33">
        <f>(3/4)*PI()</f>
        <v>2.3561944901923448</v>
      </c>
      <c r="B33">
        <f t="shared" si="6"/>
        <v>0.375</v>
      </c>
      <c r="C33">
        <f t="shared" si="4"/>
        <v>2.3561944901923448</v>
      </c>
      <c r="E33" t="str">
        <f t="shared" ref="E33" si="7">"[TestCase("&amp;ROUND(A33,7)&amp;","&amp;ROUND(C33,5)&amp;")]"</f>
        <v>[TestCase(2.3561945,2.35619)]</v>
      </c>
    </row>
    <row r="34" spans="1:5" x14ac:dyDescent="0.3">
      <c r="A34">
        <f>PI()</f>
        <v>3.1415926535897931</v>
      </c>
      <c r="B34">
        <f t="shared" si="6"/>
        <v>0.5</v>
      </c>
      <c r="C34">
        <f t="shared" si="4"/>
        <v>3.1415926535897931</v>
      </c>
      <c r="E34" t="str">
        <f t="shared" si="5"/>
        <v>[TestCase(3.1415927,3.14159)]</v>
      </c>
    </row>
    <row r="35" spans="1:5" x14ac:dyDescent="0.3">
      <c r="A35">
        <f>(5/4)*PI()</f>
        <v>3.9269908169872414</v>
      </c>
      <c r="B35">
        <f t="shared" si="6"/>
        <v>0.625</v>
      </c>
      <c r="C35">
        <f t="shared" si="4"/>
        <v>3.9269908169872414</v>
      </c>
      <c r="E35" t="str">
        <f t="shared" ref="E35" si="8">"[TestCase("&amp;ROUND(A35,7)&amp;","&amp;ROUND(C35,5)&amp;")]"</f>
        <v>[TestCase(3.9269908,3.92699)]</v>
      </c>
    </row>
    <row r="36" spans="1:5" x14ac:dyDescent="0.3">
      <c r="A36">
        <f>(3/2)*PI()</f>
        <v>4.7123889803846897</v>
      </c>
      <c r="B36">
        <f t="shared" si="6"/>
        <v>0.75</v>
      </c>
      <c r="C36">
        <f t="shared" si="4"/>
        <v>4.7123889803846897</v>
      </c>
      <c r="E36" t="str">
        <f t="shared" si="5"/>
        <v>[TestCase(4.712389,4.71239)]</v>
      </c>
    </row>
    <row r="37" spans="1:5" x14ac:dyDescent="0.3">
      <c r="A37">
        <f>(7/4)*PI()</f>
        <v>5.497787143782138</v>
      </c>
      <c r="B37">
        <f t="shared" si="6"/>
        <v>0.875</v>
      </c>
      <c r="C37">
        <f t="shared" si="4"/>
        <v>5.497787143782138</v>
      </c>
      <c r="E37" t="str">
        <f t="shared" si="5"/>
        <v>[TestCase(5.4977871,5.49779)]</v>
      </c>
    </row>
    <row r="38" spans="1:5" x14ac:dyDescent="0.3">
      <c r="A38">
        <f>2*PI()</f>
        <v>6.2831853071795862</v>
      </c>
      <c r="B38">
        <f>A38/(2*PI())</f>
        <v>1</v>
      </c>
      <c r="C38">
        <f t="shared" si="4"/>
        <v>0</v>
      </c>
      <c r="E38" t="str">
        <f t="shared" si="5"/>
        <v>[TestCase(6.2831853,0)]</v>
      </c>
    </row>
    <row r="39" spans="1:5" x14ac:dyDescent="0.3">
      <c r="A39">
        <f>3.5*PI()</f>
        <v>10.995574287564276</v>
      </c>
      <c r="B39">
        <f>A39/(2*PI())</f>
        <v>1.75</v>
      </c>
      <c r="C39">
        <f t="shared" si="4"/>
        <v>4.7123889803846897</v>
      </c>
      <c r="E39" t="str">
        <f t="shared" si="5"/>
        <v>[TestCase(10.9955743,4.71239)]</v>
      </c>
    </row>
    <row r="40" spans="1:5" x14ac:dyDescent="0.3">
      <c r="A40" s="2">
        <f>4*PI()</f>
        <v>12.566370614359172</v>
      </c>
      <c r="B40">
        <f t="shared" si="6"/>
        <v>2</v>
      </c>
      <c r="C40">
        <f t="shared" si="4"/>
        <v>0</v>
      </c>
      <c r="E40" t="str">
        <f t="shared" si="5"/>
        <v>[TestCase(12.5663706,0)]</v>
      </c>
    </row>
    <row r="41" spans="1:5" x14ac:dyDescent="0.3">
      <c r="A41">
        <f>10*PI()</f>
        <v>31.415926535897931</v>
      </c>
      <c r="B41">
        <f t="shared" si="6"/>
        <v>5</v>
      </c>
      <c r="C41">
        <f t="shared" si="4"/>
        <v>0</v>
      </c>
      <c r="E41" t="str">
        <f t="shared" si="5"/>
        <v>[TestCase(31.4159265,0)]</v>
      </c>
    </row>
    <row r="42" spans="1:5" x14ac:dyDescent="0.3">
      <c r="A42">
        <f>-A31</f>
        <v>-0.78539816339744828</v>
      </c>
      <c r="B42">
        <f t="shared" si="6"/>
        <v>-0.125</v>
      </c>
      <c r="C42">
        <f t="shared" si="4"/>
        <v>5.497787143782138</v>
      </c>
      <c r="E42" t="str">
        <f t="shared" si="5"/>
        <v>[TestCase(-0.7853982,5.49779)]</v>
      </c>
    </row>
    <row r="43" spans="1:5" x14ac:dyDescent="0.3">
      <c r="A43">
        <f t="shared" ref="A43:A52" si="9">-A32</f>
        <v>-1.5707963267948966</v>
      </c>
      <c r="B43">
        <f t="shared" si="6"/>
        <v>-0.25</v>
      </c>
      <c r="C43">
        <f t="shared" si="4"/>
        <v>4.7123889803846897</v>
      </c>
      <c r="E43" t="str">
        <f t="shared" ref="E43:E52" si="10">"[TestCase("&amp;ROUND(A43,7)&amp;","&amp;ROUND(C43,5)&amp;")]"</f>
        <v>[TestCase(-1.5707963,4.71239)]</v>
      </c>
    </row>
    <row r="44" spans="1:5" x14ac:dyDescent="0.3">
      <c r="A44">
        <f t="shared" si="9"/>
        <v>-2.3561944901923448</v>
      </c>
      <c r="B44">
        <f t="shared" si="6"/>
        <v>-0.375</v>
      </c>
      <c r="C44">
        <f t="shared" si="4"/>
        <v>3.9269908169872414</v>
      </c>
      <c r="E44" t="str">
        <f t="shared" si="10"/>
        <v>[TestCase(-2.3561945,3.92699)]</v>
      </c>
    </row>
    <row r="45" spans="1:5" x14ac:dyDescent="0.3">
      <c r="A45">
        <f t="shared" si="9"/>
        <v>-3.1415926535897931</v>
      </c>
      <c r="B45">
        <f t="shared" si="6"/>
        <v>-0.5</v>
      </c>
      <c r="C45">
        <f t="shared" si="4"/>
        <v>3.1415926535897931</v>
      </c>
      <c r="E45" t="str">
        <f t="shared" si="10"/>
        <v>[TestCase(-3.1415927,3.14159)]</v>
      </c>
    </row>
    <row r="46" spans="1:5" x14ac:dyDescent="0.3">
      <c r="A46">
        <f t="shared" si="9"/>
        <v>-3.9269908169872414</v>
      </c>
      <c r="B46">
        <f t="shared" si="6"/>
        <v>-0.625</v>
      </c>
      <c r="C46">
        <f t="shared" si="4"/>
        <v>2.3561944901923448</v>
      </c>
      <c r="E46" t="str">
        <f t="shared" si="10"/>
        <v>[TestCase(-3.9269908,2.35619)]</v>
      </c>
    </row>
    <row r="47" spans="1:5" x14ac:dyDescent="0.3">
      <c r="A47">
        <f t="shared" si="9"/>
        <v>-4.7123889803846897</v>
      </c>
      <c r="B47">
        <f t="shared" si="6"/>
        <v>-0.75</v>
      </c>
      <c r="C47">
        <f t="shared" si="4"/>
        <v>1.5707963267948966</v>
      </c>
      <c r="E47" t="str">
        <f t="shared" si="10"/>
        <v>[TestCase(-4.712389,1.5708)]</v>
      </c>
    </row>
    <row r="48" spans="1:5" x14ac:dyDescent="0.3">
      <c r="A48">
        <f t="shared" si="9"/>
        <v>-5.497787143782138</v>
      </c>
      <c r="B48">
        <f t="shared" si="6"/>
        <v>-0.875</v>
      </c>
      <c r="C48">
        <f t="shared" si="4"/>
        <v>0.78539816339744828</v>
      </c>
      <c r="E48" t="str">
        <f t="shared" si="10"/>
        <v>[TestCase(-5.4977871,0.7854)]</v>
      </c>
    </row>
    <row r="49" spans="1:5" x14ac:dyDescent="0.3">
      <c r="A49">
        <f t="shared" si="9"/>
        <v>-6.2831853071795862</v>
      </c>
      <c r="B49">
        <f t="shared" si="6"/>
        <v>-1</v>
      </c>
      <c r="C49">
        <f t="shared" si="4"/>
        <v>0</v>
      </c>
      <c r="E49" t="str">
        <f t="shared" si="10"/>
        <v>[TestCase(-6.2831853,0)]</v>
      </c>
    </row>
    <row r="50" spans="1:5" x14ac:dyDescent="0.3">
      <c r="A50">
        <f t="shared" si="9"/>
        <v>-10.995574287564276</v>
      </c>
      <c r="B50">
        <f t="shared" si="6"/>
        <v>-1.75</v>
      </c>
      <c r="C50">
        <f t="shared" si="4"/>
        <v>1.5707963267948966</v>
      </c>
      <c r="E50" t="str">
        <f t="shared" si="10"/>
        <v>[TestCase(-10.9955743,1.5708)]</v>
      </c>
    </row>
    <row r="51" spans="1:5" x14ac:dyDescent="0.3">
      <c r="A51">
        <f t="shared" si="9"/>
        <v>-12.566370614359172</v>
      </c>
      <c r="B51">
        <f t="shared" si="6"/>
        <v>-2</v>
      </c>
      <c r="C51">
        <f t="shared" si="4"/>
        <v>0</v>
      </c>
      <c r="E51" t="str">
        <f t="shared" si="10"/>
        <v>[TestCase(-12.5663706,0)]</v>
      </c>
    </row>
    <row r="52" spans="1:5" x14ac:dyDescent="0.3">
      <c r="A52">
        <f t="shared" si="9"/>
        <v>-31.415926535897931</v>
      </c>
      <c r="B52">
        <f t="shared" si="6"/>
        <v>-5</v>
      </c>
      <c r="C52">
        <f t="shared" si="4"/>
        <v>0</v>
      </c>
      <c r="E52" t="str">
        <f t="shared" si="10"/>
        <v>[TestCase(-31.4159265,0)]</v>
      </c>
    </row>
    <row r="54" spans="1:5" s="2" customFormat="1" x14ac:dyDescent="0.3">
      <c r="A54" s="2" t="s">
        <v>55</v>
      </c>
    </row>
    <row r="55" spans="1:5" x14ac:dyDescent="0.3">
      <c r="A55" s="6" t="s">
        <v>21</v>
      </c>
      <c r="B55" s="6" t="s">
        <v>54</v>
      </c>
      <c r="C55" s="6" t="s">
        <v>19</v>
      </c>
    </row>
    <row r="56" spans="1:5" x14ac:dyDescent="0.3">
      <c r="A56">
        <f>A30</f>
        <v>0</v>
      </c>
      <c r="B56">
        <f>B30</f>
        <v>0</v>
      </c>
      <c r="C56">
        <f>IF(ABS(C30) &gt; PI(), -SIGN(C30)*(2*PI()-ABS(C30)),C30)</f>
        <v>0</v>
      </c>
      <c r="E56" t="str">
        <f>"[TestCase("&amp;ROUND(A56,6)&amp;","&amp;ROUND(C56,5)&amp;")]"</f>
        <v>[TestCase(0,0)]</v>
      </c>
    </row>
    <row r="57" spans="1:5" x14ac:dyDescent="0.3">
      <c r="A57">
        <f t="shared" ref="A57:B57" si="11">A31</f>
        <v>0.78539816339744828</v>
      </c>
      <c r="B57">
        <f t="shared" si="11"/>
        <v>0.125</v>
      </c>
      <c r="C57">
        <f t="shared" ref="C57:C78" si="12">IF(ABS(C31) &gt; PI(), -SIGN(C31)*(2*PI()-ABS(C31)),C31)</f>
        <v>0.78539816339744828</v>
      </c>
      <c r="E57" t="str">
        <f t="shared" ref="E57:E78" si="13">"[TestCase("&amp;ROUND(A57,6)&amp;","&amp;ROUND(C57,5)&amp;")]"</f>
        <v>[TestCase(0.785398,0.7854)]</v>
      </c>
    </row>
    <row r="58" spans="1:5" x14ac:dyDescent="0.3">
      <c r="A58">
        <f t="shared" ref="A58:B58" si="14">A32</f>
        <v>1.5707963267948966</v>
      </c>
      <c r="B58">
        <f t="shared" si="14"/>
        <v>0.25</v>
      </c>
      <c r="C58">
        <f t="shared" si="12"/>
        <v>1.5707963267948966</v>
      </c>
      <c r="E58" t="str">
        <f t="shared" si="13"/>
        <v>[TestCase(1.570796,1.5708)]</v>
      </c>
    </row>
    <row r="59" spans="1:5" x14ac:dyDescent="0.3">
      <c r="A59">
        <f t="shared" ref="A59:B59" si="15">A33</f>
        <v>2.3561944901923448</v>
      </c>
      <c r="B59">
        <f t="shared" si="15"/>
        <v>0.375</v>
      </c>
      <c r="C59">
        <f t="shared" si="12"/>
        <v>2.3561944901923448</v>
      </c>
      <c r="E59" t="str">
        <f t="shared" si="13"/>
        <v>[TestCase(2.356194,2.35619)]</v>
      </c>
    </row>
    <row r="60" spans="1:5" x14ac:dyDescent="0.3">
      <c r="A60" s="22">
        <f t="shared" ref="A60:B60" si="16">A34</f>
        <v>3.1415926535897931</v>
      </c>
      <c r="B60">
        <f t="shared" si="16"/>
        <v>0.5</v>
      </c>
      <c r="C60">
        <f t="shared" si="12"/>
        <v>3.1415926535897931</v>
      </c>
      <c r="E60" t="str">
        <f t="shared" si="13"/>
        <v>[TestCase(3.141593,3.14159)]</v>
      </c>
    </row>
    <row r="61" spans="1:5" x14ac:dyDescent="0.3">
      <c r="A61">
        <f t="shared" ref="A61:B61" si="17">A35</f>
        <v>3.9269908169872414</v>
      </c>
      <c r="B61">
        <f t="shared" si="17"/>
        <v>0.625</v>
      </c>
      <c r="C61">
        <f t="shared" si="12"/>
        <v>-2.3561944901923448</v>
      </c>
      <c r="E61" t="str">
        <f t="shared" si="13"/>
        <v>[TestCase(3.926991,-2.35619)]</v>
      </c>
    </row>
    <row r="62" spans="1:5" x14ac:dyDescent="0.3">
      <c r="A62">
        <f t="shared" ref="A62:B62" si="18">A36</f>
        <v>4.7123889803846897</v>
      </c>
      <c r="B62">
        <f t="shared" si="18"/>
        <v>0.75</v>
      </c>
      <c r="C62">
        <f t="shared" si="12"/>
        <v>-1.5707963267948966</v>
      </c>
      <c r="E62" t="str">
        <f t="shared" si="13"/>
        <v>[TestCase(4.712389,-1.5708)]</v>
      </c>
    </row>
    <row r="63" spans="1:5" x14ac:dyDescent="0.3">
      <c r="A63">
        <f t="shared" ref="A63:B63" si="19">A37</f>
        <v>5.497787143782138</v>
      </c>
      <c r="B63">
        <f t="shared" si="19"/>
        <v>0.875</v>
      </c>
      <c r="C63">
        <f t="shared" si="12"/>
        <v>-0.78539816339744828</v>
      </c>
      <c r="E63" t="str">
        <f t="shared" si="13"/>
        <v>[TestCase(5.497787,-0.7854)]</v>
      </c>
    </row>
    <row r="64" spans="1:5" x14ac:dyDescent="0.3">
      <c r="A64">
        <f t="shared" ref="A64:B64" si="20">A38</f>
        <v>6.2831853071795862</v>
      </c>
      <c r="B64">
        <f t="shared" si="20"/>
        <v>1</v>
      </c>
      <c r="C64">
        <f t="shared" si="12"/>
        <v>0</v>
      </c>
      <c r="E64" t="str">
        <f t="shared" si="13"/>
        <v>[TestCase(6.283185,0)]</v>
      </c>
    </row>
    <row r="65" spans="1:5" x14ac:dyDescent="0.3">
      <c r="A65">
        <f t="shared" ref="A65:B65" si="21">A39</f>
        <v>10.995574287564276</v>
      </c>
      <c r="B65">
        <f t="shared" si="21"/>
        <v>1.75</v>
      </c>
      <c r="C65">
        <f t="shared" si="12"/>
        <v>-1.5707963267948966</v>
      </c>
      <c r="E65" t="str">
        <f t="shared" si="13"/>
        <v>[TestCase(10.995574,-1.5708)]</v>
      </c>
    </row>
    <row r="66" spans="1:5" x14ac:dyDescent="0.3">
      <c r="A66">
        <f t="shared" ref="A66:B66" si="22">A40</f>
        <v>12.566370614359172</v>
      </c>
      <c r="B66">
        <f t="shared" si="22"/>
        <v>2</v>
      </c>
      <c r="C66">
        <f t="shared" si="12"/>
        <v>0</v>
      </c>
      <c r="E66" t="str">
        <f t="shared" si="13"/>
        <v>[TestCase(12.566371,0)]</v>
      </c>
    </row>
    <row r="67" spans="1:5" x14ac:dyDescent="0.3">
      <c r="A67">
        <f t="shared" ref="A67:B67" si="23">A41</f>
        <v>31.415926535897931</v>
      </c>
      <c r="B67">
        <f t="shared" si="23"/>
        <v>5</v>
      </c>
      <c r="C67">
        <f t="shared" si="12"/>
        <v>0</v>
      </c>
      <c r="E67" t="str">
        <f t="shared" si="13"/>
        <v>[TestCase(31.415927,0)]</v>
      </c>
    </row>
    <row r="68" spans="1:5" x14ac:dyDescent="0.3">
      <c r="A68">
        <f t="shared" ref="A68:B68" si="24">A42</f>
        <v>-0.78539816339744828</v>
      </c>
      <c r="B68">
        <f t="shared" si="24"/>
        <v>-0.125</v>
      </c>
      <c r="C68">
        <f t="shared" si="12"/>
        <v>-0.78539816339744828</v>
      </c>
      <c r="E68" t="str">
        <f t="shared" si="13"/>
        <v>[TestCase(-0.785398,-0.7854)]</v>
      </c>
    </row>
    <row r="69" spans="1:5" x14ac:dyDescent="0.3">
      <c r="A69">
        <f t="shared" ref="A69:B69" si="25">A43</f>
        <v>-1.5707963267948966</v>
      </c>
      <c r="B69">
        <f t="shared" si="25"/>
        <v>-0.25</v>
      </c>
      <c r="C69">
        <f t="shared" si="12"/>
        <v>-1.5707963267948966</v>
      </c>
      <c r="E69" t="str">
        <f t="shared" si="13"/>
        <v>[TestCase(-1.570796,-1.5708)]</v>
      </c>
    </row>
    <row r="70" spans="1:5" x14ac:dyDescent="0.3">
      <c r="A70">
        <f t="shared" ref="A70:B70" si="26">A44</f>
        <v>-2.3561944901923448</v>
      </c>
      <c r="B70">
        <f t="shared" si="26"/>
        <v>-0.375</v>
      </c>
      <c r="C70">
        <f t="shared" si="12"/>
        <v>-2.3561944901923448</v>
      </c>
      <c r="E70" t="str">
        <f t="shared" si="13"/>
        <v>[TestCase(-2.356194,-2.35619)]</v>
      </c>
    </row>
    <row r="71" spans="1:5" x14ac:dyDescent="0.3">
      <c r="A71">
        <f t="shared" ref="A71:B71" si="27">A45</f>
        <v>-3.1415926535897931</v>
      </c>
      <c r="B71">
        <f t="shared" si="27"/>
        <v>-0.5</v>
      </c>
      <c r="C71">
        <f t="shared" si="12"/>
        <v>3.1415926535897931</v>
      </c>
      <c r="E71" t="str">
        <f t="shared" si="13"/>
        <v>[TestCase(-3.141593,3.14159)]</v>
      </c>
    </row>
    <row r="72" spans="1:5" x14ac:dyDescent="0.3">
      <c r="A72">
        <f t="shared" ref="A72:B72" si="28">A46</f>
        <v>-3.9269908169872414</v>
      </c>
      <c r="B72">
        <f t="shared" si="28"/>
        <v>-0.625</v>
      </c>
      <c r="C72">
        <f t="shared" si="12"/>
        <v>2.3561944901923448</v>
      </c>
      <c r="E72" t="str">
        <f t="shared" si="13"/>
        <v>[TestCase(-3.926991,2.35619)]</v>
      </c>
    </row>
    <row r="73" spans="1:5" x14ac:dyDescent="0.3">
      <c r="A73">
        <f t="shared" ref="A73:B73" si="29">A47</f>
        <v>-4.7123889803846897</v>
      </c>
      <c r="B73">
        <f t="shared" si="29"/>
        <v>-0.75</v>
      </c>
      <c r="C73">
        <f t="shared" si="12"/>
        <v>1.5707963267948966</v>
      </c>
      <c r="E73" t="str">
        <f t="shared" si="13"/>
        <v>[TestCase(-4.712389,1.5708)]</v>
      </c>
    </row>
    <row r="74" spans="1:5" x14ac:dyDescent="0.3">
      <c r="A74">
        <f t="shared" ref="A74:B74" si="30">A48</f>
        <v>-5.497787143782138</v>
      </c>
      <c r="B74">
        <f t="shared" si="30"/>
        <v>-0.875</v>
      </c>
      <c r="C74">
        <f t="shared" si="12"/>
        <v>0.78539816339744828</v>
      </c>
      <c r="E74" t="str">
        <f t="shared" si="13"/>
        <v>[TestCase(-5.497787,0.7854)]</v>
      </c>
    </row>
    <row r="75" spans="1:5" x14ac:dyDescent="0.3">
      <c r="A75">
        <f t="shared" ref="A75:B75" si="31">A49</f>
        <v>-6.2831853071795862</v>
      </c>
      <c r="B75">
        <f t="shared" si="31"/>
        <v>-1</v>
      </c>
      <c r="C75">
        <f t="shared" si="12"/>
        <v>0</v>
      </c>
      <c r="E75" t="str">
        <f t="shared" si="13"/>
        <v>[TestCase(-6.283185,0)]</v>
      </c>
    </row>
    <row r="76" spans="1:5" x14ac:dyDescent="0.3">
      <c r="A76">
        <f t="shared" ref="A76:B76" si="32">A50</f>
        <v>-10.995574287564276</v>
      </c>
      <c r="B76">
        <f t="shared" si="32"/>
        <v>-1.75</v>
      </c>
      <c r="C76">
        <f t="shared" si="12"/>
        <v>1.5707963267948966</v>
      </c>
      <c r="E76" t="str">
        <f t="shared" si="13"/>
        <v>[TestCase(-10.995574,1.5708)]</v>
      </c>
    </row>
    <row r="77" spans="1:5" x14ac:dyDescent="0.3">
      <c r="A77">
        <f t="shared" ref="A77:B77" si="33">A51</f>
        <v>-12.566370614359172</v>
      </c>
      <c r="B77">
        <f t="shared" si="33"/>
        <v>-2</v>
      </c>
      <c r="C77">
        <f t="shared" si="12"/>
        <v>0</v>
      </c>
      <c r="E77" t="str">
        <f t="shared" si="13"/>
        <v>[TestCase(-12.566371,0)]</v>
      </c>
    </row>
    <row r="78" spans="1:5" x14ac:dyDescent="0.3">
      <c r="A78">
        <f t="shared" ref="A78:B78" si="34">A52</f>
        <v>-31.415926535897931</v>
      </c>
      <c r="B78">
        <f t="shared" si="34"/>
        <v>-5</v>
      </c>
      <c r="C78">
        <f t="shared" si="12"/>
        <v>0</v>
      </c>
      <c r="E78" t="str">
        <f t="shared" si="13"/>
        <v>[TestCase(-31.415927,0)]</v>
      </c>
    </row>
    <row r="80" spans="1:5" s="2" customFormat="1" x14ac:dyDescent="0.3">
      <c r="A80" s="2" t="s">
        <v>138</v>
      </c>
    </row>
    <row r="81" spans="1:7" x14ac:dyDescent="0.3">
      <c r="A81" s="6" t="s">
        <v>139</v>
      </c>
      <c r="B81" s="6" t="s">
        <v>9</v>
      </c>
      <c r="C81" s="6" t="s">
        <v>10</v>
      </c>
    </row>
    <row r="82" spans="1:7" x14ac:dyDescent="0.3">
      <c r="A82">
        <v>0</v>
      </c>
      <c r="B82">
        <f>COS(A82)</f>
        <v>1</v>
      </c>
      <c r="C82">
        <f>SIN(A82)</f>
        <v>0</v>
      </c>
      <c r="E82" t="str">
        <f>"[TestCase("&amp;ROUND(A82,6)&amp;","&amp;ROUND(B82,6)&amp;","&amp;ROUND(C82,6)&amp;")]"</f>
        <v>[TestCase(0,1,0)]</v>
      </c>
    </row>
    <row r="83" spans="1:7" x14ac:dyDescent="0.3">
      <c r="A83">
        <f>PI()/4</f>
        <v>0.78539816339744828</v>
      </c>
      <c r="B83">
        <f t="shared" ref="B83:B90" si="35">COS(A83)</f>
        <v>0.70710678118654757</v>
      </c>
      <c r="C83">
        <f t="shared" ref="C83:C90" si="36">SIN(A83)</f>
        <v>0.70710678118654746</v>
      </c>
      <c r="E83" t="str">
        <f t="shared" ref="E83:E90" si="37">"[TestCase("&amp;ROUND(A83,6)&amp;","&amp;ROUND(B83,6)&amp;","&amp;ROUND(C83,6)&amp;")]"</f>
        <v>[TestCase(0.785398,0.707107,0.707107)]</v>
      </c>
    </row>
    <row r="84" spans="1:7" x14ac:dyDescent="0.3">
      <c r="A84">
        <f>PI()/2</f>
        <v>1.5707963267948966</v>
      </c>
      <c r="B84">
        <f t="shared" si="35"/>
        <v>6.1257422745431001E-17</v>
      </c>
      <c r="C84">
        <f t="shared" si="36"/>
        <v>1</v>
      </c>
      <c r="E84" t="str">
        <f t="shared" si="37"/>
        <v>[TestCase(1.570796,0,1)]</v>
      </c>
    </row>
    <row r="85" spans="1:7" x14ac:dyDescent="0.3">
      <c r="A85">
        <f>(3/4)*PI()</f>
        <v>2.3561944901923448</v>
      </c>
      <c r="B85">
        <f t="shared" si="35"/>
        <v>-0.70710678118654746</v>
      </c>
      <c r="C85">
        <f t="shared" si="36"/>
        <v>0.70710678118654757</v>
      </c>
      <c r="E85" t="str">
        <f t="shared" si="37"/>
        <v>[TestCase(2.356194,-0.707107,0.707107)]</v>
      </c>
    </row>
    <row r="86" spans="1:7" x14ac:dyDescent="0.3">
      <c r="A86">
        <f>PI()</f>
        <v>3.1415926535897931</v>
      </c>
      <c r="B86">
        <f t="shared" si="35"/>
        <v>-1</v>
      </c>
      <c r="C86">
        <f t="shared" si="36"/>
        <v>1.22514845490862E-16</v>
      </c>
      <c r="E86" t="str">
        <f t="shared" si="37"/>
        <v>[TestCase(3.141593,-1,0)]</v>
      </c>
    </row>
    <row r="87" spans="1:7" x14ac:dyDescent="0.3">
      <c r="A87">
        <f>(5/4)*PI()</f>
        <v>3.9269908169872414</v>
      </c>
      <c r="B87">
        <f t="shared" si="35"/>
        <v>-0.70710678118654768</v>
      </c>
      <c r="C87">
        <f t="shared" si="36"/>
        <v>-0.70710678118654746</v>
      </c>
      <c r="E87" t="str">
        <f t="shared" si="37"/>
        <v>[TestCase(3.926991,-0.707107,-0.707107)]</v>
      </c>
    </row>
    <row r="88" spans="1:7" x14ac:dyDescent="0.3">
      <c r="A88">
        <f>(3/2)*PI()</f>
        <v>4.7123889803846897</v>
      </c>
      <c r="B88">
        <f t="shared" si="35"/>
        <v>-1.83772268236293E-16</v>
      </c>
      <c r="C88">
        <f t="shared" si="36"/>
        <v>-1</v>
      </c>
      <c r="E88" t="str">
        <f t="shared" si="37"/>
        <v>[TestCase(4.712389,0,-1)]</v>
      </c>
    </row>
    <row r="89" spans="1:7" x14ac:dyDescent="0.3">
      <c r="A89">
        <f>(7/4)*PI()</f>
        <v>5.497787143782138</v>
      </c>
      <c r="B89">
        <f t="shared" si="35"/>
        <v>0.70710678118654735</v>
      </c>
      <c r="C89">
        <f t="shared" si="36"/>
        <v>-0.70710678118654768</v>
      </c>
      <c r="E89" t="str">
        <f t="shared" si="37"/>
        <v>[TestCase(5.497787,0.707107,-0.707107)]</v>
      </c>
    </row>
    <row r="90" spans="1:7" x14ac:dyDescent="0.3">
      <c r="A90">
        <f>2*PI()</f>
        <v>6.2831853071795862</v>
      </c>
      <c r="B90">
        <f t="shared" si="35"/>
        <v>1</v>
      </c>
      <c r="C90">
        <f t="shared" si="36"/>
        <v>-2.45029690981724E-16</v>
      </c>
      <c r="E90" t="str">
        <f t="shared" si="37"/>
        <v>[TestCase(6.283185,1,0)]</v>
      </c>
    </row>
    <row r="92" spans="1:7" s="2" customFormat="1" x14ac:dyDescent="0.3">
      <c r="A92" s="2" t="s">
        <v>140</v>
      </c>
    </row>
    <row r="93" spans="1:7" x14ac:dyDescent="0.3">
      <c r="A93" s="6" t="s">
        <v>141</v>
      </c>
      <c r="B93" s="6" t="s">
        <v>142</v>
      </c>
      <c r="C93" s="6" t="s">
        <v>143</v>
      </c>
      <c r="D93" s="6" t="s">
        <v>144</v>
      </c>
      <c r="E93" s="6" t="s">
        <v>145</v>
      </c>
    </row>
    <row r="94" spans="1:7" x14ac:dyDescent="0.3">
      <c r="A94">
        <v>1</v>
      </c>
      <c r="B94">
        <v>1</v>
      </c>
      <c r="C94">
        <v>0</v>
      </c>
      <c r="D94">
        <f>A94*COS(C94)-B94*SIN(C94)</f>
        <v>1</v>
      </c>
      <c r="E94">
        <f>A94*SIN(C94)+B94*COS(C94)</f>
        <v>1</v>
      </c>
      <c r="G94" t="str">
        <f>"[TestCase("&amp;A94&amp;","&amp;B94&amp;","&amp;ROUND(C94,6)&amp;","&amp;ROUND(D94,6)&amp;","&amp;ROUND(E94,6)&amp;")]"</f>
        <v>[TestCase(1,1,0,1,1)]</v>
      </c>
    </row>
    <row r="95" spans="1:7" x14ac:dyDescent="0.3">
      <c r="A95">
        <v>1</v>
      </c>
      <c r="B95">
        <v>1</v>
      </c>
      <c r="C95">
        <f>PI()/4</f>
        <v>0.78539816339744828</v>
      </c>
      <c r="D95">
        <f t="shared" ref="D95:D102" si="38">A95*COS(C95)-B95*SIN(C95)</f>
        <v>0</v>
      </c>
      <c r="E95">
        <f t="shared" ref="E95:E102" si="39">A95*SIN(C95)+B95*COS(C95)</f>
        <v>1.4142135623730949</v>
      </c>
      <c r="G95" t="str">
        <f t="shared" ref="G95:G102" si="40">"[TestCase("&amp;A95&amp;","&amp;B95&amp;","&amp;ROUND(C95,6)&amp;","&amp;ROUND(D95,6)&amp;","&amp;ROUND(E95,6)&amp;")]"</f>
        <v>[TestCase(1,1,0.785398,0,1.414214)]</v>
      </c>
    </row>
    <row r="96" spans="1:7" x14ac:dyDescent="0.3">
      <c r="A96">
        <v>1</v>
      </c>
      <c r="B96">
        <v>1</v>
      </c>
      <c r="C96">
        <f>PI()/2</f>
        <v>1.5707963267948966</v>
      </c>
      <c r="D96">
        <f t="shared" si="38"/>
        <v>-0.99999999999999989</v>
      </c>
      <c r="E96">
        <f t="shared" si="39"/>
        <v>1</v>
      </c>
      <c r="G96" t="str">
        <f t="shared" si="40"/>
        <v>[TestCase(1,1,1.570796,-1,1)]</v>
      </c>
    </row>
    <row r="97" spans="1:7" x14ac:dyDescent="0.3">
      <c r="A97">
        <v>1</v>
      </c>
      <c r="B97">
        <v>1</v>
      </c>
      <c r="C97">
        <f>(3/4)*PI()</f>
        <v>2.3561944901923448</v>
      </c>
      <c r="D97">
        <f t="shared" si="38"/>
        <v>-1.4142135623730949</v>
      </c>
      <c r="E97">
        <f t="shared" si="39"/>
        <v>0</v>
      </c>
      <c r="G97" t="str">
        <f t="shared" si="40"/>
        <v>[TestCase(1,1,2.356194,-1.414214,0)]</v>
      </c>
    </row>
    <row r="98" spans="1:7" x14ac:dyDescent="0.3">
      <c r="A98">
        <v>1</v>
      </c>
      <c r="B98">
        <v>1</v>
      </c>
      <c r="C98">
        <f>PI()</f>
        <v>3.1415926535897931</v>
      </c>
      <c r="D98">
        <f t="shared" si="38"/>
        <v>-1.0000000000000002</v>
      </c>
      <c r="E98">
        <f t="shared" si="39"/>
        <v>-0.99999999999999989</v>
      </c>
      <c r="G98" t="str">
        <f t="shared" si="40"/>
        <v>[TestCase(1,1,3.141593,-1,-1)]</v>
      </c>
    </row>
    <row r="99" spans="1:7" x14ac:dyDescent="0.3">
      <c r="A99">
        <v>1</v>
      </c>
      <c r="B99">
        <v>1</v>
      </c>
      <c r="C99">
        <f>(5/4)*PI()</f>
        <v>3.9269908169872414</v>
      </c>
      <c r="D99">
        <f t="shared" si="38"/>
        <v>0</v>
      </c>
      <c r="E99">
        <f t="shared" si="39"/>
        <v>-1.4142135623730951</v>
      </c>
      <c r="G99" t="str">
        <f t="shared" si="40"/>
        <v>[TestCase(1,1,3.926991,0,-1.414214)]</v>
      </c>
    </row>
    <row r="100" spans="1:7" x14ac:dyDescent="0.3">
      <c r="A100">
        <v>1</v>
      </c>
      <c r="B100">
        <v>1</v>
      </c>
      <c r="C100">
        <f>(3/2)*PI()</f>
        <v>4.7123889803846897</v>
      </c>
      <c r="D100">
        <f t="shared" si="38"/>
        <v>0.99999999999999978</v>
      </c>
      <c r="E100">
        <f t="shared" si="39"/>
        <v>-1.0000000000000002</v>
      </c>
      <c r="G100" t="str">
        <f t="shared" si="40"/>
        <v>[TestCase(1,1,4.712389,1,-1)]</v>
      </c>
    </row>
    <row r="101" spans="1:7" x14ac:dyDescent="0.3">
      <c r="A101">
        <v>1</v>
      </c>
      <c r="B101">
        <v>1</v>
      </c>
      <c r="C101">
        <f>(7/4)*PI()</f>
        <v>5.497787143782138</v>
      </c>
      <c r="D101">
        <f t="shared" si="38"/>
        <v>1.4142135623730949</v>
      </c>
      <c r="E101">
        <f t="shared" si="39"/>
        <v>0</v>
      </c>
      <c r="G101" t="str">
        <f t="shared" si="40"/>
        <v>[TestCase(1,1,5.497787,1.414214,0)]</v>
      </c>
    </row>
    <row r="102" spans="1:7" x14ac:dyDescent="0.3">
      <c r="A102">
        <v>1</v>
      </c>
      <c r="B102">
        <v>1</v>
      </c>
      <c r="C102">
        <f>2*PI()</f>
        <v>6.2831853071795862</v>
      </c>
      <c r="D102">
        <f t="shared" si="38"/>
        <v>1.0000000000000002</v>
      </c>
      <c r="E102">
        <f t="shared" si="39"/>
        <v>0.99999999999999978</v>
      </c>
      <c r="G102" t="str">
        <f t="shared" si="40"/>
        <v>[TestCase(1,1,6.283185,1,1)]</v>
      </c>
    </row>
    <row r="104" spans="1:7" s="2" customFormat="1" x14ac:dyDescent="0.3">
      <c r="A104" s="2" t="s">
        <v>6</v>
      </c>
    </row>
    <row r="105" spans="1:7" x14ac:dyDescent="0.3">
      <c r="A105" s="6" t="s">
        <v>146</v>
      </c>
      <c r="B105" s="6" t="s">
        <v>147</v>
      </c>
      <c r="C105" s="6" t="s">
        <v>139</v>
      </c>
    </row>
    <row r="106" spans="1:7" x14ac:dyDescent="0.3">
      <c r="A106">
        <f>PI()/4</f>
        <v>0.78539816339744828</v>
      </c>
      <c r="B106">
        <f>PI()/2</f>
        <v>1.5707963267948966</v>
      </c>
      <c r="C106">
        <f>A106-B106</f>
        <v>-0.78539816339744828</v>
      </c>
    </row>
    <row r="107" spans="1:7" x14ac:dyDescent="0.3">
      <c r="A107">
        <f>-PI()/4</f>
        <v>-0.78539816339744828</v>
      </c>
      <c r="B107">
        <f t="shared" ref="B107" si="41">PI()/2</f>
        <v>1.5707963267948966</v>
      </c>
      <c r="C107">
        <f t="shared" ref="C107:C113" si="42">A107-B107</f>
        <v>-2.3561944901923448</v>
      </c>
    </row>
    <row r="108" spans="1:7" x14ac:dyDescent="0.3">
      <c r="A108">
        <f t="shared" ref="A108:B111" si="43">PI()/4</f>
        <v>0.78539816339744828</v>
      </c>
      <c r="B108">
        <f>-PI()/2</f>
        <v>-1.5707963267948966</v>
      </c>
      <c r="C108">
        <f t="shared" si="42"/>
        <v>2.3561944901923448</v>
      </c>
    </row>
    <row r="109" spans="1:7" x14ac:dyDescent="0.3">
      <c r="A109">
        <f>-PI()/4</f>
        <v>-0.78539816339744828</v>
      </c>
      <c r="B109">
        <f>-PI()/2</f>
        <v>-1.5707963267948966</v>
      </c>
      <c r="C109">
        <f t="shared" si="42"/>
        <v>0.78539816339744828</v>
      </c>
    </row>
    <row r="110" spans="1:7" x14ac:dyDescent="0.3">
      <c r="A110">
        <f>PI()/2</f>
        <v>1.5707963267948966</v>
      </c>
      <c r="B110">
        <f t="shared" si="43"/>
        <v>0.78539816339744828</v>
      </c>
      <c r="C110">
        <f t="shared" si="42"/>
        <v>0.78539816339744828</v>
      </c>
    </row>
    <row r="111" spans="1:7" x14ac:dyDescent="0.3">
      <c r="A111">
        <f>-PI()/2</f>
        <v>-1.5707963267948966</v>
      </c>
      <c r="B111">
        <f t="shared" si="43"/>
        <v>0.78539816339744828</v>
      </c>
      <c r="C111">
        <f t="shared" si="42"/>
        <v>-2.3561944901923448</v>
      </c>
    </row>
    <row r="112" spans="1:7" x14ac:dyDescent="0.3">
      <c r="A112">
        <f>PI()/2</f>
        <v>1.5707963267948966</v>
      </c>
      <c r="B112">
        <f>-PI()/4</f>
        <v>-0.78539816339744828</v>
      </c>
      <c r="C112">
        <f t="shared" si="42"/>
        <v>2.3561944901923448</v>
      </c>
    </row>
    <row r="113" spans="1:3" x14ac:dyDescent="0.3">
      <c r="A113">
        <f>-PI()/2</f>
        <v>-1.5707963267948966</v>
      </c>
      <c r="B113">
        <f>-PI()/4</f>
        <v>-0.78539816339744828</v>
      </c>
      <c r="C113">
        <f t="shared" si="42"/>
        <v>-0.78539816339744828</v>
      </c>
    </row>
    <row r="115" spans="1:3" s="2" customFormat="1" x14ac:dyDescent="0.3">
      <c r="A115" s="2" t="s">
        <v>8</v>
      </c>
    </row>
    <row r="116" spans="1:3" x14ac:dyDescent="0.3">
      <c r="A116" s="6" t="s">
        <v>146</v>
      </c>
    </row>
    <row r="117" spans="1:3" x14ac:dyDescent="0.3">
      <c r="A117">
        <f t="shared" ref="A117:A120" si="44">PI()/4</f>
        <v>0.78539816339744828</v>
      </c>
    </row>
    <row r="118" spans="1:3" x14ac:dyDescent="0.3">
      <c r="A118">
        <f t="shared" si="44"/>
        <v>0.78539816339744828</v>
      </c>
      <c r="C118">
        <f>2*PI()-0.5</f>
        <v>5.7831853071795862</v>
      </c>
    </row>
    <row r="119" spans="1:3" x14ac:dyDescent="0.3">
      <c r="A119">
        <f>-PI()/4</f>
        <v>-0.78539816339744828</v>
      </c>
    </row>
    <row r="120" spans="1:3" x14ac:dyDescent="0.3">
      <c r="A120">
        <f t="shared" si="44"/>
        <v>0.78539816339744828</v>
      </c>
    </row>
    <row r="121" spans="1:3" x14ac:dyDescent="0.3">
      <c r="A121">
        <f>-PI()/4</f>
        <v>-0.78539816339744828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16</vt:i4>
      </vt:variant>
    </vt:vector>
  </HeadingPairs>
  <TitlesOfParts>
    <vt:vector size="27" baseType="lpstr">
      <vt:lpstr>Numbers</vt:lpstr>
      <vt:lpstr>Algebra</vt:lpstr>
      <vt:lpstr>Matrix</vt:lpstr>
      <vt:lpstr>TrigonometryLibrary</vt:lpstr>
      <vt:lpstr>GeometryLibrary</vt:lpstr>
      <vt:lpstr>VectorLibrary</vt:lpstr>
      <vt:lpstr>CartesianCoordinates</vt:lpstr>
      <vt:lpstr>CartesianOffsets</vt:lpstr>
      <vt:lpstr>Angle</vt:lpstr>
      <vt:lpstr>AngleOffsets</vt:lpstr>
      <vt:lpstr>Vectors</vt:lpstr>
      <vt:lpstr>Algebra!a_2</vt:lpstr>
      <vt:lpstr>Algebra!a_bar</vt:lpstr>
      <vt:lpstr>Algebra!A_cap</vt:lpstr>
      <vt:lpstr>Algebra!b_bar</vt:lpstr>
      <vt:lpstr>Algebra!B_cap</vt:lpstr>
      <vt:lpstr>Algebra!c_bar</vt:lpstr>
      <vt:lpstr>Algebra!d_bar</vt:lpstr>
      <vt:lpstr>Algebra!F_e22</vt:lpstr>
      <vt:lpstr>Algebra!F_e33</vt:lpstr>
      <vt:lpstr>Algebra!F_ez</vt:lpstr>
      <vt:lpstr>Algebra!Q</vt:lpstr>
      <vt:lpstr>Algebra!r_o</vt:lpstr>
      <vt:lpstr>Algebra!t</vt:lpstr>
      <vt:lpstr>Algebra!theta</vt:lpstr>
      <vt:lpstr>Algebra!x_o</vt:lpstr>
      <vt:lpstr>Algebra!y_o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Thomas</dc:creator>
  <cp:lastModifiedBy>Mark Thomas</cp:lastModifiedBy>
  <dcterms:created xsi:type="dcterms:W3CDTF">2015-06-05T18:17:20Z</dcterms:created>
  <dcterms:modified xsi:type="dcterms:W3CDTF">2020-05-30T05:34:34Z</dcterms:modified>
</cp:coreProperties>
</file>