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109e3f7fb2dd0b7d/MTech/Concepts of Sustainability CC5610/Term Project/"/>
    </mc:Choice>
  </mc:AlternateContent>
  <xr:revisionPtr revIDLastSave="5" documentId="8_{7B0A495A-E803-4185-B8E8-1534D21A9ED3}" xr6:coauthVersionLast="47" xr6:coauthVersionMax="47" xr10:uidLastSave="{64E2EC69-58E6-4328-85D7-EF2368EF02E3}"/>
  <bookViews>
    <workbookView xWindow="-108" yWindow="-108" windowWidth="23256" windowHeight="12456" xr2:uid="{00000000-000D-0000-FFFF-FFFF00000000}"/>
  </bookViews>
  <sheets>
    <sheet name="Target wise Score" sheetId="1" r:id="rId1"/>
    <sheet name="SDG wise Total Scores" sheetId="2" r:id="rId2"/>
    <sheet name="Ordering SD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3" l="1"/>
  <c r="L15" i="3"/>
  <c r="L13" i="3"/>
  <c r="L16" i="3"/>
  <c r="L18" i="3"/>
  <c r="L12" i="3"/>
  <c r="L3" i="3"/>
  <c r="L5" i="3"/>
  <c r="L7" i="3"/>
  <c r="L17" i="3"/>
  <c r="L6" i="3"/>
  <c r="L4" i="3"/>
  <c r="L9" i="3"/>
  <c r="L8" i="3"/>
  <c r="L14" i="3"/>
  <c r="L19" i="3"/>
  <c r="L11" i="3"/>
  <c r="E10" i="3"/>
  <c r="E15" i="3"/>
  <c r="E14" i="3"/>
  <c r="E16" i="3"/>
  <c r="E18" i="3"/>
  <c r="E8" i="3"/>
  <c r="E3" i="3"/>
  <c r="E7" i="3"/>
  <c r="E11" i="3"/>
  <c r="E17" i="3"/>
  <c r="E4" i="3"/>
  <c r="E5" i="3"/>
  <c r="E9" i="3"/>
  <c r="E6" i="3"/>
  <c r="E13" i="3"/>
  <c r="E19" i="3"/>
  <c r="E12" i="3"/>
  <c r="G136" i="1"/>
  <c r="F137" i="1"/>
  <c r="F136" i="1"/>
  <c r="F155" i="1"/>
  <c r="F156" i="1"/>
  <c r="G156" i="1"/>
  <c r="F10" i="1"/>
  <c r="F4" i="2" l="1"/>
  <c r="M18" i="2"/>
  <c r="F18" i="2"/>
  <c r="M7" i="2"/>
  <c r="F7" i="2"/>
  <c r="M12" i="2"/>
  <c r="F12" i="2"/>
  <c r="M6" i="2"/>
  <c r="F6" i="2"/>
  <c r="M4" i="2"/>
  <c r="M17" i="2"/>
  <c r="F5" i="2"/>
  <c r="M5" i="2"/>
  <c r="F17" i="2"/>
  <c r="M8" i="2"/>
  <c r="F19" i="2"/>
  <c r="M19" i="2"/>
  <c r="F11" i="2"/>
  <c r="M3" i="2"/>
  <c r="F3" i="2"/>
  <c r="M16" i="2"/>
  <c r="F16" i="2"/>
  <c r="M15" i="2"/>
  <c r="F15" i="2"/>
  <c r="M11" i="2"/>
  <c r="F8" i="2"/>
  <c r="M13" i="2"/>
  <c r="F14" i="2"/>
  <c r="M10" i="2"/>
  <c r="F10" i="2"/>
  <c r="M14" i="2"/>
  <c r="F13" i="2"/>
  <c r="M9" i="2"/>
  <c r="F9" i="2"/>
  <c r="G143" i="1"/>
  <c r="F143" i="1"/>
  <c r="G124" i="1"/>
  <c r="G123" i="1"/>
  <c r="F124" i="1"/>
  <c r="F123" i="1"/>
  <c r="G111" i="1"/>
  <c r="F111" i="1"/>
  <c r="G99" i="1"/>
  <c r="F99" i="1"/>
  <c r="G89" i="1"/>
  <c r="F89" i="1"/>
  <c r="G75" i="1"/>
  <c r="F75" i="1"/>
  <c r="G69" i="1"/>
  <c r="F69" i="1"/>
  <c r="G68" i="1"/>
  <c r="F68" i="1"/>
  <c r="G47" i="1"/>
  <c r="F47" i="1"/>
  <c r="G36" i="1"/>
  <c r="F36" i="1"/>
  <c r="G35" i="1"/>
  <c r="F35" i="1"/>
  <c r="G20" i="1"/>
  <c r="F20" i="1"/>
  <c r="G10" i="1"/>
  <c r="G204" i="1"/>
  <c r="F204" i="1"/>
  <c r="F170" i="1"/>
  <c r="G170" i="1"/>
  <c r="G155" i="1"/>
  <c r="E206" i="1"/>
  <c r="D206" i="1"/>
  <c r="F48" i="1"/>
  <c r="E208" i="1" l="1"/>
  <c r="D208" i="1"/>
</calcChain>
</file>

<file path=xl/sharedStrings.xml><?xml version="1.0" encoding="utf-8"?>
<sst xmlns="http://schemas.openxmlformats.org/spreadsheetml/2006/main" count="191" uniqueCount="61">
  <si>
    <t>TARGETS</t>
  </si>
  <si>
    <t>SDG</t>
  </si>
  <si>
    <t>a</t>
  </si>
  <si>
    <t>b</t>
  </si>
  <si>
    <t>c</t>
  </si>
  <si>
    <t>d</t>
  </si>
  <si>
    <t>CFRP</t>
  </si>
  <si>
    <t>GFRP</t>
  </si>
  <si>
    <t>Negative</t>
  </si>
  <si>
    <t>Positive</t>
  </si>
  <si>
    <t>End poverty in all its forms everywhere</t>
  </si>
  <si>
    <t>End hunger, achieve food security and improved nutrition and promote sustainable agriculture</t>
  </si>
  <si>
    <t>Ensure healthy lives and promote well-being for all at all ages</t>
  </si>
  <si>
    <t>Ensure inclusive and equitable quality education and promote lifelong learning opportunities for all</t>
  </si>
  <si>
    <t>Achieve gender equality and empower all women and girls</t>
  </si>
  <si>
    <t>Ensure availability and sustainable management of water and sanitation for all</t>
  </si>
  <si>
    <t>Ensure access to affordable, reliable, sustainable and modern energy for all</t>
  </si>
  <si>
    <t>8 Promote sustained, inclusive and sustainable economic growth, full and productive employment and decent work for all</t>
  </si>
  <si>
    <t>Build resilient infrastructure, promote inclusive and sustainable industrialization and foster innovation</t>
  </si>
  <si>
    <t>Reduce inequality within and among countries</t>
  </si>
  <si>
    <t>Make cities and human settlements inclusive, safe, resilient and sustainable</t>
  </si>
  <si>
    <t>Ensure sustainable consumption and production patterns</t>
  </si>
  <si>
    <t>Take urgent action to combat climate change and its impacts</t>
  </si>
  <si>
    <t>Conserve and sustainably use the oceans, seas and marine resources for sustainable development</t>
  </si>
  <si>
    <t>Protect, restore and promote sustainable use of terrestrial ecosystems, sustainably manage forests, combat desertification, and halt and reverse land degradation and halt biodiversity loss</t>
  </si>
  <si>
    <t>Promote peaceful and inclusive societies for sustainable development, provide access to justice for all and build effective, accountable and inclusive institutions at all levels</t>
  </si>
  <si>
    <t>Strengthen the means of implementation and revitalize the Global Partnership for Sustainable Development</t>
  </si>
  <si>
    <t>NEGATIVE</t>
  </si>
  <si>
    <t>POSITIVE</t>
  </si>
  <si>
    <t>Normalised GFRP</t>
  </si>
  <si>
    <t>GFRP +VE</t>
  </si>
  <si>
    <t>GFRP-VE</t>
  </si>
  <si>
    <t>CFRP+VE</t>
  </si>
  <si>
    <t>CFRP-VE</t>
  </si>
  <si>
    <t>SDG ORDERING FOR GFRP</t>
  </si>
  <si>
    <t>SDG ORDERING FOR CFRP</t>
  </si>
  <si>
    <t>Normalised CFRP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</si>
  <si>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</si>
  <si>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</si>
  <si>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</si>
  <si>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</si>
  <si>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</si>
  <si>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</si>
  <si>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</si>
  <si>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</si>
  <si>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</si>
  <si>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</si>
  <si>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</si>
  <si>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</si>
  <si>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</si>
  <si>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t>14. Conserve and sustainably use the oceans, seas and marine resources for sustainable development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</si>
  <si>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</si>
  <si>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</si>
  <si>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Total GFRP</t>
  </si>
  <si>
    <t>Total CFRP</t>
  </si>
  <si>
    <t>Net</t>
  </si>
  <si>
    <t>15. Protect, restore and promote sustainable use of terrestrial ecosystems, sustainably manage forests, combat desertification, and halt and reverse land degradation and halt biodiversity loss</t>
  </si>
  <si>
    <t>SDG WISE NORMALISED TOTAL SCORES FOR GFRP</t>
  </si>
  <si>
    <t>SDG WISE NORMALISED TOTAL SCORES FOR CFRP</t>
  </si>
  <si>
    <t>SUSTAINABILITY SCORE GFRP</t>
  </si>
  <si>
    <t>SUSTAINABILITY SCORE CFRP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</si>
</sst>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SDG</a:t>
            </a:r>
            <a:r>
              <a:rPr lang="en-IN" baseline="0"/>
              <a:t> wise Comparative Sustainability Scores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'SDG wise Total Scores'!$F$2</c:f>
              <c:strCache>
                <c:ptCount val="1"/>
                <c:pt idx="0">
                  <c:v>Total GFRP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'SDG wise Total Scores'!$C$3:$C$19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'SDG wise Total Scores'!$F$3:$F$19</c:f>
              <c:numCache>
                <c:formatCode>0.00</c:formatCode>
                <c:ptCount val="17"/>
                <c:pt idx="0">
                  <c:v>28.57</c:v>
                </c:pt>
                <c:pt idx="1">
                  <c:v>6.25</c:v>
                </c:pt>
                <c:pt idx="2">
                  <c:v>15.389999999999999</c:v>
                </c:pt>
                <c:pt idx="3">
                  <c:v>5</c:v>
                </c:pt>
                <c:pt idx="4">
                  <c:v>0</c:v>
                </c:pt>
                <c:pt idx="5">
                  <c:v>31.25</c:v>
                </c:pt>
                <c:pt idx="6">
                  <c:v>90</c:v>
                </c:pt>
                <c:pt idx="7">
                  <c:v>33.33</c:v>
                </c:pt>
                <c:pt idx="8">
                  <c:v>25</c:v>
                </c:pt>
                <c:pt idx="9">
                  <c:v>5</c:v>
                </c:pt>
                <c:pt idx="10">
                  <c:v>40</c:v>
                </c:pt>
                <c:pt idx="11">
                  <c:v>36.370000000000005</c:v>
                </c:pt>
                <c:pt idx="12">
                  <c:v>30</c:v>
                </c:pt>
                <c:pt idx="13">
                  <c:v>35</c:v>
                </c:pt>
                <c:pt idx="14">
                  <c:v>16.670000000000002</c:v>
                </c:pt>
                <c:pt idx="15">
                  <c:v>0</c:v>
                </c:pt>
                <c:pt idx="16">
                  <c:v>21.05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68E-A167-DB7E01518587}"/>
            </c:ext>
          </c:extLst>
        </c:ser>
        <c:ser>
          <c:idx val="1"/>
          <c:order val="1"/>
          <c:tx>
            <c:strRef>
              <c:f>'SDG wise Total Scores'!$M$2</c:f>
              <c:strCache>
                <c:ptCount val="1"/>
                <c:pt idx="0">
                  <c:v>Total CFRP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'SDG wise Total Scores'!$C$3:$C$19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'SDG wise Total Scores'!$M$3:$M$19</c:f>
              <c:numCache>
                <c:formatCode>0.00</c:formatCode>
                <c:ptCount val="17"/>
                <c:pt idx="0">
                  <c:v>28.57</c:v>
                </c:pt>
                <c:pt idx="1">
                  <c:v>6.25</c:v>
                </c:pt>
                <c:pt idx="2">
                  <c:v>15.389999999999999</c:v>
                </c:pt>
                <c:pt idx="3">
                  <c:v>5</c:v>
                </c:pt>
                <c:pt idx="4">
                  <c:v>0</c:v>
                </c:pt>
                <c:pt idx="5">
                  <c:v>18.75</c:v>
                </c:pt>
                <c:pt idx="6">
                  <c:v>90</c:v>
                </c:pt>
                <c:pt idx="7">
                  <c:v>41.67</c:v>
                </c:pt>
                <c:pt idx="8">
                  <c:v>37.5</c:v>
                </c:pt>
                <c:pt idx="9">
                  <c:v>5</c:v>
                </c:pt>
                <c:pt idx="10">
                  <c:v>40</c:v>
                </c:pt>
                <c:pt idx="11">
                  <c:v>45.45</c:v>
                </c:pt>
                <c:pt idx="12">
                  <c:v>30</c:v>
                </c:pt>
                <c:pt idx="13">
                  <c:v>35</c:v>
                </c:pt>
                <c:pt idx="14">
                  <c:v>12.5</c:v>
                </c:pt>
                <c:pt idx="15">
                  <c:v>0</c:v>
                </c:pt>
                <c:pt idx="16">
                  <c:v>21.05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68E-A167-DB7E01518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225056"/>
        <c:axId val="101221312"/>
      </c:barChart>
      <c:catAx>
        <c:axId val="1182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SDG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1312"/>
        <c:crosses val="autoZero"/>
        <c:auto val="1"/>
        <c:lblAlgn val="ctr"/>
        <c:lblOffset val="100"/>
        <c:noMultiLvlLbl val="0"/>
      </c:catAx>
      <c:valAx>
        <c:axId val="1012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Sustainability 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GFRP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'SDG wise Total Scores'!$D$2</c:f>
              <c:strCache>
                <c:ptCount val="1"/>
                <c:pt idx="0">
                  <c:v>GFRP +VE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'SDG wise Total Scores'!$C$3:$C$19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'SDG wise Total Scores'!$D$3:$D$19</c:f>
              <c:numCache>
                <c:formatCode>0.00</c:formatCode>
                <c:ptCount val="17"/>
                <c:pt idx="0">
                  <c:v>28.57</c:v>
                </c:pt>
                <c:pt idx="1">
                  <c:v>6.25</c:v>
                </c:pt>
                <c:pt idx="2">
                  <c:v>11.54</c:v>
                </c:pt>
                <c:pt idx="3">
                  <c:v>5</c:v>
                </c:pt>
                <c:pt idx="4">
                  <c:v>0</c:v>
                </c:pt>
                <c:pt idx="5">
                  <c:v>6.25</c:v>
                </c:pt>
                <c:pt idx="6">
                  <c:v>90</c:v>
                </c:pt>
                <c:pt idx="7">
                  <c:v>33.33</c:v>
                </c:pt>
                <c:pt idx="8">
                  <c:v>25</c:v>
                </c:pt>
                <c:pt idx="9">
                  <c:v>5</c:v>
                </c:pt>
                <c:pt idx="10">
                  <c:v>20</c:v>
                </c:pt>
                <c:pt idx="11">
                  <c:v>22.73</c:v>
                </c:pt>
                <c:pt idx="12">
                  <c:v>30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21.05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D-4A51-B90E-DA8EEF31E599}"/>
            </c:ext>
          </c:extLst>
        </c:ser>
        <c:ser>
          <c:idx val="1"/>
          <c:order val="1"/>
          <c:tx>
            <c:strRef>
              <c:f>'SDG wise Total Scores'!$E$2</c:f>
              <c:strCache>
                <c:ptCount val="1"/>
                <c:pt idx="0">
                  <c:v>GFRP-VE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'SDG wise Total Scores'!$C$3:$C$19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'SDG wise Total Scores'!$E$3:$E$19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3.85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13.64</c:v>
                </c:pt>
                <c:pt idx="12">
                  <c:v>0</c:v>
                </c:pt>
                <c:pt idx="13">
                  <c:v>30</c:v>
                </c:pt>
                <c:pt idx="14">
                  <c:v>16.670000000000002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D-4A51-B90E-DA8EEF31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6944"/>
        <c:axId val="118358288"/>
      </c:barChart>
      <c:catAx>
        <c:axId val="9792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Sdg</a:t>
                </a:r>
                <a:r>
                  <a:rPr lang="en-IN" baseline="0"/>
                  <a:t> numbers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8288"/>
        <c:crosses val="autoZero"/>
        <c:auto val="1"/>
        <c:lblAlgn val="ctr"/>
        <c:lblOffset val="100"/>
        <c:noMultiLvlLbl val="0"/>
      </c:catAx>
      <c:valAx>
        <c:axId val="1183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Sustainability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CFRP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'SDG wise Total Scores'!$K$2</c:f>
              <c:strCache>
                <c:ptCount val="1"/>
                <c:pt idx="0">
                  <c:v>CFRP+VE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'SDG wise Total Scores'!$J$3:$J$19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'SDG wise Total Scores'!$K$3:$K$19</c:f>
              <c:numCache>
                <c:formatCode>0.00</c:formatCode>
                <c:ptCount val="17"/>
                <c:pt idx="0">
                  <c:v>28.57</c:v>
                </c:pt>
                <c:pt idx="1">
                  <c:v>6.25</c:v>
                </c:pt>
                <c:pt idx="2">
                  <c:v>11.54</c:v>
                </c:pt>
                <c:pt idx="3">
                  <c:v>5</c:v>
                </c:pt>
                <c:pt idx="4">
                  <c:v>0</c:v>
                </c:pt>
                <c:pt idx="5">
                  <c:v>6.25</c:v>
                </c:pt>
                <c:pt idx="6">
                  <c:v>90</c:v>
                </c:pt>
                <c:pt idx="7">
                  <c:v>41.67</c:v>
                </c:pt>
                <c:pt idx="8">
                  <c:v>37.5</c:v>
                </c:pt>
                <c:pt idx="9">
                  <c:v>5</c:v>
                </c:pt>
                <c:pt idx="10">
                  <c:v>20</c:v>
                </c:pt>
                <c:pt idx="11">
                  <c:v>45.45</c:v>
                </c:pt>
                <c:pt idx="12">
                  <c:v>30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21.05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9-4ABD-A60F-1C7CF6C945FE}"/>
            </c:ext>
          </c:extLst>
        </c:ser>
        <c:ser>
          <c:idx val="1"/>
          <c:order val="1"/>
          <c:tx>
            <c:strRef>
              <c:f>'SDG wise Total Scores'!$L$2</c:f>
              <c:strCache>
                <c:ptCount val="1"/>
                <c:pt idx="0">
                  <c:v>CFRP-VE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'SDG wise Total Scores'!$J$3:$J$19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'SDG wise Total Scores'!$L$3:$L$19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3.85</c:v>
                </c:pt>
                <c:pt idx="3">
                  <c:v>0</c:v>
                </c:pt>
                <c:pt idx="4">
                  <c:v>0</c:v>
                </c:pt>
                <c:pt idx="5">
                  <c:v>12.5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12.5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9-4ABD-A60F-1C7CF6C9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44000"/>
        <c:axId val="1969904432"/>
      </c:barChart>
      <c:catAx>
        <c:axId val="528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Sdg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04432"/>
        <c:crosses val="autoZero"/>
        <c:auto val="1"/>
        <c:lblAlgn val="ctr"/>
        <c:lblOffset val="100"/>
        <c:noMultiLvlLbl val="0"/>
      </c:catAx>
      <c:valAx>
        <c:axId val="19699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Sustainability Scores</a:t>
                </a:r>
                <a:endParaRPr lang="en-US"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GFRP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'SDG wise Total Scores'!$D$2</c:f>
              <c:strCache>
                <c:ptCount val="1"/>
                <c:pt idx="0">
                  <c:v>GFRP +VE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'SDG wise Total Scores'!$C$3:$C$19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'SDG wise Total Scores'!$D$3:$D$19</c:f>
              <c:numCache>
                <c:formatCode>0.00</c:formatCode>
                <c:ptCount val="17"/>
                <c:pt idx="0">
                  <c:v>28.57</c:v>
                </c:pt>
                <c:pt idx="1">
                  <c:v>6.25</c:v>
                </c:pt>
                <c:pt idx="2">
                  <c:v>11.54</c:v>
                </c:pt>
                <c:pt idx="3">
                  <c:v>5</c:v>
                </c:pt>
                <c:pt idx="4">
                  <c:v>0</c:v>
                </c:pt>
                <c:pt idx="5">
                  <c:v>6.25</c:v>
                </c:pt>
                <c:pt idx="6">
                  <c:v>90</c:v>
                </c:pt>
                <c:pt idx="7">
                  <c:v>33.33</c:v>
                </c:pt>
                <c:pt idx="8">
                  <c:v>25</c:v>
                </c:pt>
                <c:pt idx="9">
                  <c:v>5</c:v>
                </c:pt>
                <c:pt idx="10">
                  <c:v>20</c:v>
                </c:pt>
                <c:pt idx="11">
                  <c:v>22.73</c:v>
                </c:pt>
                <c:pt idx="12">
                  <c:v>30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21.05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9-471F-A846-51A3047C13B6}"/>
            </c:ext>
          </c:extLst>
        </c:ser>
        <c:ser>
          <c:idx val="1"/>
          <c:order val="1"/>
          <c:tx>
            <c:strRef>
              <c:f>'SDG wise Total Scores'!$E$2</c:f>
              <c:strCache>
                <c:ptCount val="1"/>
                <c:pt idx="0">
                  <c:v>GFRP-VE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'SDG wise Total Scores'!$C$3:$C$19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'SDG wise Total Scores'!$E$3:$E$19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3.85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13.64</c:v>
                </c:pt>
                <c:pt idx="12">
                  <c:v>0</c:v>
                </c:pt>
                <c:pt idx="13">
                  <c:v>30</c:v>
                </c:pt>
                <c:pt idx="14">
                  <c:v>16.670000000000002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9-471F-A846-51A3047C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26944"/>
        <c:axId val="118358288"/>
      </c:barChart>
      <c:catAx>
        <c:axId val="9792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Sdg</a:t>
                </a:r>
                <a:r>
                  <a:rPr lang="en-IN" baseline="0"/>
                  <a:t> numbers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8288"/>
        <c:crosses val="autoZero"/>
        <c:auto val="1"/>
        <c:lblAlgn val="ctr"/>
        <c:lblOffset val="100"/>
        <c:noMultiLvlLbl val="0"/>
      </c:catAx>
      <c:valAx>
        <c:axId val="1183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Sustainability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CFRP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'SDG wise Total Scores'!$K$2</c:f>
              <c:strCache>
                <c:ptCount val="1"/>
                <c:pt idx="0">
                  <c:v>CFRP+VE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'SDG wise Total Scores'!$J$3:$J$19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'SDG wise Total Scores'!$K$3:$K$19</c:f>
              <c:numCache>
                <c:formatCode>0.00</c:formatCode>
                <c:ptCount val="17"/>
                <c:pt idx="0">
                  <c:v>28.57</c:v>
                </c:pt>
                <c:pt idx="1">
                  <c:v>6.25</c:v>
                </c:pt>
                <c:pt idx="2">
                  <c:v>11.54</c:v>
                </c:pt>
                <c:pt idx="3">
                  <c:v>5</c:v>
                </c:pt>
                <c:pt idx="4">
                  <c:v>0</c:v>
                </c:pt>
                <c:pt idx="5">
                  <c:v>6.25</c:v>
                </c:pt>
                <c:pt idx="6">
                  <c:v>90</c:v>
                </c:pt>
                <c:pt idx="7">
                  <c:v>41.67</c:v>
                </c:pt>
                <c:pt idx="8">
                  <c:v>37.5</c:v>
                </c:pt>
                <c:pt idx="9">
                  <c:v>5</c:v>
                </c:pt>
                <c:pt idx="10">
                  <c:v>20</c:v>
                </c:pt>
                <c:pt idx="11">
                  <c:v>45.45</c:v>
                </c:pt>
                <c:pt idx="12">
                  <c:v>30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21.05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D-453D-8793-6C91C99E6E6F}"/>
            </c:ext>
          </c:extLst>
        </c:ser>
        <c:ser>
          <c:idx val="1"/>
          <c:order val="1"/>
          <c:tx>
            <c:strRef>
              <c:f>'SDG wise Total Scores'!$L$2</c:f>
              <c:strCache>
                <c:ptCount val="1"/>
                <c:pt idx="0">
                  <c:v>CFRP-VE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'SDG wise Total Scores'!$J$3:$J$19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'SDG wise Total Scores'!$L$3:$L$19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3.85</c:v>
                </c:pt>
                <c:pt idx="3">
                  <c:v>0</c:v>
                </c:pt>
                <c:pt idx="4">
                  <c:v>0</c:v>
                </c:pt>
                <c:pt idx="5">
                  <c:v>12.5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12.5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D-453D-8793-6C91C99E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44000"/>
        <c:axId val="1969904432"/>
      </c:barChart>
      <c:catAx>
        <c:axId val="528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Sdg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904432"/>
        <c:crosses val="autoZero"/>
        <c:auto val="1"/>
        <c:lblAlgn val="ctr"/>
        <c:lblOffset val="100"/>
        <c:noMultiLvlLbl val="0"/>
      </c:catAx>
      <c:valAx>
        <c:axId val="19699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Sustainability Scores</a:t>
                </a:r>
                <a:endParaRPr lang="en-US"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601579</xdr:colOff>
      <xdr:row>3</xdr:row>
      <xdr:rowOff>13368</xdr:rowOff>
    </xdr:from>
    <xdr:to>
      <xdr:col>16</xdr:col>
      <xdr:colOff>0</xdr:colOff>
      <xdr:row>19</xdr:row>
      <xdr:rowOff>13368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E09DF-1C7C-AA15-64CE-DE2A114E5CFF}"/>
            </a:ext>
          </a:extLst>
        </xdr:cNvPr>
        <xdr:cNvSpPr txBox="1"/>
      </xdr:nvSpPr>
      <xdr:spPr>
        <a:xfrm>
          <a:off x="7539790" y="534736"/>
          <a:ext cx="5467684" cy="27806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</a:t>
          </a:r>
          <a:r>
            <a:rPr lang="en-IN" sz="1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for Direct Impact</a:t>
          </a:r>
        </a:p>
        <a:p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 1 for Indirect Impact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 0 for No Impact</a:t>
          </a:r>
          <a:endParaRPr lang="en-IN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</a:t>
          </a:r>
          <a:r>
            <a:rPr lang="en-IN" sz="1800"/>
            <a:t> </a:t>
          </a:r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(+ve) for Positive Impact</a:t>
          </a:r>
        </a:p>
        <a:p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</a:t>
          </a:r>
          <a:r>
            <a:rPr lang="en-IN" sz="1800"/>
            <a:t> </a:t>
          </a:r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(-ve) for Negative Impact</a:t>
          </a:r>
        </a:p>
        <a:p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</a:t>
          </a:r>
          <a:r>
            <a:rPr lang="en-IN" sz="1800"/>
            <a:t> </a:t>
          </a:r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Normalised Score = 100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</a:t>
          </a:r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(Obtained Score/Maximum Obtainable Score)</a:t>
          </a:r>
          <a:r>
            <a:rPr lang="en-IN" sz="1800"/>
            <a:t> </a:t>
          </a:r>
        </a:p>
        <a:p>
          <a:pPr lvl="1"/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r>
            <a:rPr lang="en-IN" sz="1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[Maximum Obtainable Score = 2 × Number of Targets in the SDG</a:t>
          </a:r>
          <a:r>
            <a:rPr lang="en-IN" sz="1800"/>
            <a:t> 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83402</xdr:colOff>
      <xdr:row>2</xdr:row>
      <xdr:rowOff>124551</xdr:rowOff>
    </xdr:from>
    <xdr:to>
      <xdr:col>30</xdr:col>
      <xdr:colOff>403410</xdr:colOff>
      <xdr:row>19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CB4C4-943F-4E7C-F2D6-41A8485AD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583772</xdr:colOff>
      <xdr:row>21</xdr:row>
      <xdr:rowOff>4055</xdr:rowOff>
    </xdr:from>
    <xdr:to>
      <xdr:col>6</xdr:col>
      <xdr:colOff>67234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9B9F5-4C49-DD7E-0F44-9D56342BF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571140</xdr:colOff>
      <xdr:row>21</xdr:row>
      <xdr:rowOff>67417</xdr:rowOff>
    </xdr:from>
    <xdr:to>
      <xdr:col>13</xdr:col>
      <xdr:colOff>112058</xdr:colOff>
      <xdr:row>47</xdr:row>
      <xdr:rowOff>67235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D72BCC-4EE7-A59E-73F8-F2579F01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90715</xdr:colOff>
      <xdr:row>21</xdr:row>
      <xdr:rowOff>36738</xdr:rowOff>
    </xdr:from>
    <xdr:to>
      <xdr:col>4</xdr:col>
      <xdr:colOff>1735015</xdr:colOff>
      <xdr:row>48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412FE-CCE9-4FAF-9CA5-5C1CA8075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25787</xdr:colOff>
      <xdr:row>21</xdr:row>
      <xdr:rowOff>182</xdr:rowOff>
    </xdr:from>
    <xdr:to>
      <xdr:col>12</xdr:col>
      <xdr:colOff>79375</xdr:colOff>
      <xdr:row>48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7341B-1AA9-4700-B913-1CAD8EB8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8"/>
  <sheetViews>
    <sheetView tabSelected="1" zoomScale="57" zoomScaleNormal="10" workbookViewId="0">
      <pane ySplit="2" topLeftCell="A3" activePane="bottomLeft" state="frozen"/>
      <selection pane="bottomLeft" activeCell="M24" sqref="M24"/>
    </sheetView>
  </sheetViews>
  <sheetFormatPr defaultRowHeight="13.8" x14ac:dyDescent="0.25"/>
  <cols>
    <col min="1" max="1" width="8.88671875" style="5"/>
    <col min="2" max="2" width="23.44140625" style="5" customWidth="1"/>
    <col min="3" max="3" width="12.21875" style="5" bestFit="1" customWidth="1"/>
    <col min="4" max="5" width="8.88671875" style="5"/>
    <col min="6" max="6" width="19.44140625" style="5" bestFit="1" customWidth="1"/>
    <col min="7" max="7" width="19.109375" style="5" bestFit="1" customWidth="1"/>
    <col min="8" max="8" width="8.88671875" style="5"/>
    <col min="9" max="9" width="16.6640625" style="21" customWidth="1"/>
    <col min="10" max="16384" width="8.88671875" style="5"/>
  </cols>
  <sheetData>
    <row r="2" spans="2:7" x14ac:dyDescent="0.25">
      <c r="B2" s="6" t="s">
        <v>1</v>
      </c>
      <c r="C2" s="6" t="s">
        <v>0</v>
      </c>
      <c r="D2" s="6" t="s">
        <v>7</v>
      </c>
      <c r="E2" s="6" t="s">
        <v>6</v>
      </c>
      <c r="F2" s="6" t="s">
        <v>29</v>
      </c>
      <c r="G2" s="6" t="s">
        <v>36</v>
      </c>
    </row>
    <row r="3" spans="2:7" x14ac:dyDescent="0.25">
      <c r="B3" s="14" t="s">
        <v>37</v>
      </c>
      <c r="C3" s="6">
        <v>1</v>
      </c>
      <c r="D3" s="6">
        <v>1</v>
      </c>
      <c r="E3" s="6">
        <v>1</v>
      </c>
      <c r="F3" s="7"/>
      <c r="G3" s="7"/>
    </row>
    <row r="4" spans="2:7" x14ac:dyDescent="0.25">
      <c r="B4" s="14"/>
      <c r="C4" s="6">
        <v>2</v>
      </c>
      <c r="D4" s="6">
        <v>1</v>
      </c>
      <c r="E4" s="6">
        <v>1</v>
      </c>
      <c r="F4" s="7"/>
      <c r="G4" s="7"/>
    </row>
    <row r="5" spans="2:7" x14ac:dyDescent="0.25">
      <c r="B5" s="14"/>
      <c r="C5" s="6">
        <v>3</v>
      </c>
      <c r="D5" s="6">
        <v>0</v>
      </c>
      <c r="E5" s="6">
        <v>0</v>
      </c>
      <c r="F5" s="7"/>
      <c r="G5" s="7"/>
    </row>
    <row r="6" spans="2:7" x14ac:dyDescent="0.25">
      <c r="B6" s="14"/>
      <c r="C6" s="6">
        <v>4</v>
      </c>
      <c r="D6" s="6">
        <v>1</v>
      </c>
      <c r="E6" s="6">
        <v>1</v>
      </c>
      <c r="F6" s="7"/>
      <c r="G6" s="7"/>
    </row>
    <row r="7" spans="2:7" x14ac:dyDescent="0.25">
      <c r="B7" s="14"/>
      <c r="C7" s="6">
        <v>5</v>
      </c>
      <c r="D7" s="6">
        <v>1</v>
      </c>
      <c r="E7" s="6">
        <v>1</v>
      </c>
      <c r="F7" s="7"/>
      <c r="G7" s="7"/>
    </row>
    <row r="8" spans="2:7" x14ac:dyDescent="0.25">
      <c r="B8" s="14"/>
      <c r="C8" s="6" t="s">
        <v>2</v>
      </c>
      <c r="D8" s="6">
        <v>0</v>
      </c>
      <c r="E8" s="6">
        <v>0</v>
      </c>
      <c r="F8" s="7"/>
      <c r="G8" s="7"/>
    </row>
    <row r="9" spans="2:7" x14ac:dyDescent="0.25">
      <c r="B9" s="14"/>
      <c r="C9" s="6" t="s">
        <v>3</v>
      </c>
      <c r="D9" s="6">
        <v>0</v>
      </c>
      <c r="E9" s="6">
        <v>0</v>
      </c>
      <c r="F9" s="7"/>
      <c r="G9" s="7"/>
    </row>
    <row r="10" spans="2:7" x14ac:dyDescent="0.25">
      <c r="B10" s="8" t="s">
        <v>28</v>
      </c>
      <c r="C10" s="8"/>
      <c r="D10" s="6">
        <v>4</v>
      </c>
      <c r="E10" s="6">
        <v>4</v>
      </c>
      <c r="F10" s="7">
        <f>400/14</f>
        <v>28.571428571428573</v>
      </c>
      <c r="G10" s="7">
        <f>400/14</f>
        <v>28.571428571428573</v>
      </c>
    </row>
    <row r="11" spans="2:7" x14ac:dyDescent="0.25">
      <c r="B11" s="9" t="s">
        <v>27</v>
      </c>
      <c r="C11" s="9"/>
      <c r="D11" s="10">
        <v>0</v>
      </c>
      <c r="E11" s="10">
        <v>0</v>
      </c>
      <c r="F11" s="11">
        <v>0</v>
      </c>
      <c r="G11" s="11">
        <v>0</v>
      </c>
    </row>
    <row r="12" spans="2:7" x14ac:dyDescent="0.25">
      <c r="B12" s="14" t="s">
        <v>38</v>
      </c>
      <c r="C12" s="6">
        <v>1</v>
      </c>
      <c r="D12" s="6">
        <v>0</v>
      </c>
      <c r="E12" s="6">
        <v>0</v>
      </c>
      <c r="F12" s="7"/>
      <c r="G12" s="7"/>
    </row>
    <row r="13" spans="2:7" x14ac:dyDescent="0.25">
      <c r="B13" s="14"/>
      <c r="C13" s="6">
        <v>2</v>
      </c>
      <c r="D13" s="6">
        <v>0</v>
      </c>
      <c r="E13" s="6">
        <v>0</v>
      </c>
      <c r="F13" s="7"/>
      <c r="G13" s="7"/>
    </row>
    <row r="14" spans="2:7" x14ac:dyDescent="0.25">
      <c r="B14" s="14"/>
      <c r="C14" s="6">
        <v>3</v>
      </c>
      <c r="D14" s="6">
        <v>0</v>
      </c>
      <c r="E14" s="6">
        <v>0</v>
      </c>
      <c r="F14" s="7"/>
      <c r="G14" s="7"/>
    </row>
    <row r="15" spans="2:7" x14ac:dyDescent="0.25">
      <c r="B15" s="14"/>
      <c r="C15" s="6">
        <v>4</v>
      </c>
      <c r="D15" s="6">
        <v>1</v>
      </c>
      <c r="E15" s="6">
        <v>1</v>
      </c>
      <c r="F15" s="7"/>
      <c r="G15" s="7"/>
    </row>
    <row r="16" spans="2:7" x14ac:dyDescent="0.25">
      <c r="B16" s="14"/>
      <c r="C16" s="6">
        <v>5</v>
      </c>
      <c r="D16" s="6">
        <v>0</v>
      </c>
      <c r="E16" s="6">
        <v>0</v>
      </c>
      <c r="F16" s="7"/>
      <c r="G16" s="7"/>
    </row>
    <row r="17" spans="2:7" x14ac:dyDescent="0.25">
      <c r="B17" s="14"/>
      <c r="C17" s="6" t="s">
        <v>2</v>
      </c>
      <c r="D17" s="6">
        <v>0</v>
      </c>
      <c r="E17" s="6">
        <v>0</v>
      </c>
      <c r="F17" s="7"/>
      <c r="G17" s="7"/>
    </row>
    <row r="18" spans="2:7" x14ac:dyDescent="0.25">
      <c r="B18" s="14"/>
      <c r="C18" s="6" t="s">
        <v>3</v>
      </c>
      <c r="D18" s="6">
        <v>0</v>
      </c>
      <c r="E18" s="6">
        <v>0</v>
      </c>
      <c r="F18" s="7"/>
      <c r="G18" s="7"/>
    </row>
    <row r="19" spans="2:7" x14ac:dyDescent="0.25">
      <c r="B19" s="14"/>
      <c r="C19" s="6" t="s">
        <v>4</v>
      </c>
      <c r="D19" s="6">
        <v>0</v>
      </c>
      <c r="E19" s="6">
        <v>0</v>
      </c>
      <c r="F19" s="6"/>
      <c r="G19" s="6"/>
    </row>
    <row r="20" spans="2:7" x14ac:dyDescent="0.25">
      <c r="B20" s="8" t="s">
        <v>28</v>
      </c>
      <c r="C20" s="8"/>
      <c r="D20" s="6">
        <v>1</v>
      </c>
      <c r="E20" s="6">
        <v>1</v>
      </c>
      <c r="F20" s="7">
        <f>100/14</f>
        <v>7.1428571428571432</v>
      </c>
      <c r="G20" s="7">
        <f>100/14</f>
        <v>7.1428571428571432</v>
      </c>
    </row>
    <row r="21" spans="2:7" x14ac:dyDescent="0.25">
      <c r="B21" s="9" t="s">
        <v>27</v>
      </c>
      <c r="C21" s="9"/>
      <c r="D21" s="10">
        <v>0</v>
      </c>
      <c r="E21" s="10">
        <v>0</v>
      </c>
      <c r="F21" s="10">
        <v>0</v>
      </c>
      <c r="G21" s="10">
        <v>0</v>
      </c>
    </row>
    <row r="22" spans="2:7" x14ac:dyDescent="0.25">
      <c r="B22" s="14" t="s">
        <v>39</v>
      </c>
      <c r="C22" s="6">
        <v>1</v>
      </c>
      <c r="D22" s="6">
        <v>1</v>
      </c>
      <c r="E22" s="6">
        <v>1</v>
      </c>
      <c r="F22" s="6"/>
      <c r="G22" s="6"/>
    </row>
    <row r="23" spans="2:7" x14ac:dyDescent="0.25">
      <c r="B23" s="14"/>
      <c r="C23" s="6">
        <v>2</v>
      </c>
      <c r="D23" s="6">
        <v>1</v>
      </c>
      <c r="E23" s="6">
        <v>1</v>
      </c>
      <c r="F23" s="6"/>
      <c r="G23" s="6"/>
    </row>
    <row r="24" spans="2:7" x14ac:dyDescent="0.25">
      <c r="B24" s="14"/>
      <c r="C24" s="6">
        <v>3</v>
      </c>
      <c r="D24" s="6">
        <v>0</v>
      </c>
      <c r="E24" s="6">
        <v>0</v>
      </c>
      <c r="F24" s="6"/>
      <c r="G24" s="6"/>
    </row>
    <row r="25" spans="2:7" x14ac:dyDescent="0.25">
      <c r="B25" s="14"/>
      <c r="C25" s="6">
        <v>4</v>
      </c>
      <c r="D25" s="6">
        <v>1</v>
      </c>
      <c r="E25" s="6">
        <v>1</v>
      </c>
      <c r="F25" s="6"/>
      <c r="G25" s="6"/>
    </row>
    <row r="26" spans="2:7" x14ac:dyDescent="0.25">
      <c r="B26" s="14"/>
      <c r="C26" s="6">
        <v>5</v>
      </c>
      <c r="D26" s="6">
        <v>0</v>
      </c>
      <c r="E26" s="6">
        <v>0</v>
      </c>
      <c r="F26" s="6"/>
      <c r="G26" s="6"/>
    </row>
    <row r="27" spans="2:7" x14ac:dyDescent="0.25">
      <c r="B27" s="14"/>
      <c r="C27" s="6">
        <v>6</v>
      </c>
      <c r="D27" s="6">
        <v>0</v>
      </c>
      <c r="E27" s="6">
        <v>0</v>
      </c>
      <c r="F27" s="6"/>
      <c r="G27" s="6"/>
    </row>
    <row r="28" spans="2:7" x14ac:dyDescent="0.25">
      <c r="B28" s="14"/>
      <c r="C28" s="6">
        <v>7</v>
      </c>
      <c r="D28" s="6">
        <v>0</v>
      </c>
      <c r="E28" s="6">
        <v>0</v>
      </c>
      <c r="F28" s="6"/>
      <c r="G28" s="6"/>
    </row>
    <row r="29" spans="2:7" x14ac:dyDescent="0.25">
      <c r="B29" s="14"/>
      <c r="C29" s="6">
        <v>8</v>
      </c>
      <c r="D29" s="6">
        <v>0</v>
      </c>
      <c r="E29" s="6">
        <v>0</v>
      </c>
      <c r="F29" s="6"/>
      <c r="G29" s="6"/>
    </row>
    <row r="30" spans="2:7" x14ac:dyDescent="0.25">
      <c r="B30" s="14"/>
      <c r="C30" s="6">
        <v>9</v>
      </c>
      <c r="D30" s="12">
        <v>-1</v>
      </c>
      <c r="E30" s="12">
        <v>-1</v>
      </c>
      <c r="F30" s="6"/>
      <c r="G30" s="6"/>
    </row>
    <row r="31" spans="2:7" x14ac:dyDescent="0.25">
      <c r="B31" s="14"/>
      <c r="C31" s="6" t="s">
        <v>2</v>
      </c>
      <c r="D31" s="6">
        <v>0</v>
      </c>
      <c r="E31" s="6">
        <v>0</v>
      </c>
      <c r="F31" s="6"/>
      <c r="G31" s="6"/>
    </row>
    <row r="32" spans="2:7" x14ac:dyDescent="0.25">
      <c r="B32" s="14"/>
      <c r="C32" s="6" t="s">
        <v>3</v>
      </c>
      <c r="D32" s="6">
        <v>0</v>
      </c>
      <c r="E32" s="6">
        <v>0</v>
      </c>
      <c r="F32" s="6"/>
      <c r="G32" s="6"/>
    </row>
    <row r="33" spans="2:7" x14ac:dyDescent="0.25">
      <c r="B33" s="14"/>
      <c r="C33" s="6" t="s">
        <v>4</v>
      </c>
      <c r="D33" s="6">
        <v>0</v>
      </c>
      <c r="E33" s="6">
        <v>0</v>
      </c>
      <c r="F33" s="6"/>
      <c r="G33" s="6"/>
    </row>
    <row r="34" spans="2:7" x14ac:dyDescent="0.25">
      <c r="B34" s="14"/>
      <c r="C34" s="6" t="s">
        <v>5</v>
      </c>
      <c r="D34" s="6">
        <v>0</v>
      </c>
      <c r="E34" s="6">
        <v>0</v>
      </c>
      <c r="F34" s="6"/>
      <c r="G34" s="6"/>
    </row>
    <row r="35" spans="2:7" x14ac:dyDescent="0.25">
      <c r="B35" s="8" t="s">
        <v>9</v>
      </c>
      <c r="C35" s="8"/>
      <c r="D35" s="7">
        <v>3</v>
      </c>
      <c r="E35" s="6">
        <v>3</v>
      </c>
      <c r="F35" s="7">
        <f>300/26</f>
        <v>11.538461538461538</v>
      </c>
      <c r="G35" s="7">
        <f>300/26</f>
        <v>11.538461538461538</v>
      </c>
    </row>
    <row r="36" spans="2:7" x14ac:dyDescent="0.25">
      <c r="B36" s="9" t="s">
        <v>8</v>
      </c>
      <c r="C36" s="9"/>
      <c r="D36" s="11">
        <v>1</v>
      </c>
      <c r="E36" s="10">
        <v>1</v>
      </c>
      <c r="F36" s="11">
        <f>100/26</f>
        <v>3.8461538461538463</v>
      </c>
      <c r="G36" s="11">
        <f>100/26</f>
        <v>3.8461538461538463</v>
      </c>
    </row>
    <row r="37" spans="2:7" x14ac:dyDescent="0.25">
      <c r="B37" s="14" t="s">
        <v>40</v>
      </c>
      <c r="C37" s="6">
        <v>1</v>
      </c>
      <c r="D37" s="6">
        <v>0</v>
      </c>
      <c r="E37" s="6">
        <v>0</v>
      </c>
      <c r="F37" s="7"/>
      <c r="G37" s="7"/>
    </row>
    <row r="38" spans="2:7" x14ac:dyDescent="0.25">
      <c r="B38" s="14"/>
      <c r="C38" s="6">
        <v>2</v>
      </c>
      <c r="D38" s="6">
        <v>0</v>
      </c>
      <c r="E38" s="6">
        <v>0</v>
      </c>
      <c r="F38" s="7"/>
      <c r="G38" s="7"/>
    </row>
    <row r="39" spans="2:7" x14ac:dyDescent="0.25">
      <c r="B39" s="14"/>
      <c r="C39" s="6">
        <v>3</v>
      </c>
      <c r="D39" s="6">
        <v>0</v>
      </c>
      <c r="E39" s="6">
        <v>0</v>
      </c>
      <c r="F39" s="7"/>
      <c r="G39" s="7"/>
    </row>
    <row r="40" spans="2:7" x14ac:dyDescent="0.25">
      <c r="B40" s="14"/>
      <c r="C40" s="6">
        <v>4</v>
      </c>
      <c r="D40" s="6">
        <v>0</v>
      </c>
      <c r="E40" s="6">
        <v>0</v>
      </c>
      <c r="F40" s="7"/>
      <c r="G40" s="7"/>
    </row>
    <row r="41" spans="2:7" x14ac:dyDescent="0.25">
      <c r="B41" s="14"/>
      <c r="C41" s="6">
        <v>5</v>
      </c>
      <c r="D41" s="6">
        <v>0</v>
      </c>
      <c r="E41" s="6">
        <v>0</v>
      </c>
      <c r="F41" s="7"/>
      <c r="G41" s="7"/>
    </row>
    <row r="42" spans="2:7" x14ac:dyDescent="0.25">
      <c r="B42" s="14"/>
      <c r="C42" s="6">
        <v>6</v>
      </c>
      <c r="D42" s="6">
        <v>0</v>
      </c>
      <c r="E42" s="6">
        <v>0</v>
      </c>
      <c r="F42" s="7"/>
      <c r="G42" s="7"/>
    </row>
    <row r="43" spans="2:7" x14ac:dyDescent="0.25">
      <c r="B43" s="14"/>
      <c r="C43" s="6">
        <v>7</v>
      </c>
      <c r="D43" s="6">
        <v>1</v>
      </c>
      <c r="E43" s="6">
        <v>1</v>
      </c>
      <c r="F43" s="7"/>
      <c r="G43" s="7"/>
    </row>
    <row r="44" spans="2:7" x14ac:dyDescent="0.25">
      <c r="B44" s="14"/>
      <c r="C44" s="6" t="s">
        <v>2</v>
      </c>
      <c r="D44" s="6">
        <v>0</v>
      </c>
      <c r="E44" s="6">
        <v>0</v>
      </c>
      <c r="F44" s="7"/>
      <c r="G44" s="7"/>
    </row>
    <row r="45" spans="2:7" x14ac:dyDescent="0.25">
      <c r="B45" s="14"/>
      <c r="C45" s="6" t="s">
        <v>3</v>
      </c>
      <c r="D45" s="6">
        <v>0</v>
      </c>
      <c r="E45" s="6">
        <v>0</v>
      </c>
      <c r="F45" s="7"/>
      <c r="G45" s="7"/>
    </row>
    <row r="46" spans="2:7" x14ac:dyDescent="0.25">
      <c r="B46" s="14"/>
      <c r="C46" s="6" t="s">
        <v>4</v>
      </c>
      <c r="D46" s="6">
        <v>0</v>
      </c>
      <c r="E46" s="6">
        <v>0</v>
      </c>
      <c r="F46" s="7"/>
      <c r="G46" s="7"/>
    </row>
    <row r="47" spans="2:7" x14ac:dyDescent="0.25">
      <c r="B47" s="8" t="s">
        <v>9</v>
      </c>
      <c r="C47" s="8"/>
      <c r="D47" s="6">
        <v>1</v>
      </c>
      <c r="E47" s="6">
        <v>1</v>
      </c>
      <c r="F47" s="7">
        <f>100/20</f>
        <v>5</v>
      </c>
      <c r="G47" s="7">
        <f>100/20</f>
        <v>5</v>
      </c>
    </row>
    <row r="48" spans="2:7" x14ac:dyDescent="0.25">
      <c r="B48" s="9" t="s">
        <v>8</v>
      </c>
      <c r="C48" s="9"/>
      <c r="D48" s="10">
        <v>0</v>
      </c>
      <c r="E48" s="10">
        <v>0</v>
      </c>
      <c r="F48" s="11">
        <f>0</f>
        <v>0</v>
      </c>
      <c r="G48" s="11">
        <v>0</v>
      </c>
    </row>
    <row r="49" spans="2:7" x14ac:dyDescent="0.25">
      <c r="B49" s="14" t="s">
        <v>41</v>
      </c>
      <c r="C49" s="6">
        <v>1</v>
      </c>
      <c r="D49" s="6">
        <v>0</v>
      </c>
      <c r="E49" s="6">
        <v>0</v>
      </c>
      <c r="F49" s="7"/>
      <c r="G49" s="7"/>
    </row>
    <row r="50" spans="2:7" x14ac:dyDescent="0.25">
      <c r="B50" s="14"/>
      <c r="C50" s="6">
        <v>2</v>
      </c>
      <c r="D50" s="6">
        <v>0</v>
      </c>
      <c r="E50" s="6">
        <v>0</v>
      </c>
      <c r="F50" s="7"/>
      <c r="G50" s="7"/>
    </row>
    <row r="51" spans="2:7" x14ac:dyDescent="0.25">
      <c r="B51" s="14"/>
      <c r="C51" s="6">
        <v>3</v>
      </c>
      <c r="D51" s="6">
        <v>0</v>
      </c>
      <c r="E51" s="6">
        <v>0</v>
      </c>
      <c r="F51" s="7"/>
      <c r="G51" s="7"/>
    </row>
    <row r="52" spans="2:7" x14ac:dyDescent="0.25">
      <c r="B52" s="14"/>
      <c r="C52" s="6">
        <v>4</v>
      </c>
      <c r="D52" s="6">
        <v>0</v>
      </c>
      <c r="E52" s="6">
        <v>0</v>
      </c>
      <c r="F52" s="7"/>
      <c r="G52" s="7"/>
    </row>
    <row r="53" spans="2:7" x14ac:dyDescent="0.25">
      <c r="B53" s="14"/>
      <c r="C53" s="6">
        <v>5</v>
      </c>
      <c r="D53" s="6">
        <v>0</v>
      </c>
      <c r="E53" s="6">
        <v>0</v>
      </c>
      <c r="F53" s="7"/>
      <c r="G53" s="7"/>
    </row>
    <row r="54" spans="2:7" x14ac:dyDescent="0.25">
      <c r="B54" s="14"/>
      <c r="C54" s="6">
        <v>6</v>
      </c>
      <c r="D54" s="6">
        <v>0</v>
      </c>
      <c r="E54" s="6">
        <v>0</v>
      </c>
      <c r="F54" s="7"/>
      <c r="G54" s="7"/>
    </row>
    <row r="55" spans="2:7" x14ac:dyDescent="0.25">
      <c r="B55" s="14"/>
      <c r="C55" s="6" t="s">
        <v>2</v>
      </c>
      <c r="D55" s="6">
        <v>0</v>
      </c>
      <c r="E55" s="6">
        <v>0</v>
      </c>
      <c r="F55" s="7"/>
      <c r="G55" s="7"/>
    </row>
    <row r="56" spans="2:7" x14ac:dyDescent="0.25">
      <c r="B56" s="14"/>
      <c r="C56" s="6" t="s">
        <v>3</v>
      </c>
      <c r="D56" s="6">
        <v>0</v>
      </c>
      <c r="E56" s="6">
        <v>0</v>
      </c>
      <c r="F56" s="7"/>
      <c r="G56" s="7"/>
    </row>
    <row r="57" spans="2:7" x14ac:dyDescent="0.25">
      <c r="B57" s="14"/>
      <c r="C57" s="6" t="s">
        <v>4</v>
      </c>
      <c r="D57" s="6">
        <v>0</v>
      </c>
      <c r="E57" s="6">
        <v>0</v>
      </c>
      <c r="F57" s="7"/>
      <c r="G57" s="7"/>
    </row>
    <row r="58" spans="2:7" x14ac:dyDescent="0.25">
      <c r="B58" s="8" t="s">
        <v>9</v>
      </c>
      <c r="C58" s="8"/>
      <c r="D58" s="6">
        <v>0</v>
      </c>
      <c r="E58" s="6">
        <v>0</v>
      </c>
      <c r="F58" s="7">
        <v>0</v>
      </c>
      <c r="G58" s="7">
        <v>0</v>
      </c>
    </row>
    <row r="59" spans="2:7" x14ac:dyDescent="0.25">
      <c r="B59" s="9" t="s">
        <v>8</v>
      </c>
      <c r="C59" s="9"/>
      <c r="D59" s="10">
        <v>0</v>
      </c>
      <c r="E59" s="10">
        <v>0</v>
      </c>
      <c r="F59" s="11">
        <v>0</v>
      </c>
      <c r="G59" s="11">
        <v>0</v>
      </c>
    </row>
    <row r="60" spans="2:7" x14ac:dyDescent="0.25">
      <c r="B60" s="14" t="s">
        <v>42</v>
      </c>
      <c r="C60" s="6">
        <v>1</v>
      </c>
      <c r="D60" s="6">
        <v>1</v>
      </c>
      <c r="E60" s="6">
        <v>1</v>
      </c>
      <c r="F60" s="7"/>
      <c r="G60" s="7"/>
    </row>
    <row r="61" spans="2:7" x14ac:dyDescent="0.25">
      <c r="B61" s="14"/>
      <c r="C61" s="6">
        <v>2</v>
      </c>
      <c r="D61" s="6">
        <v>0</v>
      </c>
      <c r="E61" s="6">
        <v>0</v>
      </c>
      <c r="F61" s="7"/>
      <c r="G61" s="7"/>
    </row>
    <row r="62" spans="2:7" x14ac:dyDescent="0.25">
      <c r="B62" s="14"/>
      <c r="C62" s="6">
        <v>3</v>
      </c>
      <c r="D62" s="12">
        <v>-2</v>
      </c>
      <c r="E62" s="12">
        <v>-1</v>
      </c>
      <c r="F62" s="7"/>
      <c r="G62" s="7"/>
    </row>
    <row r="63" spans="2:7" x14ac:dyDescent="0.25">
      <c r="B63" s="14"/>
      <c r="C63" s="6">
        <v>4</v>
      </c>
      <c r="D63" s="6">
        <v>0</v>
      </c>
      <c r="E63" s="6">
        <v>0</v>
      </c>
      <c r="F63" s="7"/>
      <c r="G63" s="7"/>
    </row>
    <row r="64" spans="2:7" x14ac:dyDescent="0.25">
      <c r="B64" s="14"/>
      <c r="C64" s="6">
        <v>5</v>
      </c>
      <c r="D64" s="6">
        <v>0</v>
      </c>
      <c r="E64" s="6">
        <v>0</v>
      </c>
      <c r="F64" s="7"/>
      <c r="G64" s="7"/>
    </row>
    <row r="65" spans="2:7" x14ac:dyDescent="0.25">
      <c r="B65" s="14"/>
      <c r="C65" s="6">
        <v>6</v>
      </c>
      <c r="D65" s="12">
        <v>-2</v>
      </c>
      <c r="E65" s="12">
        <v>-1</v>
      </c>
      <c r="F65" s="7"/>
      <c r="G65" s="7"/>
    </row>
    <row r="66" spans="2:7" x14ac:dyDescent="0.25">
      <c r="B66" s="14"/>
      <c r="C66" s="6" t="s">
        <v>2</v>
      </c>
      <c r="D66" s="6">
        <v>0</v>
      </c>
      <c r="E66" s="6">
        <v>0</v>
      </c>
      <c r="F66" s="7"/>
      <c r="G66" s="7"/>
    </row>
    <row r="67" spans="2:7" x14ac:dyDescent="0.25">
      <c r="B67" s="14"/>
      <c r="C67" s="6" t="s">
        <v>3</v>
      </c>
      <c r="D67" s="6">
        <v>0</v>
      </c>
      <c r="E67" s="6">
        <v>0</v>
      </c>
      <c r="F67" s="7"/>
      <c r="G67" s="7"/>
    </row>
    <row r="68" spans="2:7" x14ac:dyDescent="0.25">
      <c r="B68" s="8" t="s">
        <v>9</v>
      </c>
      <c r="C68" s="8"/>
      <c r="D68" s="6">
        <v>1</v>
      </c>
      <c r="E68" s="6">
        <v>1</v>
      </c>
      <c r="F68" s="7">
        <f>100/16</f>
        <v>6.25</v>
      </c>
      <c r="G68" s="7">
        <f>100/16</f>
        <v>6.25</v>
      </c>
    </row>
    <row r="69" spans="2:7" x14ac:dyDescent="0.25">
      <c r="B69" s="9" t="s">
        <v>8</v>
      </c>
      <c r="C69" s="9"/>
      <c r="D69" s="10">
        <v>4</v>
      </c>
      <c r="E69" s="10">
        <v>2</v>
      </c>
      <c r="F69" s="11">
        <f>400/16</f>
        <v>25</v>
      </c>
      <c r="G69" s="11">
        <f>200/16</f>
        <v>12.5</v>
      </c>
    </row>
    <row r="70" spans="2:7" x14ac:dyDescent="0.25">
      <c r="B70" s="14" t="s">
        <v>43</v>
      </c>
      <c r="C70" s="6">
        <v>1</v>
      </c>
      <c r="D70" s="6">
        <v>2</v>
      </c>
      <c r="E70" s="6">
        <v>2</v>
      </c>
      <c r="F70" s="7"/>
      <c r="G70" s="7"/>
    </row>
    <row r="71" spans="2:7" x14ac:dyDescent="0.25">
      <c r="B71" s="14"/>
      <c r="C71" s="6">
        <v>2</v>
      </c>
      <c r="D71" s="6">
        <v>2</v>
      </c>
      <c r="E71" s="6">
        <v>2</v>
      </c>
      <c r="F71" s="7"/>
      <c r="G71" s="7"/>
    </row>
    <row r="72" spans="2:7" x14ac:dyDescent="0.25">
      <c r="B72" s="14"/>
      <c r="C72" s="6">
        <v>3</v>
      </c>
      <c r="D72" s="6">
        <v>2</v>
      </c>
      <c r="E72" s="6">
        <v>2</v>
      </c>
      <c r="F72" s="7"/>
      <c r="G72" s="7"/>
    </row>
    <row r="73" spans="2:7" x14ac:dyDescent="0.25">
      <c r="B73" s="14"/>
      <c r="C73" s="6" t="s">
        <v>2</v>
      </c>
      <c r="D73" s="6">
        <v>1</v>
      </c>
      <c r="E73" s="6">
        <v>1</v>
      </c>
      <c r="F73" s="7"/>
      <c r="G73" s="7"/>
    </row>
    <row r="74" spans="2:7" x14ac:dyDescent="0.25">
      <c r="B74" s="14"/>
      <c r="C74" s="6" t="s">
        <v>3</v>
      </c>
      <c r="D74" s="6">
        <v>2</v>
      </c>
      <c r="E74" s="6">
        <v>2</v>
      </c>
      <c r="F74" s="7"/>
      <c r="G74" s="7"/>
    </row>
    <row r="75" spans="2:7" x14ac:dyDescent="0.25">
      <c r="B75" s="8" t="s">
        <v>9</v>
      </c>
      <c r="C75" s="8"/>
      <c r="D75" s="6">
        <v>9</v>
      </c>
      <c r="E75" s="6">
        <v>9</v>
      </c>
      <c r="F75" s="7">
        <f>900/10</f>
        <v>90</v>
      </c>
      <c r="G75" s="7">
        <f>900/10</f>
        <v>90</v>
      </c>
    </row>
    <row r="76" spans="2:7" x14ac:dyDescent="0.25">
      <c r="B76" s="9" t="s">
        <v>8</v>
      </c>
      <c r="C76" s="9"/>
      <c r="D76" s="10">
        <v>0</v>
      </c>
      <c r="E76" s="10">
        <v>0</v>
      </c>
      <c r="F76" s="11">
        <v>0</v>
      </c>
      <c r="G76" s="11">
        <v>0</v>
      </c>
    </row>
    <row r="77" spans="2:7" x14ac:dyDescent="0.25">
      <c r="B77" s="14" t="s">
        <v>44</v>
      </c>
      <c r="C77" s="6">
        <v>1</v>
      </c>
      <c r="D77" s="6">
        <v>2</v>
      </c>
      <c r="E77" s="6">
        <v>2</v>
      </c>
      <c r="F77" s="7"/>
      <c r="G77" s="7"/>
    </row>
    <row r="78" spans="2:7" x14ac:dyDescent="0.25">
      <c r="B78" s="14"/>
      <c r="C78" s="6">
        <v>2</v>
      </c>
      <c r="D78" s="6">
        <v>2</v>
      </c>
      <c r="E78" s="6">
        <v>2</v>
      </c>
      <c r="F78" s="7"/>
      <c r="G78" s="7"/>
    </row>
    <row r="79" spans="2:7" x14ac:dyDescent="0.25">
      <c r="B79" s="14"/>
      <c r="C79" s="6">
        <v>3</v>
      </c>
      <c r="D79" s="6">
        <v>1</v>
      </c>
      <c r="E79" s="6">
        <v>2</v>
      </c>
      <c r="F79" s="7"/>
      <c r="G79" s="7"/>
    </row>
    <row r="80" spans="2:7" x14ac:dyDescent="0.25">
      <c r="B80" s="14"/>
      <c r="C80" s="6">
        <v>4</v>
      </c>
      <c r="D80" s="6">
        <v>1</v>
      </c>
      <c r="E80" s="6">
        <v>1</v>
      </c>
      <c r="F80" s="7"/>
      <c r="G80" s="7"/>
    </row>
    <row r="81" spans="2:7" x14ac:dyDescent="0.25">
      <c r="B81" s="14"/>
      <c r="C81" s="6">
        <v>5</v>
      </c>
      <c r="D81" s="6">
        <v>1</v>
      </c>
      <c r="E81" s="6">
        <v>2</v>
      </c>
      <c r="F81" s="7"/>
      <c r="G81" s="7"/>
    </row>
    <row r="82" spans="2:7" x14ac:dyDescent="0.25">
      <c r="B82" s="14"/>
      <c r="C82" s="6">
        <v>6</v>
      </c>
      <c r="D82" s="6">
        <v>1</v>
      </c>
      <c r="E82" s="6">
        <v>1</v>
      </c>
      <c r="F82" s="7"/>
      <c r="G82" s="7"/>
    </row>
    <row r="83" spans="2:7" x14ac:dyDescent="0.25">
      <c r="B83" s="14"/>
      <c r="C83" s="6">
        <v>7</v>
      </c>
      <c r="D83" s="6">
        <v>0</v>
      </c>
      <c r="E83" s="6">
        <v>0</v>
      </c>
      <c r="F83" s="7"/>
      <c r="G83" s="7"/>
    </row>
    <row r="84" spans="2:7" x14ac:dyDescent="0.25">
      <c r="B84" s="14"/>
      <c r="C84" s="6">
        <v>8</v>
      </c>
      <c r="D84" s="6">
        <v>0</v>
      </c>
      <c r="E84" s="6">
        <v>0</v>
      </c>
      <c r="F84" s="7"/>
      <c r="G84" s="7"/>
    </row>
    <row r="85" spans="2:7" x14ac:dyDescent="0.25">
      <c r="B85" s="14"/>
      <c r="C85" s="6">
        <v>9</v>
      </c>
      <c r="D85" s="6">
        <v>0</v>
      </c>
      <c r="E85" s="6">
        <v>0</v>
      </c>
      <c r="F85" s="7"/>
      <c r="G85" s="7"/>
    </row>
    <row r="86" spans="2:7" x14ac:dyDescent="0.25">
      <c r="B86" s="14"/>
      <c r="C86" s="6">
        <v>10</v>
      </c>
      <c r="D86" s="6">
        <v>0</v>
      </c>
      <c r="E86" s="6">
        <v>0</v>
      </c>
      <c r="F86" s="7"/>
      <c r="G86" s="7"/>
    </row>
    <row r="87" spans="2:7" x14ac:dyDescent="0.25">
      <c r="B87" s="14"/>
      <c r="C87" s="6" t="s">
        <v>2</v>
      </c>
      <c r="D87" s="6">
        <v>0</v>
      </c>
      <c r="E87" s="6">
        <v>0</v>
      </c>
      <c r="F87" s="7"/>
      <c r="G87" s="7"/>
    </row>
    <row r="88" spans="2:7" x14ac:dyDescent="0.25">
      <c r="B88" s="14"/>
      <c r="C88" s="6" t="s">
        <v>3</v>
      </c>
      <c r="D88" s="6">
        <v>0</v>
      </c>
      <c r="E88" s="6">
        <v>0</v>
      </c>
      <c r="F88" s="7"/>
      <c r="G88" s="7"/>
    </row>
    <row r="89" spans="2:7" x14ac:dyDescent="0.25">
      <c r="B89" s="8" t="s">
        <v>9</v>
      </c>
      <c r="C89" s="8"/>
      <c r="D89" s="6">
        <v>8</v>
      </c>
      <c r="E89" s="6">
        <v>10</v>
      </c>
      <c r="F89" s="7">
        <f>800/24</f>
        <v>33.333333333333336</v>
      </c>
      <c r="G89" s="7">
        <f>1000/24</f>
        <v>41.666666666666664</v>
      </c>
    </row>
    <row r="90" spans="2:7" x14ac:dyDescent="0.25">
      <c r="B90" s="9" t="s">
        <v>8</v>
      </c>
      <c r="C90" s="9"/>
      <c r="D90" s="10">
        <v>0</v>
      </c>
      <c r="E90" s="10">
        <v>0</v>
      </c>
      <c r="F90" s="11">
        <v>0</v>
      </c>
      <c r="G90" s="11">
        <v>0</v>
      </c>
    </row>
    <row r="91" spans="2:7" x14ac:dyDescent="0.25">
      <c r="B91" s="14" t="s">
        <v>45</v>
      </c>
      <c r="C91" s="6">
        <v>1</v>
      </c>
      <c r="D91" s="6">
        <v>1</v>
      </c>
      <c r="E91" s="6">
        <v>2</v>
      </c>
      <c r="F91" s="7"/>
      <c r="G91" s="7"/>
    </row>
    <row r="92" spans="2:7" x14ac:dyDescent="0.25">
      <c r="B92" s="14"/>
      <c r="C92" s="6">
        <v>2</v>
      </c>
      <c r="D92" s="6">
        <v>1</v>
      </c>
      <c r="E92" s="6">
        <v>1</v>
      </c>
      <c r="F92" s="7"/>
      <c r="G92" s="7"/>
    </row>
    <row r="93" spans="2:7" x14ac:dyDescent="0.25">
      <c r="B93" s="14"/>
      <c r="C93" s="6">
        <v>3</v>
      </c>
      <c r="D93" s="6">
        <v>0</v>
      </c>
      <c r="E93" s="6">
        <v>0</v>
      </c>
      <c r="F93" s="7"/>
      <c r="G93" s="7"/>
    </row>
    <row r="94" spans="2:7" x14ac:dyDescent="0.25">
      <c r="B94" s="14"/>
      <c r="C94" s="6">
        <v>4</v>
      </c>
      <c r="D94" s="6">
        <v>1</v>
      </c>
      <c r="E94" s="6">
        <v>2</v>
      </c>
      <c r="F94" s="7"/>
      <c r="G94" s="7"/>
    </row>
    <row r="95" spans="2:7" x14ac:dyDescent="0.25">
      <c r="B95" s="14"/>
      <c r="C95" s="6">
        <v>5</v>
      </c>
      <c r="D95" s="6">
        <v>1</v>
      </c>
      <c r="E95" s="6">
        <v>1</v>
      </c>
      <c r="F95" s="7"/>
      <c r="G95" s="7"/>
    </row>
    <row r="96" spans="2:7" x14ac:dyDescent="0.25">
      <c r="B96" s="14"/>
      <c r="C96" s="6" t="s">
        <v>2</v>
      </c>
      <c r="D96" s="6">
        <v>0</v>
      </c>
      <c r="E96" s="6">
        <v>0</v>
      </c>
      <c r="F96" s="7"/>
      <c r="G96" s="7"/>
    </row>
    <row r="97" spans="2:7" x14ac:dyDescent="0.25">
      <c r="B97" s="14"/>
      <c r="C97" s="6" t="s">
        <v>3</v>
      </c>
      <c r="D97" s="6">
        <v>0</v>
      </c>
      <c r="E97" s="6">
        <v>0</v>
      </c>
      <c r="F97" s="7"/>
      <c r="G97" s="7"/>
    </row>
    <row r="98" spans="2:7" x14ac:dyDescent="0.25">
      <c r="B98" s="14"/>
      <c r="C98" s="6" t="s">
        <v>4</v>
      </c>
      <c r="D98" s="6">
        <v>0</v>
      </c>
      <c r="E98" s="6">
        <v>0</v>
      </c>
      <c r="F98" s="7"/>
      <c r="G98" s="7"/>
    </row>
    <row r="99" spans="2:7" x14ac:dyDescent="0.25">
      <c r="B99" s="8" t="s">
        <v>9</v>
      </c>
      <c r="C99" s="8"/>
      <c r="D99" s="6">
        <v>4</v>
      </c>
      <c r="E99" s="6">
        <v>6</v>
      </c>
      <c r="F99" s="7">
        <f>400/16</f>
        <v>25</v>
      </c>
      <c r="G99" s="7">
        <f>600/16</f>
        <v>37.5</v>
      </c>
    </row>
    <row r="100" spans="2:7" x14ac:dyDescent="0.25">
      <c r="B100" s="9" t="s">
        <v>8</v>
      </c>
      <c r="C100" s="9"/>
      <c r="D100" s="10">
        <v>0</v>
      </c>
      <c r="E100" s="10">
        <v>0</v>
      </c>
      <c r="F100" s="11">
        <v>0</v>
      </c>
      <c r="G100" s="11">
        <v>0</v>
      </c>
    </row>
    <row r="101" spans="2:7" x14ac:dyDescent="0.25">
      <c r="B101" s="14" t="s">
        <v>46</v>
      </c>
      <c r="C101" s="6">
        <v>1</v>
      </c>
      <c r="D101" s="6">
        <v>1</v>
      </c>
      <c r="E101" s="6">
        <v>1</v>
      </c>
      <c r="F101" s="7"/>
      <c r="G101" s="7"/>
    </row>
    <row r="102" spans="2:7" x14ac:dyDescent="0.25">
      <c r="B102" s="14"/>
      <c r="C102" s="6">
        <v>2</v>
      </c>
      <c r="D102" s="6">
        <v>0</v>
      </c>
      <c r="E102" s="6">
        <v>0</v>
      </c>
      <c r="F102" s="7"/>
      <c r="G102" s="7"/>
    </row>
    <row r="103" spans="2:7" x14ac:dyDescent="0.25">
      <c r="B103" s="14"/>
      <c r="C103" s="6">
        <v>3</v>
      </c>
      <c r="D103" s="6">
        <v>0</v>
      </c>
      <c r="E103" s="6">
        <v>0</v>
      </c>
      <c r="F103" s="7"/>
      <c r="G103" s="7"/>
    </row>
    <row r="104" spans="2:7" x14ac:dyDescent="0.25">
      <c r="B104" s="14"/>
      <c r="C104" s="6">
        <v>4</v>
      </c>
      <c r="D104" s="6">
        <v>0</v>
      </c>
      <c r="E104" s="6">
        <v>0</v>
      </c>
      <c r="F104" s="7"/>
      <c r="G104" s="7"/>
    </row>
    <row r="105" spans="2:7" x14ac:dyDescent="0.25">
      <c r="B105" s="14"/>
      <c r="C105" s="6">
        <v>5</v>
      </c>
      <c r="D105" s="6">
        <v>0</v>
      </c>
      <c r="E105" s="6">
        <v>0</v>
      </c>
      <c r="F105" s="7"/>
      <c r="G105" s="7"/>
    </row>
    <row r="106" spans="2:7" x14ac:dyDescent="0.25">
      <c r="B106" s="14"/>
      <c r="C106" s="6">
        <v>6</v>
      </c>
      <c r="D106" s="6">
        <v>0</v>
      </c>
      <c r="E106" s="6">
        <v>0</v>
      </c>
      <c r="F106" s="7"/>
      <c r="G106" s="7"/>
    </row>
    <row r="107" spans="2:7" x14ac:dyDescent="0.25">
      <c r="B107" s="14"/>
      <c r="C107" s="6">
        <v>7</v>
      </c>
      <c r="D107" s="6">
        <v>0</v>
      </c>
      <c r="E107" s="6">
        <v>0</v>
      </c>
      <c r="F107" s="7"/>
      <c r="G107" s="7"/>
    </row>
    <row r="108" spans="2:7" x14ac:dyDescent="0.25">
      <c r="B108" s="14"/>
      <c r="C108" s="6" t="s">
        <v>2</v>
      </c>
      <c r="D108" s="6">
        <v>0</v>
      </c>
      <c r="E108" s="6">
        <v>0</v>
      </c>
      <c r="F108" s="7"/>
      <c r="G108" s="7"/>
    </row>
    <row r="109" spans="2:7" x14ac:dyDescent="0.25">
      <c r="B109" s="14"/>
      <c r="C109" s="6" t="s">
        <v>3</v>
      </c>
      <c r="D109" s="6">
        <v>0</v>
      </c>
      <c r="E109" s="6">
        <v>0</v>
      </c>
      <c r="F109" s="7"/>
      <c r="G109" s="7"/>
    </row>
    <row r="110" spans="2:7" x14ac:dyDescent="0.25">
      <c r="B110" s="14"/>
      <c r="C110" s="6" t="s">
        <v>4</v>
      </c>
      <c r="D110" s="6">
        <v>0</v>
      </c>
      <c r="E110" s="6">
        <v>0</v>
      </c>
      <c r="F110" s="7"/>
      <c r="G110" s="7"/>
    </row>
    <row r="111" spans="2:7" x14ac:dyDescent="0.25">
      <c r="B111" s="8" t="s">
        <v>9</v>
      </c>
      <c r="C111" s="8"/>
      <c r="D111" s="6">
        <v>1</v>
      </c>
      <c r="E111" s="6">
        <v>1</v>
      </c>
      <c r="F111" s="7">
        <f>100/20</f>
        <v>5</v>
      </c>
      <c r="G111" s="7">
        <f>100/20</f>
        <v>5</v>
      </c>
    </row>
    <row r="112" spans="2:7" x14ac:dyDescent="0.25">
      <c r="B112" s="9" t="s">
        <v>8</v>
      </c>
      <c r="C112" s="9"/>
      <c r="D112" s="10">
        <v>0</v>
      </c>
      <c r="E112" s="10">
        <v>0</v>
      </c>
      <c r="F112" s="11">
        <v>0</v>
      </c>
      <c r="G112" s="11">
        <v>0</v>
      </c>
    </row>
    <row r="113" spans="2:7" x14ac:dyDescent="0.25">
      <c r="B113" s="14" t="s">
        <v>47</v>
      </c>
      <c r="C113" s="6">
        <v>1</v>
      </c>
      <c r="D113" s="6">
        <v>1</v>
      </c>
      <c r="E113" s="6">
        <v>1</v>
      </c>
      <c r="F113" s="7"/>
      <c r="G113" s="7"/>
    </row>
    <row r="114" spans="2:7" x14ac:dyDescent="0.25">
      <c r="B114" s="14"/>
      <c r="C114" s="6">
        <v>2</v>
      </c>
      <c r="D114" s="6">
        <v>0</v>
      </c>
      <c r="E114" s="6">
        <v>0</v>
      </c>
      <c r="F114" s="7"/>
      <c r="G114" s="7"/>
    </row>
    <row r="115" spans="2:7" x14ac:dyDescent="0.25">
      <c r="B115" s="14"/>
      <c r="C115" s="6">
        <v>3</v>
      </c>
      <c r="D115" s="6">
        <v>0</v>
      </c>
      <c r="E115" s="6">
        <v>0</v>
      </c>
      <c r="F115" s="7"/>
      <c r="G115" s="7"/>
    </row>
    <row r="116" spans="2:7" x14ac:dyDescent="0.25">
      <c r="B116" s="14"/>
      <c r="C116" s="6">
        <v>4</v>
      </c>
      <c r="D116" s="12">
        <v>-2</v>
      </c>
      <c r="E116" s="12">
        <v>-2</v>
      </c>
      <c r="F116" s="7"/>
      <c r="G116" s="7"/>
    </row>
    <row r="117" spans="2:7" x14ac:dyDescent="0.25">
      <c r="B117" s="14"/>
      <c r="C117" s="6">
        <v>5</v>
      </c>
      <c r="D117" s="6">
        <v>1</v>
      </c>
      <c r="E117" s="6">
        <v>1</v>
      </c>
      <c r="F117" s="7"/>
      <c r="G117" s="7"/>
    </row>
    <row r="118" spans="2:7" x14ac:dyDescent="0.25">
      <c r="B118" s="14"/>
      <c r="C118" s="6">
        <v>6</v>
      </c>
      <c r="D118" s="12">
        <v>-2</v>
      </c>
      <c r="E118" s="12">
        <v>-2</v>
      </c>
      <c r="F118" s="7"/>
      <c r="G118" s="7"/>
    </row>
    <row r="119" spans="2:7" x14ac:dyDescent="0.25">
      <c r="B119" s="14"/>
      <c r="C119" s="6">
        <v>7</v>
      </c>
      <c r="D119" s="6">
        <v>0</v>
      </c>
      <c r="E119" s="6">
        <v>0</v>
      </c>
      <c r="F119" s="7"/>
      <c r="G119" s="7"/>
    </row>
    <row r="120" spans="2:7" x14ac:dyDescent="0.25">
      <c r="B120" s="14"/>
      <c r="C120" s="6" t="s">
        <v>2</v>
      </c>
      <c r="D120" s="6">
        <v>1</v>
      </c>
      <c r="E120" s="6">
        <v>1</v>
      </c>
      <c r="F120" s="7"/>
      <c r="G120" s="7"/>
    </row>
    <row r="121" spans="2:7" x14ac:dyDescent="0.25">
      <c r="B121" s="14"/>
      <c r="C121" s="6" t="s">
        <v>3</v>
      </c>
      <c r="D121" s="6">
        <v>1</v>
      </c>
      <c r="E121" s="6">
        <v>1</v>
      </c>
      <c r="F121" s="7"/>
      <c r="G121" s="7"/>
    </row>
    <row r="122" spans="2:7" x14ac:dyDescent="0.25">
      <c r="B122" s="14"/>
      <c r="C122" s="6" t="s">
        <v>4</v>
      </c>
      <c r="D122" s="6">
        <v>0</v>
      </c>
      <c r="E122" s="6">
        <v>0</v>
      </c>
      <c r="F122" s="7"/>
      <c r="G122" s="7"/>
    </row>
    <row r="123" spans="2:7" x14ac:dyDescent="0.25">
      <c r="B123" s="8" t="s">
        <v>9</v>
      </c>
      <c r="C123" s="8"/>
      <c r="D123" s="7">
        <v>4</v>
      </c>
      <c r="E123" s="7">
        <v>4</v>
      </c>
      <c r="F123" s="7">
        <f>400/20</f>
        <v>20</v>
      </c>
      <c r="G123" s="7">
        <f>400/20</f>
        <v>20</v>
      </c>
    </row>
    <row r="124" spans="2:7" x14ac:dyDescent="0.25">
      <c r="B124" s="9" t="s">
        <v>8</v>
      </c>
      <c r="C124" s="9"/>
      <c r="D124" s="11">
        <v>4</v>
      </c>
      <c r="E124" s="11">
        <v>4</v>
      </c>
      <c r="F124" s="11">
        <f>400/20</f>
        <v>20</v>
      </c>
      <c r="G124" s="11">
        <f>400/20</f>
        <v>20</v>
      </c>
    </row>
    <row r="125" spans="2:7" x14ac:dyDescent="0.25">
      <c r="B125" s="14" t="s">
        <v>48</v>
      </c>
      <c r="C125" s="6">
        <v>1</v>
      </c>
      <c r="D125" s="6">
        <v>1</v>
      </c>
      <c r="E125" s="6">
        <v>2</v>
      </c>
      <c r="F125" s="7"/>
      <c r="G125" s="7"/>
    </row>
    <row r="126" spans="2:7" x14ac:dyDescent="0.25">
      <c r="B126" s="14"/>
      <c r="C126" s="6">
        <v>2</v>
      </c>
      <c r="D126" s="6">
        <v>2</v>
      </c>
      <c r="E126" s="6">
        <v>2</v>
      </c>
      <c r="F126" s="7"/>
      <c r="G126" s="7"/>
    </row>
    <row r="127" spans="2:7" x14ac:dyDescent="0.25">
      <c r="B127" s="14"/>
      <c r="C127" s="6">
        <v>3</v>
      </c>
      <c r="D127" s="6">
        <v>0</v>
      </c>
      <c r="E127" s="6">
        <v>0</v>
      </c>
      <c r="F127" s="7"/>
      <c r="G127" s="7"/>
    </row>
    <row r="128" spans="2:7" x14ac:dyDescent="0.25">
      <c r="B128" s="14"/>
      <c r="C128" s="6">
        <v>4</v>
      </c>
      <c r="D128" s="12">
        <v>-2</v>
      </c>
      <c r="E128" s="6">
        <v>2</v>
      </c>
      <c r="F128" s="7"/>
      <c r="G128" s="7"/>
    </row>
    <row r="129" spans="2:7" x14ac:dyDescent="0.25">
      <c r="B129" s="14"/>
      <c r="C129" s="6">
        <v>5</v>
      </c>
      <c r="D129" s="12">
        <v>-1</v>
      </c>
      <c r="E129" s="6">
        <v>2</v>
      </c>
      <c r="F129" s="7"/>
      <c r="G129" s="7"/>
    </row>
    <row r="130" spans="2:7" x14ac:dyDescent="0.25">
      <c r="B130" s="14"/>
      <c r="C130" s="6">
        <v>6</v>
      </c>
      <c r="D130" s="6">
        <v>0</v>
      </c>
      <c r="E130" s="6">
        <v>0</v>
      </c>
      <c r="F130" s="7"/>
      <c r="G130" s="7"/>
    </row>
    <row r="131" spans="2:7" x14ac:dyDescent="0.25">
      <c r="B131" s="14"/>
      <c r="C131" s="6">
        <v>7</v>
      </c>
      <c r="D131" s="6">
        <v>0</v>
      </c>
      <c r="E131" s="6">
        <v>0</v>
      </c>
      <c r="F131" s="7"/>
      <c r="G131" s="7"/>
    </row>
    <row r="132" spans="2:7" x14ac:dyDescent="0.25">
      <c r="B132" s="14"/>
      <c r="C132" s="6">
        <v>8</v>
      </c>
      <c r="D132" s="6">
        <v>0</v>
      </c>
      <c r="E132" s="6">
        <v>0</v>
      </c>
      <c r="F132" s="7"/>
      <c r="G132" s="7"/>
    </row>
    <row r="133" spans="2:7" x14ac:dyDescent="0.25">
      <c r="B133" s="14"/>
      <c r="C133" s="6" t="s">
        <v>2</v>
      </c>
      <c r="D133" s="6">
        <v>2</v>
      </c>
      <c r="E133" s="6">
        <v>2</v>
      </c>
      <c r="F133" s="7"/>
      <c r="G133" s="7"/>
    </row>
    <row r="134" spans="2:7" x14ac:dyDescent="0.25">
      <c r="B134" s="14"/>
      <c r="C134" s="6" t="s">
        <v>3</v>
      </c>
      <c r="D134" s="6">
        <v>0</v>
      </c>
      <c r="E134" s="6">
        <v>0</v>
      </c>
      <c r="F134" s="7"/>
      <c r="G134" s="7"/>
    </row>
    <row r="135" spans="2:7" x14ac:dyDescent="0.25">
      <c r="B135" s="14"/>
      <c r="C135" s="6" t="s">
        <v>4</v>
      </c>
      <c r="D135" s="6">
        <v>0</v>
      </c>
      <c r="E135" s="6">
        <v>0</v>
      </c>
      <c r="F135" s="7"/>
      <c r="G135" s="7"/>
    </row>
    <row r="136" spans="2:7" x14ac:dyDescent="0.25">
      <c r="B136" s="8" t="s">
        <v>9</v>
      </c>
      <c r="C136" s="8"/>
      <c r="D136" s="6">
        <v>5</v>
      </c>
      <c r="E136" s="6">
        <v>10</v>
      </c>
      <c r="F136" s="7">
        <f>500/22</f>
        <v>22.727272727272727</v>
      </c>
      <c r="G136" s="7">
        <f>1000/22</f>
        <v>45.454545454545453</v>
      </c>
    </row>
    <row r="137" spans="2:7" x14ac:dyDescent="0.25">
      <c r="B137" s="9" t="s">
        <v>8</v>
      </c>
      <c r="C137" s="9"/>
      <c r="D137" s="10">
        <v>3</v>
      </c>
      <c r="E137" s="10">
        <v>0</v>
      </c>
      <c r="F137" s="11">
        <f>300/22</f>
        <v>13.636363636363637</v>
      </c>
      <c r="G137" s="11">
        <v>0</v>
      </c>
    </row>
    <row r="138" spans="2:7" x14ac:dyDescent="0.25">
      <c r="B138" s="14" t="s">
        <v>49</v>
      </c>
      <c r="C138" s="6">
        <v>1</v>
      </c>
      <c r="D138" s="6">
        <v>1</v>
      </c>
      <c r="E138" s="6">
        <v>1</v>
      </c>
      <c r="F138" s="7"/>
      <c r="G138" s="7"/>
    </row>
    <row r="139" spans="2:7" x14ac:dyDescent="0.25">
      <c r="B139" s="14"/>
      <c r="C139" s="6">
        <v>2</v>
      </c>
      <c r="D139" s="6">
        <v>2</v>
      </c>
      <c r="E139" s="6">
        <v>2</v>
      </c>
      <c r="F139" s="7"/>
      <c r="G139" s="7"/>
    </row>
    <row r="140" spans="2:7" x14ac:dyDescent="0.25">
      <c r="B140" s="14"/>
      <c r="C140" s="6">
        <v>3</v>
      </c>
      <c r="D140" s="6">
        <v>0</v>
      </c>
      <c r="E140" s="6">
        <v>0</v>
      </c>
      <c r="F140" s="7"/>
      <c r="G140" s="7"/>
    </row>
    <row r="141" spans="2:7" x14ac:dyDescent="0.25">
      <c r="B141" s="14"/>
      <c r="C141" s="6" t="s">
        <v>2</v>
      </c>
      <c r="D141" s="6">
        <v>0</v>
      </c>
      <c r="E141" s="6">
        <v>0</v>
      </c>
      <c r="F141" s="7"/>
      <c r="G141" s="7"/>
    </row>
    <row r="142" spans="2:7" x14ac:dyDescent="0.25">
      <c r="B142" s="14"/>
      <c r="C142" s="6" t="s">
        <v>3</v>
      </c>
      <c r="D142" s="6">
        <v>0</v>
      </c>
      <c r="E142" s="6">
        <v>0</v>
      </c>
      <c r="F142" s="7"/>
      <c r="G142" s="7"/>
    </row>
    <row r="143" spans="2:7" x14ac:dyDescent="0.25">
      <c r="B143" s="8" t="s">
        <v>9</v>
      </c>
      <c r="C143" s="8"/>
      <c r="D143" s="6">
        <v>3</v>
      </c>
      <c r="E143" s="6">
        <v>3</v>
      </c>
      <c r="F143" s="7">
        <f>300/10</f>
        <v>30</v>
      </c>
      <c r="G143" s="7">
        <f>300/10</f>
        <v>30</v>
      </c>
    </row>
    <row r="144" spans="2:7" x14ac:dyDescent="0.25">
      <c r="B144" s="9" t="s">
        <v>8</v>
      </c>
      <c r="C144" s="9"/>
      <c r="D144" s="10">
        <v>0</v>
      </c>
      <c r="E144" s="10">
        <v>0</v>
      </c>
      <c r="F144" s="11">
        <v>0</v>
      </c>
      <c r="G144" s="11">
        <v>0</v>
      </c>
    </row>
    <row r="145" spans="2:7" x14ac:dyDescent="0.25">
      <c r="B145" s="14" t="s">
        <v>50</v>
      </c>
      <c r="C145" s="6">
        <v>1</v>
      </c>
      <c r="D145" s="12">
        <v>-2</v>
      </c>
      <c r="E145" s="12">
        <v>-2</v>
      </c>
      <c r="F145" s="7"/>
      <c r="G145" s="7"/>
    </row>
    <row r="146" spans="2:7" x14ac:dyDescent="0.25">
      <c r="B146" s="14"/>
      <c r="C146" s="6">
        <v>2</v>
      </c>
      <c r="D146" s="6">
        <v>0</v>
      </c>
      <c r="E146" s="6">
        <v>0</v>
      </c>
      <c r="F146" s="7"/>
      <c r="G146" s="7"/>
    </row>
    <row r="147" spans="2:7" x14ac:dyDescent="0.25">
      <c r="B147" s="14"/>
      <c r="C147" s="6">
        <v>3</v>
      </c>
      <c r="D147" s="6">
        <v>1</v>
      </c>
      <c r="E147" s="6">
        <v>1</v>
      </c>
      <c r="F147" s="7"/>
      <c r="G147" s="7"/>
    </row>
    <row r="148" spans="2:7" x14ac:dyDescent="0.25">
      <c r="B148" s="14"/>
      <c r="C148" s="6">
        <v>4</v>
      </c>
      <c r="D148" s="6">
        <v>0</v>
      </c>
      <c r="E148" s="6">
        <v>0</v>
      </c>
      <c r="F148" s="7"/>
      <c r="G148" s="7"/>
    </row>
    <row r="149" spans="2:7" x14ac:dyDescent="0.25">
      <c r="B149" s="14"/>
      <c r="C149" s="6">
        <v>5</v>
      </c>
      <c r="D149" s="12">
        <v>-2</v>
      </c>
      <c r="E149" s="12">
        <v>-2</v>
      </c>
      <c r="F149" s="7"/>
      <c r="G149" s="7"/>
    </row>
    <row r="150" spans="2:7" x14ac:dyDescent="0.25">
      <c r="B150" s="14"/>
      <c r="C150" s="6">
        <v>6</v>
      </c>
      <c r="D150" s="6">
        <v>0</v>
      </c>
      <c r="E150" s="6">
        <v>0</v>
      </c>
      <c r="F150" s="7"/>
      <c r="G150" s="7"/>
    </row>
    <row r="151" spans="2:7" x14ac:dyDescent="0.25">
      <c r="B151" s="14"/>
      <c r="C151" s="6">
        <v>7</v>
      </c>
      <c r="D151" s="6">
        <v>0</v>
      </c>
      <c r="E151" s="6">
        <v>0</v>
      </c>
      <c r="F151" s="7"/>
      <c r="G151" s="7"/>
    </row>
    <row r="152" spans="2:7" x14ac:dyDescent="0.25">
      <c r="B152" s="14"/>
      <c r="C152" s="6" t="s">
        <v>2</v>
      </c>
      <c r="D152" s="6">
        <v>0</v>
      </c>
      <c r="E152" s="6">
        <v>0</v>
      </c>
      <c r="F152" s="7"/>
      <c r="G152" s="7"/>
    </row>
    <row r="153" spans="2:7" x14ac:dyDescent="0.25">
      <c r="B153" s="14"/>
      <c r="C153" s="6" t="s">
        <v>3</v>
      </c>
      <c r="D153" s="6">
        <v>0</v>
      </c>
      <c r="E153" s="6">
        <v>0</v>
      </c>
      <c r="F153" s="7"/>
      <c r="G153" s="7"/>
    </row>
    <row r="154" spans="2:7" x14ac:dyDescent="0.25">
      <c r="B154" s="14"/>
      <c r="C154" s="6" t="s">
        <v>4</v>
      </c>
      <c r="D154" s="12">
        <v>-2</v>
      </c>
      <c r="E154" s="12">
        <v>-2</v>
      </c>
      <c r="F154" s="7"/>
      <c r="G154" s="7">
        <v>-2</v>
      </c>
    </row>
    <row r="155" spans="2:7" x14ac:dyDescent="0.25">
      <c r="B155" s="8" t="s">
        <v>9</v>
      </c>
      <c r="C155" s="8"/>
      <c r="D155" s="6">
        <v>1</v>
      </c>
      <c r="E155" s="6">
        <v>1</v>
      </c>
      <c r="F155" s="7">
        <f>100/20</f>
        <v>5</v>
      </c>
      <c r="G155" s="7">
        <f>100/20</f>
        <v>5</v>
      </c>
    </row>
    <row r="156" spans="2:7" x14ac:dyDescent="0.25">
      <c r="B156" s="9" t="s">
        <v>8</v>
      </c>
      <c r="C156" s="9"/>
      <c r="D156" s="10">
        <v>6</v>
      </c>
      <c r="E156" s="10">
        <v>6</v>
      </c>
      <c r="F156" s="11">
        <f>600/20</f>
        <v>30</v>
      </c>
      <c r="G156" s="11">
        <f>600/20</f>
        <v>30</v>
      </c>
    </row>
    <row r="157" spans="2:7" x14ac:dyDescent="0.25">
      <c r="B157" s="14" t="s">
        <v>56</v>
      </c>
      <c r="C157" s="6">
        <v>1</v>
      </c>
      <c r="D157" s="12">
        <v>-1</v>
      </c>
      <c r="E157" s="6">
        <v>0</v>
      </c>
      <c r="F157" s="7"/>
      <c r="G157" s="7"/>
    </row>
    <row r="158" spans="2:7" x14ac:dyDescent="0.25">
      <c r="B158" s="14"/>
      <c r="C158" s="6">
        <v>2</v>
      </c>
      <c r="D158" s="6">
        <v>0</v>
      </c>
      <c r="E158" s="6">
        <v>0</v>
      </c>
      <c r="F158" s="7"/>
      <c r="G158" s="7"/>
    </row>
    <row r="159" spans="2:7" x14ac:dyDescent="0.25">
      <c r="B159" s="14"/>
      <c r="C159" s="6">
        <v>3</v>
      </c>
      <c r="D159" s="6">
        <v>0</v>
      </c>
      <c r="E159" s="6">
        <v>0</v>
      </c>
      <c r="F159" s="7"/>
      <c r="G159" s="7"/>
    </row>
    <row r="160" spans="2:7" x14ac:dyDescent="0.25">
      <c r="B160" s="14"/>
      <c r="C160" s="6">
        <v>4</v>
      </c>
      <c r="D160" s="12">
        <v>-1</v>
      </c>
      <c r="E160" s="12">
        <v>-1</v>
      </c>
      <c r="F160" s="7"/>
      <c r="G160" s="7"/>
    </row>
    <row r="161" spans="2:7" x14ac:dyDescent="0.25">
      <c r="B161" s="14"/>
      <c r="C161" s="6">
        <v>5</v>
      </c>
      <c r="D161" s="12">
        <v>-2</v>
      </c>
      <c r="E161" s="12">
        <v>-2</v>
      </c>
      <c r="F161" s="7"/>
      <c r="G161" s="7"/>
    </row>
    <row r="162" spans="2:7" x14ac:dyDescent="0.25">
      <c r="B162" s="14"/>
      <c r="C162" s="6">
        <v>6</v>
      </c>
      <c r="D162" s="6">
        <v>0</v>
      </c>
      <c r="E162" s="6">
        <v>0</v>
      </c>
      <c r="F162" s="7"/>
      <c r="G162" s="7"/>
    </row>
    <row r="163" spans="2:7" x14ac:dyDescent="0.25">
      <c r="B163" s="14"/>
      <c r="C163" s="6">
        <v>7</v>
      </c>
      <c r="D163" s="6">
        <v>0</v>
      </c>
      <c r="E163" s="6">
        <v>0</v>
      </c>
      <c r="F163" s="7"/>
      <c r="G163" s="7"/>
    </row>
    <row r="164" spans="2:7" x14ac:dyDescent="0.25">
      <c r="B164" s="14"/>
      <c r="C164" s="6">
        <v>8</v>
      </c>
      <c r="D164" s="6">
        <v>0</v>
      </c>
      <c r="E164" s="6">
        <v>0</v>
      </c>
      <c r="F164" s="7"/>
      <c r="G164" s="7"/>
    </row>
    <row r="165" spans="2:7" x14ac:dyDescent="0.25">
      <c r="B165" s="14"/>
      <c r="C165" s="6">
        <v>9</v>
      </c>
      <c r="D165" s="6">
        <v>0</v>
      </c>
      <c r="E165" s="6">
        <v>0</v>
      </c>
      <c r="F165" s="7"/>
      <c r="G165" s="7"/>
    </row>
    <row r="166" spans="2:7" x14ac:dyDescent="0.25">
      <c r="B166" s="14"/>
      <c r="C166" s="6" t="s">
        <v>2</v>
      </c>
      <c r="D166" s="6">
        <v>0</v>
      </c>
      <c r="E166" s="6">
        <v>0</v>
      </c>
      <c r="F166" s="7"/>
      <c r="G166" s="7"/>
    </row>
    <row r="167" spans="2:7" x14ac:dyDescent="0.25">
      <c r="B167" s="14"/>
      <c r="C167" s="6" t="s">
        <v>3</v>
      </c>
      <c r="D167" s="6">
        <v>0</v>
      </c>
      <c r="E167" s="6">
        <v>0</v>
      </c>
      <c r="F167" s="7"/>
      <c r="G167" s="7"/>
    </row>
    <row r="168" spans="2:7" x14ac:dyDescent="0.25">
      <c r="B168" s="14"/>
      <c r="C168" s="6" t="s">
        <v>4</v>
      </c>
      <c r="D168" s="6">
        <v>0</v>
      </c>
      <c r="E168" s="6">
        <v>0</v>
      </c>
      <c r="F168" s="7"/>
      <c r="G168" s="7"/>
    </row>
    <row r="169" spans="2:7" x14ac:dyDescent="0.25">
      <c r="B169" s="8" t="s">
        <v>9</v>
      </c>
      <c r="C169" s="8"/>
      <c r="D169" s="6">
        <v>0</v>
      </c>
      <c r="E169" s="6">
        <v>0</v>
      </c>
      <c r="F169" s="7">
        <v>0</v>
      </c>
      <c r="G169" s="7">
        <v>0</v>
      </c>
    </row>
    <row r="170" spans="2:7" x14ac:dyDescent="0.25">
      <c r="B170" s="9" t="s">
        <v>8</v>
      </c>
      <c r="C170" s="9"/>
      <c r="D170" s="10">
        <v>4</v>
      </c>
      <c r="E170" s="10">
        <v>3</v>
      </c>
      <c r="F170" s="11">
        <f>400/24</f>
        <v>16.666666666666668</v>
      </c>
      <c r="G170" s="11">
        <f>300/24</f>
        <v>12.5</v>
      </c>
    </row>
    <row r="171" spans="2:7" x14ac:dyDescent="0.25">
      <c r="B171" s="14" t="s">
        <v>51</v>
      </c>
      <c r="C171" s="6">
        <v>1</v>
      </c>
      <c r="D171" s="6">
        <v>0</v>
      </c>
      <c r="E171" s="6">
        <v>0</v>
      </c>
      <c r="F171" s="7"/>
      <c r="G171" s="7"/>
    </row>
    <row r="172" spans="2:7" x14ac:dyDescent="0.25">
      <c r="B172" s="14"/>
      <c r="C172" s="6">
        <v>2</v>
      </c>
      <c r="D172" s="6">
        <v>0</v>
      </c>
      <c r="E172" s="6">
        <v>0</v>
      </c>
      <c r="F172" s="7"/>
      <c r="G172" s="7"/>
    </row>
    <row r="173" spans="2:7" x14ac:dyDescent="0.25">
      <c r="B173" s="14"/>
      <c r="C173" s="6">
        <v>3</v>
      </c>
      <c r="D173" s="6">
        <v>0</v>
      </c>
      <c r="E173" s="6">
        <v>0</v>
      </c>
      <c r="F173" s="7"/>
      <c r="G173" s="7"/>
    </row>
    <row r="174" spans="2:7" x14ac:dyDescent="0.25">
      <c r="B174" s="14"/>
      <c r="C174" s="6">
        <v>4</v>
      </c>
      <c r="D174" s="6">
        <v>0</v>
      </c>
      <c r="E174" s="6">
        <v>0</v>
      </c>
      <c r="F174" s="7"/>
      <c r="G174" s="7"/>
    </row>
    <row r="175" spans="2:7" x14ac:dyDescent="0.25">
      <c r="B175" s="14"/>
      <c r="C175" s="6">
        <v>5</v>
      </c>
      <c r="D175" s="6">
        <v>0</v>
      </c>
      <c r="E175" s="6">
        <v>0</v>
      </c>
      <c r="F175" s="7"/>
      <c r="G175" s="7"/>
    </row>
    <row r="176" spans="2:7" x14ac:dyDescent="0.25">
      <c r="B176" s="14"/>
      <c r="C176" s="6">
        <v>6</v>
      </c>
      <c r="D176" s="6">
        <v>0</v>
      </c>
      <c r="E176" s="6">
        <v>0</v>
      </c>
      <c r="F176" s="7"/>
      <c r="G176" s="7"/>
    </row>
    <row r="177" spans="2:7" x14ac:dyDescent="0.25">
      <c r="B177" s="14"/>
      <c r="C177" s="6">
        <v>7</v>
      </c>
      <c r="D177" s="6">
        <v>0</v>
      </c>
      <c r="E177" s="6">
        <v>0</v>
      </c>
      <c r="F177" s="7"/>
      <c r="G177" s="7"/>
    </row>
    <row r="178" spans="2:7" x14ac:dyDescent="0.25">
      <c r="B178" s="14"/>
      <c r="C178" s="6">
        <v>8</v>
      </c>
      <c r="D178" s="6">
        <v>0</v>
      </c>
      <c r="E178" s="6">
        <v>0</v>
      </c>
      <c r="F178" s="7"/>
      <c r="G178" s="7"/>
    </row>
    <row r="179" spans="2:7" x14ac:dyDescent="0.25">
      <c r="B179" s="14"/>
      <c r="C179" s="6">
        <v>9</v>
      </c>
      <c r="D179" s="6">
        <v>0</v>
      </c>
      <c r="E179" s="6">
        <v>0</v>
      </c>
      <c r="F179" s="7"/>
      <c r="G179" s="7"/>
    </row>
    <row r="180" spans="2:7" x14ac:dyDescent="0.25">
      <c r="B180" s="14"/>
      <c r="C180" s="6">
        <v>10</v>
      </c>
      <c r="D180" s="6">
        <v>0</v>
      </c>
      <c r="E180" s="6">
        <v>0</v>
      </c>
      <c r="F180" s="7"/>
      <c r="G180" s="7"/>
    </row>
    <row r="181" spans="2:7" x14ac:dyDescent="0.25">
      <c r="B181" s="14"/>
      <c r="C181" s="6" t="s">
        <v>2</v>
      </c>
      <c r="D181" s="6">
        <v>0</v>
      </c>
      <c r="E181" s="6">
        <v>0</v>
      </c>
      <c r="F181" s="7"/>
      <c r="G181" s="7"/>
    </row>
    <row r="182" spans="2:7" x14ac:dyDescent="0.25">
      <c r="B182" s="14"/>
      <c r="C182" s="6" t="s">
        <v>3</v>
      </c>
      <c r="D182" s="6">
        <v>0</v>
      </c>
      <c r="E182" s="6">
        <v>0</v>
      </c>
      <c r="F182" s="7"/>
      <c r="G182" s="7"/>
    </row>
    <row r="183" spans="2:7" x14ac:dyDescent="0.25">
      <c r="B183" s="8" t="s">
        <v>9</v>
      </c>
      <c r="C183" s="8"/>
      <c r="D183" s="6">
        <v>0</v>
      </c>
      <c r="E183" s="6">
        <v>0</v>
      </c>
      <c r="F183" s="7">
        <v>0</v>
      </c>
      <c r="G183" s="7">
        <v>0</v>
      </c>
    </row>
    <row r="184" spans="2:7" x14ac:dyDescent="0.25">
      <c r="B184" s="9" t="s">
        <v>8</v>
      </c>
      <c r="C184" s="9"/>
      <c r="D184" s="10">
        <v>0</v>
      </c>
      <c r="E184" s="10">
        <v>0</v>
      </c>
      <c r="F184" s="11">
        <v>0</v>
      </c>
      <c r="G184" s="11">
        <v>0</v>
      </c>
    </row>
    <row r="185" spans="2:7" x14ac:dyDescent="0.25">
      <c r="B185" s="14" t="s">
        <v>52</v>
      </c>
      <c r="C185" s="6">
        <v>1</v>
      </c>
      <c r="D185" s="6">
        <v>1</v>
      </c>
      <c r="E185" s="6">
        <v>1</v>
      </c>
      <c r="F185" s="7"/>
      <c r="G185" s="7"/>
    </row>
    <row r="186" spans="2:7" x14ac:dyDescent="0.25">
      <c r="B186" s="14"/>
      <c r="C186" s="6">
        <v>2</v>
      </c>
      <c r="D186" s="6">
        <v>0</v>
      </c>
      <c r="E186" s="6">
        <v>0</v>
      </c>
      <c r="F186" s="7"/>
      <c r="G186" s="7"/>
    </row>
    <row r="187" spans="2:7" x14ac:dyDescent="0.25">
      <c r="B187" s="14"/>
      <c r="C187" s="6">
        <v>3</v>
      </c>
      <c r="D187" s="6">
        <v>0</v>
      </c>
      <c r="E187" s="6">
        <v>0</v>
      </c>
      <c r="F187" s="7"/>
      <c r="G187" s="7"/>
    </row>
    <row r="188" spans="2:7" x14ac:dyDescent="0.25">
      <c r="B188" s="14"/>
      <c r="C188" s="6">
        <v>4</v>
      </c>
      <c r="D188" s="6">
        <v>0</v>
      </c>
      <c r="E188" s="6">
        <v>0</v>
      </c>
      <c r="F188" s="7"/>
      <c r="G188" s="7"/>
    </row>
    <row r="189" spans="2:7" x14ac:dyDescent="0.25">
      <c r="B189" s="14"/>
      <c r="C189" s="6">
        <v>5</v>
      </c>
      <c r="D189" s="6">
        <v>0</v>
      </c>
      <c r="E189" s="6">
        <v>0</v>
      </c>
      <c r="F189" s="7"/>
      <c r="G189" s="7"/>
    </row>
    <row r="190" spans="2:7" x14ac:dyDescent="0.25">
      <c r="B190" s="14"/>
      <c r="C190" s="6">
        <v>6</v>
      </c>
      <c r="D190" s="6">
        <v>0</v>
      </c>
      <c r="E190" s="6">
        <v>0</v>
      </c>
      <c r="F190" s="7"/>
      <c r="G190" s="7"/>
    </row>
    <row r="191" spans="2:7" x14ac:dyDescent="0.25">
      <c r="B191" s="14"/>
      <c r="C191" s="6">
        <v>7</v>
      </c>
      <c r="D191" s="6">
        <v>1</v>
      </c>
      <c r="E191" s="6">
        <v>1</v>
      </c>
      <c r="F191" s="7"/>
      <c r="G191" s="7"/>
    </row>
    <row r="192" spans="2:7" x14ac:dyDescent="0.25">
      <c r="B192" s="14"/>
      <c r="C192" s="6">
        <v>8</v>
      </c>
      <c r="D192" s="6">
        <v>0</v>
      </c>
      <c r="E192" s="6">
        <v>0</v>
      </c>
      <c r="F192" s="7"/>
      <c r="G192" s="7"/>
    </row>
    <row r="193" spans="2:7" x14ac:dyDescent="0.25">
      <c r="B193" s="14"/>
      <c r="C193" s="6">
        <v>9</v>
      </c>
      <c r="D193" s="6">
        <v>1</v>
      </c>
      <c r="E193" s="6">
        <v>1</v>
      </c>
      <c r="F193" s="7"/>
      <c r="G193" s="7"/>
    </row>
    <row r="194" spans="2:7" x14ac:dyDescent="0.25">
      <c r="B194" s="14"/>
      <c r="C194" s="6">
        <v>10</v>
      </c>
      <c r="D194" s="6">
        <v>0</v>
      </c>
      <c r="E194" s="6">
        <v>0</v>
      </c>
      <c r="F194" s="7"/>
      <c r="G194" s="7"/>
    </row>
    <row r="195" spans="2:7" x14ac:dyDescent="0.25">
      <c r="B195" s="14"/>
      <c r="C195" s="6">
        <v>11</v>
      </c>
      <c r="D195" s="6">
        <v>2</v>
      </c>
      <c r="E195" s="6">
        <v>2</v>
      </c>
      <c r="F195" s="7"/>
      <c r="G195" s="7"/>
    </row>
    <row r="196" spans="2:7" x14ac:dyDescent="0.25">
      <c r="B196" s="14"/>
      <c r="C196" s="6">
        <v>12</v>
      </c>
      <c r="D196" s="6">
        <v>0</v>
      </c>
      <c r="E196" s="6">
        <v>0</v>
      </c>
      <c r="F196" s="7"/>
      <c r="G196" s="7"/>
    </row>
    <row r="197" spans="2:7" x14ac:dyDescent="0.25">
      <c r="B197" s="14"/>
      <c r="C197" s="6">
        <v>13</v>
      </c>
      <c r="D197" s="6">
        <v>0</v>
      </c>
      <c r="E197" s="6">
        <v>0</v>
      </c>
      <c r="F197" s="7"/>
      <c r="G197" s="7"/>
    </row>
    <row r="198" spans="2:7" x14ac:dyDescent="0.25">
      <c r="B198" s="14"/>
      <c r="C198" s="6">
        <v>14</v>
      </c>
      <c r="D198" s="6">
        <v>1</v>
      </c>
      <c r="E198" s="6">
        <v>1</v>
      </c>
      <c r="F198" s="7"/>
      <c r="G198" s="7"/>
    </row>
    <row r="199" spans="2:7" x14ac:dyDescent="0.25">
      <c r="B199" s="14"/>
      <c r="C199" s="6">
        <v>15</v>
      </c>
      <c r="D199" s="6">
        <v>0</v>
      </c>
      <c r="E199" s="6">
        <v>0</v>
      </c>
      <c r="F199" s="7"/>
      <c r="G199" s="7"/>
    </row>
    <row r="200" spans="2:7" x14ac:dyDescent="0.25">
      <c r="B200" s="14"/>
      <c r="C200" s="6">
        <v>16</v>
      </c>
      <c r="D200" s="6">
        <v>0</v>
      </c>
      <c r="E200" s="6">
        <v>0</v>
      </c>
      <c r="F200" s="7"/>
      <c r="G200" s="7"/>
    </row>
    <row r="201" spans="2:7" x14ac:dyDescent="0.25">
      <c r="B201" s="14"/>
      <c r="C201" s="6">
        <v>17</v>
      </c>
      <c r="D201" s="6">
        <v>1</v>
      </c>
      <c r="E201" s="6">
        <v>1</v>
      </c>
      <c r="F201" s="7"/>
      <c r="G201" s="7"/>
    </row>
    <row r="202" spans="2:7" x14ac:dyDescent="0.25">
      <c r="B202" s="14"/>
      <c r="C202" s="6">
        <v>18</v>
      </c>
      <c r="D202" s="6">
        <v>0</v>
      </c>
      <c r="E202" s="6">
        <v>0</v>
      </c>
      <c r="F202" s="7"/>
      <c r="G202" s="7"/>
    </row>
    <row r="203" spans="2:7" x14ac:dyDescent="0.25">
      <c r="B203" s="14"/>
      <c r="C203" s="6">
        <v>19</v>
      </c>
      <c r="D203" s="6">
        <v>1</v>
      </c>
      <c r="E203" s="6">
        <v>1</v>
      </c>
      <c r="F203" s="7"/>
      <c r="G203" s="7"/>
    </row>
    <row r="204" spans="2:7" x14ac:dyDescent="0.25">
      <c r="B204" s="8" t="s">
        <v>9</v>
      </c>
      <c r="C204" s="8"/>
      <c r="D204" s="6">
        <v>8</v>
      </c>
      <c r="E204" s="6">
        <v>8</v>
      </c>
      <c r="F204" s="7">
        <f>800/38</f>
        <v>21.05263157894737</v>
      </c>
      <c r="G204" s="7">
        <f>800/38</f>
        <v>21.05263157894737</v>
      </c>
    </row>
    <row r="205" spans="2:7" x14ac:dyDescent="0.25">
      <c r="B205" s="9" t="s">
        <v>8</v>
      </c>
      <c r="C205" s="9"/>
      <c r="D205" s="10">
        <v>0</v>
      </c>
      <c r="E205" s="10">
        <v>0</v>
      </c>
      <c r="F205" s="11">
        <v>0</v>
      </c>
      <c r="G205" s="11">
        <v>0</v>
      </c>
    </row>
    <row r="206" spans="2:7" x14ac:dyDescent="0.25">
      <c r="B206" s="6"/>
      <c r="C206" s="6" t="s">
        <v>9</v>
      </c>
      <c r="D206" s="7">
        <f>D204+D183+D169+D155+D143+D136+D123+D111+D99+D89+D75+D68+D58+D47+D35+D20+D10</f>
        <v>53</v>
      </c>
      <c r="E206" s="7">
        <f>E204+E183+E169+E155+E143+E136+E123+E111+E99+E89+E75+E68+E58+E47+E35+E20+E10</f>
        <v>62</v>
      </c>
      <c r="F206" s="6"/>
      <c r="G206" s="6"/>
    </row>
    <row r="207" spans="2:7" x14ac:dyDescent="0.25">
      <c r="B207" s="6"/>
      <c r="C207" s="10" t="s">
        <v>8</v>
      </c>
      <c r="D207" s="11">
        <v>22</v>
      </c>
      <c r="E207" s="11">
        <v>16</v>
      </c>
      <c r="F207" s="6"/>
      <c r="G207" s="6"/>
    </row>
    <row r="208" spans="2:7" x14ac:dyDescent="0.25">
      <c r="B208" s="6"/>
      <c r="C208" s="6" t="s">
        <v>55</v>
      </c>
      <c r="D208" s="7">
        <f>D206-D207</f>
        <v>31</v>
      </c>
      <c r="E208" s="7">
        <f>E206-E207</f>
        <v>46</v>
      </c>
      <c r="F208" s="6"/>
      <c r="G208" s="6"/>
    </row>
  </sheetData>
  <mergeCells count="17">
    <mergeCell ref="B185:B203"/>
    <mergeCell ref="B171:B182"/>
    <mergeCell ref="B157:B168"/>
    <mergeCell ref="B145:B154"/>
    <mergeCell ref="B49:B57"/>
    <mergeCell ref="B60:B67"/>
    <mergeCell ref="B70:B74"/>
    <mergeCell ref="B77:B88"/>
    <mergeCell ref="B91:B98"/>
    <mergeCell ref="B101:B110"/>
    <mergeCell ref="B113:B122"/>
    <mergeCell ref="B125:B135"/>
    <mergeCell ref="B3:B9"/>
    <mergeCell ref="B12:B19"/>
    <mergeCell ref="B37:B46"/>
    <mergeCell ref="B22:B34"/>
    <mergeCell ref="B138:B1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F389-E107-4765-A399-4537B58000E3}">
  <dimension ref="B1:M19"/>
  <sheetViews>
    <sheetView topLeftCell="B1" zoomScale="48" zoomScaleNormal="89" workbookViewId="0">
      <pane ySplit="2" topLeftCell="A3" activePane="bottomLeft" state="frozen"/>
      <selection pane="bottomLeft" activeCell="I1" sqref="I1:M1"/>
    </sheetView>
  </sheetViews>
  <sheetFormatPr defaultRowHeight="14.4" x14ac:dyDescent="0.3"/>
  <cols>
    <col min="1" max="1" width="8.88671875" style="1"/>
    <col min="2" max="2" width="53.5546875" style="1" bestFit="1" customWidth="1"/>
    <col min="3" max="3" width="5.6640625" style="1" bestFit="1" customWidth="1"/>
    <col min="4" max="4" width="11.5546875" style="1" bestFit="1" customWidth="1"/>
    <col min="5" max="5" width="10.5546875" style="1" bestFit="1" customWidth="1"/>
    <col min="6" max="6" width="12.109375" style="1" bestFit="1" customWidth="1"/>
    <col min="7" max="8" width="8.88671875" style="1"/>
    <col min="9" max="9" width="53.5546875" style="1" bestFit="1" customWidth="1"/>
    <col min="10" max="10" width="5.6640625" style="1" bestFit="1" customWidth="1"/>
    <col min="11" max="11" width="10.88671875" style="1" bestFit="1" customWidth="1"/>
    <col min="12" max="12" width="10.33203125" style="1" bestFit="1" customWidth="1"/>
    <col min="13" max="13" width="11.88671875" style="1" bestFit="1" customWidth="1"/>
    <col min="14" max="16384" width="8.88671875" style="1"/>
  </cols>
  <sheetData>
    <row r="1" spans="2:13" x14ac:dyDescent="0.3">
      <c r="B1" s="13" t="s">
        <v>57</v>
      </c>
      <c r="C1" s="13"/>
      <c r="D1" s="13"/>
      <c r="E1" s="13"/>
      <c r="F1" s="13"/>
      <c r="I1" s="13" t="s">
        <v>58</v>
      </c>
      <c r="J1" s="13"/>
      <c r="K1" s="13"/>
      <c r="L1" s="13"/>
      <c r="M1" s="13"/>
    </row>
    <row r="2" spans="2:13" x14ac:dyDescent="0.3">
      <c r="B2" s="2"/>
      <c r="C2" s="2" t="s">
        <v>1</v>
      </c>
      <c r="D2" s="2" t="s">
        <v>30</v>
      </c>
      <c r="E2" s="2" t="s">
        <v>31</v>
      </c>
      <c r="F2" s="2" t="s">
        <v>53</v>
      </c>
      <c r="I2" s="2"/>
      <c r="J2" s="2" t="s">
        <v>1</v>
      </c>
      <c r="K2" s="2" t="s">
        <v>32</v>
      </c>
      <c r="L2" s="2" t="s">
        <v>33</v>
      </c>
      <c r="M2" s="2" t="s">
        <v>54</v>
      </c>
    </row>
    <row r="3" spans="2:13" x14ac:dyDescent="0.3">
      <c r="B3" s="4" t="s">
        <v>10</v>
      </c>
      <c r="C3" s="2">
        <v>1</v>
      </c>
      <c r="D3" s="3">
        <v>28.57</v>
      </c>
      <c r="E3" s="3">
        <v>0</v>
      </c>
      <c r="F3" s="3">
        <f t="shared" ref="F3:F19" si="0">D3+E3</f>
        <v>28.57</v>
      </c>
      <c r="I3" s="4" t="s">
        <v>10</v>
      </c>
      <c r="J3" s="2">
        <v>1</v>
      </c>
      <c r="K3" s="3">
        <v>28.57</v>
      </c>
      <c r="L3" s="3">
        <v>0</v>
      </c>
      <c r="M3" s="3">
        <f t="shared" ref="M3:M19" si="1">K3+L3</f>
        <v>28.57</v>
      </c>
    </row>
    <row r="4" spans="2:13" ht="30.6" customHeight="1" x14ac:dyDescent="0.3">
      <c r="B4" s="4" t="s">
        <v>11</v>
      </c>
      <c r="C4" s="2">
        <v>2</v>
      </c>
      <c r="D4" s="3">
        <v>6.25</v>
      </c>
      <c r="E4" s="3">
        <v>0</v>
      </c>
      <c r="F4" s="3">
        <f>D4+E4</f>
        <v>6.25</v>
      </c>
      <c r="I4" s="4" t="s">
        <v>11</v>
      </c>
      <c r="J4" s="2">
        <v>2</v>
      </c>
      <c r="K4" s="3">
        <v>6.25</v>
      </c>
      <c r="L4" s="3">
        <v>0</v>
      </c>
      <c r="M4" s="3">
        <f t="shared" si="1"/>
        <v>6.25</v>
      </c>
    </row>
    <row r="5" spans="2:13" x14ac:dyDescent="0.3">
      <c r="B5" s="4" t="s">
        <v>12</v>
      </c>
      <c r="C5" s="2">
        <v>3</v>
      </c>
      <c r="D5" s="3">
        <v>11.54</v>
      </c>
      <c r="E5" s="3">
        <v>3.85</v>
      </c>
      <c r="F5" s="3">
        <f t="shared" si="0"/>
        <v>15.389999999999999</v>
      </c>
      <c r="I5" s="4" t="s">
        <v>12</v>
      </c>
      <c r="J5" s="2">
        <v>3</v>
      </c>
      <c r="K5" s="3">
        <v>11.54</v>
      </c>
      <c r="L5" s="3">
        <v>3.85</v>
      </c>
      <c r="M5" s="3">
        <f t="shared" si="1"/>
        <v>15.389999999999999</v>
      </c>
    </row>
    <row r="6" spans="2:13" ht="28.8" x14ac:dyDescent="0.3">
      <c r="B6" s="4" t="s">
        <v>13</v>
      </c>
      <c r="C6" s="2">
        <v>4</v>
      </c>
      <c r="D6" s="3">
        <v>5</v>
      </c>
      <c r="E6" s="3">
        <v>0</v>
      </c>
      <c r="F6" s="3">
        <f t="shared" si="0"/>
        <v>5</v>
      </c>
      <c r="I6" s="4" t="s">
        <v>13</v>
      </c>
      <c r="J6" s="2">
        <v>4</v>
      </c>
      <c r="K6" s="3">
        <v>5</v>
      </c>
      <c r="L6" s="3">
        <v>0</v>
      </c>
      <c r="M6" s="3">
        <f t="shared" si="1"/>
        <v>5</v>
      </c>
    </row>
    <row r="7" spans="2:13" x14ac:dyDescent="0.3">
      <c r="B7" s="4" t="s">
        <v>14</v>
      </c>
      <c r="C7" s="2">
        <v>5</v>
      </c>
      <c r="D7" s="3">
        <v>0</v>
      </c>
      <c r="E7" s="3">
        <v>0</v>
      </c>
      <c r="F7" s="3">
        <f t="shared" si="0"/>
        <v>0</v>
      </c>
      <c r="I7" s="4" t="s">
        <v>14</v>
      </c>
      <c r="J7" s="2">
        <v>5</v>
      </c>
      <c r="K7" s="3">
        <v>0</v>
      </c>
      <c r="L7" s="3">
        <v>0</v>
      </c>
      <c r="M7" s="3">
        <f t="shared" si="1"/>
        <v>0</v>
      </c>
    </row>
    <row r="8" spans="2:13" ht="28.8" x14ac:dyDescent="0.3">
      <c r="B8" s="4" t="s">
        <v>15</v>
      </c>
      <c r="C8" s="2">
        <v>6</v>
      </c>
      <c r="D8" s="3">
        <v>6.25</v>
      </c>
      <c r="E8" s="3">
        <v>25</v>
      </c>
      <c r="F8" s="3">
        <f t="shared" si="0"/>
        <v>31.25</v>
      </c>
      <c r="I8" s="4" t="s">
        <v>15</v>
      </c>
      <c r="J8" s="2">
        <v>6</v>
      </c>
      <c r="K8" s="3">
        <v>6.25</v>
      </c>
      <c r="L8" s="3">
        <v>12.5</v>
      </c>
      <c r="M8" s="3">
        <f t="shared" si="1"/>
        <v>18.75</v>
      </c>
    </row>
    <row r="9" spans="2:13" ht="28.8" x14ac:dyDescent="0.3">
      <c r="B9" s="4" t="s">
        <v>16</v>
      </c>
      <c r="C9" s="2">
        <v>7</v>
      </c>
      <c r="D9" s="3">
        <v>90</v>
      </c>
      <c r="E9" s="3">
        <v>0</v>
      </c>
      <c r="F9" s="3">
        <f t="shared" si="0"/>
        <v>90</v>
      </c>
      <c r="I9" s="4" t="s">
        <v>16</v>
      </c>
      <c r="J9" s="2">
        <v>7</v>
      </c>
      <c r="K9" s="3">
        <v>90</v>
      </c>
      <c r="L9" s="3">
        <v>0</v>
      </c>
      <c r="M9" s="3">
        <f t="shared" si="1"/>
        <v>90</v>
      </c>
    </row>
    <row r="10" spans="2:13" ht="43.2" x14ac:dyDescent="0.3">
      <c r="B10" s="4" t="s">
        <v>17</v>
      </c>
      <c r="C10" s="2">
        <v>8</v>
      </c>
      <c r="D10" s="3">
        <v>33.33</v>
      </c>
      <c r="E10" s="3">
        <v>0</v>
      </c>
      <c r="F10" s="3">
        <f t="shared" si="0"/>
        <v>33.33</v>
      </c>
      <c r="I10" s="4" t="s">
        <v>17</v>
      </c>
      <c r="J10" s="2">
        <v>8</v>
      </c>
      <c r="K10" s="3">
        <v>41.67</v>
      </c>
      <c r="L10" s="3">
        <v>0</v>
      </c>
      <c r="M10" s="3">
        <f t="shared" si="1"/>
        <v>41.67</v>
      </c>
    </row>
    <row r="11" spans="2:13" ht="28.8" x14ac:dyDescent="0.3">
      <c r="B11" s="4" t="s">
        <v>18</v>
      </c>
      <c r="C11" s="2">
        <v>9</v>
      </c>
      <c r="D11" s="3">
        <v>25</v>
      </c>
      <c r="E11" s="3">
        <v>0</v>
      </c>
      <c r="F11" s="3">
        <f t="shared" si="0"/>
        <v>25</v>
      </c>
      <c r="I11" s="4" t="s">
        <v>18</v>
      </c>
      <c r="J11" s="2">
        <v>9</v>
      </c>
      <c r="K11" s="3">
        <v>37.5</v>
      </c>
      <c r="L11" s="3">
        <v>0</v>
      </c>
      <c r="M11" s="3">
        <f t="shared" si="1"/>
        <v>37.5</v>
      </c>
    </row>
    <row r="12" spans="2:13" x14ac:dyDescent="0.3">
      <c r="B12" s="4" t="s">
        <v>19</v>
      </c>
      <c r="C12" s="2">
        <v>10</v>
      </c>
      <c r="D12" s="3">
        <v>5</v>
      </c>
      <c r="E12" s="3">
        <v>0</v>
      </c>
      <c r="F12" s="3">
        <f t="shared" si="0"/>
        <v>5</v>
      </c>
      <c r="I12" s="4" t="s">
        <v>19</v>
      </c>
      <c r="J12" s="2">
        <v>10</v>
      </c>
      <c r="K12" s="3">
        <v>5</v>
      </c>
      <c r="L12" s="3">
        <v>0</v>
      </c>
      <c r="M12" s="3">
        <f t="shared" si="1"/>
        <v>5</v>
      </c>
    </row>
    <row r="13" spans="2:13" ht="57" customHeight="1" x14ac:dyDescent="0.3">
      <c r="B13" s="4" t="s">
        <v>20</v>
      </c>
      <c r="C13" s="2">
        <v>11</v>
      </c>
      <c r="D13" s="3">
        <v>20</v>
      </c>
      <c r="E13" s="3">
        <v>20</v>
      </c>
      <c r="F13" s="3">
        <f t="shared" si="0"/>
        <v>40</v>
      </c>
      <c r="I13" s="4" t="s">
        <v>20</v>
      </c>
      <c r="J13" s="2">
        <v>11</v>
      </c>
      <c r="K13" s="3">
        <v>20</v>
      </c>
      <c r="L13" s="3">
        <v>20</v>
      </c>
      <c r="M13" s="3">
        <f t="shared" si="1"/>
        <v>40</v>
      </c>
    </row>
    <row r="14" spans="2:13" x14ac:dyDescent="0.3">
      <c r="B14" s="4" t="s">
        <v>21</v>
      </c>
      <c r="C14" s="2">
        <v>12</v>
      </c>
      <c r="D14" s="3">
        <v>22.73</v>
      </c>
      <c r="E14" s="3">
        <v>13.64</v>
      </c>
      <c r="F14" s="3">
        <f t="shared" si="0"/>
        <v>36.370000000000005</v>
      </c>
      <c r="I14" s="4" t="s">
        <v>21</v>
      </c>
      <c r="J14" s="2">
        <v>12</v>
      </c>
      <c r="K14" s="3">
        <v>45.45</v>
      </c>
      <c r="L14" s="3">
        <v>0</v>
      </c>
      <c r="M14" s="3">
        <f t="shared" si="1"/>
        <v>45.45</v>
      </c>
    </row>
    <row r="15" spans="2:13" x14ac:dyDescent="0.3">
      <c r="B15" s="4" t="s">
        <v>22</v>
      </c>
      <c r="C15" s="2">
        <v>13</v>
      </c>
      <c r="D15" s="3">
        <v>30</v>
      </c>
      <c r="E15" s="3">
        <v>0</v>
      </c>
      <c r="F15" s="3">
        <f t="shared" si="0"/>
        <v>30</v>
      </c>
      <c r="I15" s="4" t="s">
        <v>22</v>
      </c>
      <c r="J15" s="2">
        <v>13</v>
      </c>
      <c r="K15" s="3">
        <v>30</v>
      </c>
      <c r="L15" s="3">
        <v>0</v>
      </c>
      <c r="M15" s="3">
        <f t="shared" si="1"/>
        <v>30</v>
      </c>
    </row>
    <row r="16" spans="2:13" ht="28.8" x14ac:dyDescent="0.3">
      <c r="B16" s="4" t="s">
        <v>23</v>
      </c>
      <c r="C16" s="2">
        <v>14</v>
      </c>
      <c r="D16" s="3">
        <v>5</v>
      </c>
      <c r="E16" s="3">
        <v>30</v>
      </c>
      <c r="F16" s="3">
        <f t="shared" si="0"/>
        <v>35</v>
      </c>
      <c r="I16" s="4" t="s">
        <v>23</v>
      </c>
      <c r="J16" s="2">
        <v>14</v>
      </c>
      <c r="K16" s="3">
        <v>5</v>
      </c>
      <c r="L16" s="3">
        <v>30</v>
      </c>
      <c r="M16" s="3">
        <f t="shared" si="1"/>
        <v>35</v>
      </c>
    </row>
    <row r="17" spans="2:13" ht="57.6" x14ac:dyDescent="0.3">
      <c r="B17" s="4" t="s">
        <v>24</v>
      </c>
      <c r="C17" s="2">
        <v>15</v>
      </c>
      <c r="D17" s="3">
        <v>0</v>
      </c>
      <c r="E17" s="3">
        <v>16.670000000000002</v>
      </c>
      <c r="F17" s="3">
        <f t="shared" si="0"/>
        <v>16.670000000000002</v>
      </c>
      <c r="I17" s="4" t="s">
        <v>24</v>
      </c>
      <c r="J17" s="2">
        <v>15</v>
      </c>
      <c r="K17" s="3">
        <v>0</v>
      </c>
      <c r="L17" s="3">
        <v>12.5</v>
      </c>
      <c r="M17" s="3">
        <f t="shared" si="1"/>
        <v>12.5</v>
      </c>
    </row>
    <row r="18" spans="2:13" ht="43.2" x14ac:dyDescent="0.3">
      <c r="B18" s="4" t="s">
        <v>25</v>
      </c>
      <c r="C18" s="2">
        <v>16</v>
      </c>
      <c r="D18" s="3">
        <v>0</v>
      </c>
      <c r="E18" s="3">
        <v>0</v>
      </c>
      <c r="F18" s="3">
        <f t="shared" si="0"/>
        <v>0</v>
      </c>
      <c r="I18" s="4" t="s">
        <v>25</v>
      </c>
      <c r="J18" s="2">
        <v>16</v>
      </c>
      <c r="K18" s="3">
        <v>0</v>
      </c>
      <c r="L18" s="3">
        <v>0</v>
      </c>
      <c r="M18" s="3">
        <f t="shared" si="1"/>
        <v>0</v>
      </c>
    </row>
    <row r="19" spans="2:13" ht="28.8" x14ac:dyDescent="0.3">
      <c r="B19" s="4" t="s">
        <v>26</v>
      </c>
      <c r="C19" s="2">
        <v>17</v>
      </c>
      <c r="D19" s="3">
        <v>21.05</v>
      </c>
      <c r="E19" s="3">
        <v>0</v>
      </c>
      <c r="F19" s="3">
        <f t="shared" si="0"/>
        <v>21.05</v>
      </c>
      <c r="I19" s="4" t="s">
        <v>26</v>
      </c>
      <c r="J19" s="2">
        <v>17</v>
      </c>
      <c r="K19" s="3">
        <v>21.05</v>
      </c>
      <c r="L19" s="3">
        <v>0</v>
      </c>
      <c r="M19" s="3">
        <f t="shared" si="1"/>
        <v>21.05</v>
      </c>
    </row>
  </sheetData>
  <sortState xmlns:xlrd2="http://schemas.microsoft.com/office/spreadsheetml/2017/richdata2" ref="I3:M19">
    <sortCondition ref="J3:J19"/>
  </sortState>
  <mergeCells count="2">
    <mergeCell ref="B1:F1"/>
    <mergeCell ref="I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FDBA-6394-42BC-BC28-E5DF9F0ED5E5}">
  <dimension ref="A1:L19"/>
  <sheetViews>
    <sheetView zoomScale="65" workbookViewId="0">
      <selection activeCell="O25" sqref="O25"/>
    </sheetView>
  </sheetViews>
  <sheetFormatPr defaultRowHeight="14.4" x14ac:dyDescent="0.3"/>
  <cols>
    <col min="1" max="1" width="56.109375" style="1" bestFit="1" customWidth="1"/>
    <col min="2" max="2" width="6.21875" style="1" bestFit="1" customWidth="1"/>
    <col min="3" max="3" width="12.21875" style="1" bestFit="1" customWidth="1"/>
    <col min="4" max="4" width="11.44140625" style="1" bestFit="1" customWidth="1"/>
    <col min="5" max="5" width="27.44140625" style="1" bestFit="1" customWidth="1"/>
    <col min="8" max="8" width="56.109375" style="1" bestFit="1" customWidth="1"/>
    <col min="9" max="9" width="6.21875" style="1" bestFit="1" customWidth="1"/>
    <col min="10" max="10" width="11.6640625" style="1" bestFit="1" customWidth="1"/>
    <col min="11" max="11" width="11.44140625" style="1" bestFit="1" customWidth="1"/>
    <col min="12" max="12" width="27.109375" style="1" bestFit="1" customWidth="1"/>
  </cols>
  <sheetData>
    <row r="1" spans="1:12" x14ac:dyDescent="0.3">
      <c r="A1" s="15" t="s">
        <v>34</v>
      </c>
      <c r="B1" s="16"/>
      <c r="C1" s="16"/>
      <c r="D1" s="16"/>
      <c r="E1" s="17"/>
      <c r="H1" s="15" t="s">
        <v>35</v>
      </c>
      <c r="I1" s="16"/>
      <c r="J1" s="16"/>
      <c r="K1" s="16"/>
      <c r="L1" s="17"/>
    </row>
    <row r="2" spans="1:12" x14ac:dyDescent="0.3">
      <c r="A2" s="2"/>
      <c r="B2" s="20" t="s">
        <v>1</v>
      </c>
      <c r="C2" s="2" t="s">
        <v>30</v>
      </c>
      <c r="D2" s="2" t="s">
        <v>31</v>
      </c>
      <c r="E2" s="18" t="s">
        <v>59</v>
      </c>
      <c r="H2" s="2"/>
      <c r="I2" s="20" t="s">
        <v>1</v>
      </c>
      <c r="J2" s="2" t="s">
        <v>32</v>
      </c>
      <c r="K2" s="2" t="s">
        <v>33</v>
      </c>
      <c r="L2" s="18" t="s">
        <v>60</v>
      </c>
    </row>
    <row r="3" spans="1:12" ht="28.8" x14ac:dyDescent="0.3">
      <c r="A3" s="4" t="s">
        <v>16</v>
      </c>
      <c r="B3" s="20">
        <v>7</v>
      </c>
      <c r="C3" s="3">
        <v>90</v>
      </c>
      <c r="D3" s="3">
        <v>0</v>
      </c>
      <c r="E3" s="19">
        <f t="shared" ref="E3:E19" si="0">C3+D3</f>
        <v>90</v>
      </c>
      <c r="H3" s="4" t="s">
        <v>16</v>
      </c>
      <c r="I3" s="20">
        <v>7</v>
      </c>
      <c r="J3" s="3">
        <v>90</v>
      </c>
      <c r="K3" s="3">
        <v>0</v>
      </c>
      <c r="L3" s="19">
        <f t="shared" ref="L3:L19" si="1">J3+K3</f>
        <v>90</v>
      </c>
    </row>
    <row r="4" spans="1:12" ht="28.8" x14ac:dyDescent="0.3">
      <c r="A4" s="4" t="s">
        <v>20</v>
      </c>
      <c r="B4" s="20">
        <v>11</v>
      </c>
      <c r="C4" s="3">
        <v>20</v>
      </c>
      <c r="D4" s="3">
        <v>20</v>
      </c>
      <c r="E4" s="19">
        <f t="shared" si="0"/>
        <v>40</v>
      </c>
      <c r="H4" s="4" t="s">
        <v>21</v>
      </c>
      <c r="I4" s="20">
        <v>12</v>
      </c>
      <c r="J4" s="3">
        <v>45.45</v>
      </c>
      <c r="K4" s="3">
        <v>0</v>
      </c>
      <c r="L4" s="19">
        <f t="shared" si="1"/>
        <v>45.45</v>
      </c>
    </row>
    <row r="5" spans="1:12" ht="28.8" x14ac:dyDescent="0.3">
      <c r="A5" s="4" t="s">
        <v>21</v>
      </c>
      <c r="B5" s="20">
        <v>12</v>
      </c>
      <c r="C5" s="3">
        <v>22.73</v>
      </c>
      <c r="D5" s="3">
        <v>13.64</v>
      </c>
      <c r="E5" s="19">
        <f t="shared" si="0"/>
        <v>36.370000000000005</v>
      </c>
      <c r="H5" s="4" t="s">
        <v>17</v>
      </c>
      <c r="I5" s="20">
        <v>8</v>
      </c>
      <c r="J5" s="3">
        <v>41.67</v>
      </c>
      <c r="K5" s="3">
        <v>0</v>
      </c>
      <c r="L5" s="19">
        <f t="shared" si="1"/>
        <v>41.67</v>
      </c>
    </row>
    <row r="6" spans="1:12" ht="28.8" x14ac:dyDescent="0.3">
      <c r="A6" s="4" t="s">
        <v>23</v>
      </c>
      <c r="B6" s="20">
        <v>14</v>
      </c>
      <c r="C6" s="3">
        <v>5</v>
      </c>
      <c r="D6" s="3">
        <v>30</v>
      </c>
      <c r="E6" s="19">
        <f t="shared" si="0"/>
        <v>35</v>
      </c>
      <c r="H6" s="4" t="s">
        <v>20</v>
      </c>
      <c r="I6" s="20">
        <v>11</v>
      </c>
      <c r="J6" s="3">
        <v>20</v>
      </c>
      <c r="K6" s="3">
        <v>20</v>
      </c>
      <c r="L6" s="19">
        <f t="shared" si="1"/>
        <v>40</v>
      </c>
    </row>
    <row r="7" spans="1:12" ht="28.8" x14ac:dyDescent="0.3">
      <c r="A7" s="4" t="s">
        <v>17</v>
      </c>
      <c r="B7" s="20">
        <v>8</v>
      </c>
      <c r="C7" s="3">
        <v>33.33</v>
      </c>
      <c r="D7" s="3">
        <v>0</v>
      </c>
      <c r="E7" s="19">
        <f t="shared" si="0"/>
        <v>33.33</v>
      </c>
      <c r="H7" s="4" t="s">
        <v>18</v>
      </c>
      <c r="I7" s="20">
        <v>9</v>
      </c>
      <c r="J7" s="3">
        <v>37.5</v>
      </c>
      <c r="K7" s="3">
        <v>0</v>
      </c>
      <c r="L7" s="19">
        <f t="shared" si="1"/>
        <v>37.5</v>
      </c>
    </row>
    <row r="8" spans="1:12" ht="28.8" x14ac:dyDescent="0.3">
      <c r="A8" s="4" t="s">
        <v>15</v>
      </c>
      <c r="B8" s="20">
        <v>6</v>
      </c>
      <c r="C8" s="3">
        <v>6.25</v>
      </c>
      <c r="D8" s="3">
        <v>25</v>
      </c>
      <c r="E8" s="19">
        <f t="shared" si="0"/>
        <v>31.25</v>
      </c>
      <c r="H8" s="4" t="s">
        <v>23</v>
      </c>
      <c r="I8" s="20">
        <v>14</v>
      </c>
      <c r="J8" s="3">
        <v>5</v>
      </c>
      <c r="K8" s="3">
        <v>30</v>
      </c>
      <c r="L8" s="19">
        <f t="shared" si="1"/>
        <v>35</v>
      </c>
    </row>
    <row r="9" spans="1:12" x14ac:dyDescent="0.3">
      <c r="A9" s="4" t="s">
        <v>22</v>
      </c>
      <c r="B9" s="20">
        <v>13</v>
      </c>
      <c r="C9" s="3">
        <v>30</v>
      </c>
      <c r="D9" s="3">
        <v>0</v>
      </c>
      <c r="E9" s="19">
        <f t="shared" si="0"/>
        <v>30</v>
      </c>
      <c r="H9" s="4" t="s">
        <v>22</v>
      </c>
      <c r="I9" s="20">
        <v>13</v>
      </c>
      <c r="J9" s="3">
        <v>30</v>
      </c>
      <c r="K9" s="3">
        <v>0</v>
      </c>
      <c r="L9" s="19">
        <f t="shared" si="1"/>
        <v>30</v>
      </c>
    </row>
    <row r="10" spans="1:12" x14ac:dyDescent="0.3">
      <c r="A10" s="4" t="s">
        <v>10</v>
      </c>
      <c r="B10" s="20">
        <v>1</v>
      </c>
      <c r="C10" s="3">
        <v>28.57</v>
      </c>
      <c r="D10" s="3">
        <v>0</v>
      </c>
      <c r="E10" s="19">
        <f t="shared" si="0"/>
        <v>28.57</v>
      </c>
      <c r="H10" s="4" t="s">
        <v>10</v>
      </c>
      <c r="I10" s="20">
        <v>1</v>
      </c>
      <c r="J10" s="3">
        <v>28.57</v>
      </c>
      <c r="K10" s="3">
        <v>0</v>
      </c>
      <c r="L10" s="19">
        <f t="shared" si="1"/>
        <v>28.57</v>
      </c>
    </row>
    <row r="11" spans="1:12" ht="28.8" x14ac:dyDescent="0.3">
      <c r="A11" s="4" t="s">
        <v>18</v>
      </c>
      <c r="B11" s="20">
        <v>9</v>
      </c>
      <c r="C11" s="3">
        <v>25</v>
      </c>
      <c r="D11" s="3">
        <v>0</v>
      </c>
      <c r="E11" s="19">
        <f t="shared" si="0"/>
        <v>25</v>
      </c>
      <c r="H11" s="4" t="s">
        <v>26</v>
      </c>
      <c r="I11" s="20">
        <v>17</v>
      </c>
      <c r="J11" s="3">
        <v>21.05</v>
      </c>
      <c r="K11" s="3">
        <v>0</v>
      </c>
      <c r="L11" s="19">
        <f t="shared" si="1"/>
        <v>21.05</v>
      </c>
    </row>
    <row r="12" spans="1:12" ht="28.8" x14ac:dyDescent="0.3">
      <c r="A12" s="4" t="s">
        <v>26</v>
      </c>
      <c r="B12" s="20">
        <v>17</v>
      </c>
      <c r="C12" s="3">
        <v>21.05</v>
      </c>
      <c r="D12" s="3">
        <v>0</v>
      </c>
      <c r="E12" s="19">
        <f t="shared" si="0"/>
        <v>21.05</v>
      </c>
      <c r="H12" s="4" t="s">
        <v>15</v>
      </c>
      <c r="I12" s="20">
        <v>6</v>
      </c>
      <c r="J12" s="3">
        <v>6.25</v>
      </c>
      <c r="K12" s="3">
        <v>12.5</v>
      </c>
      <c r="L12" s="19">
        <f t="shared" si="1"/>
        <v>18.75</v>
      </c>
    </row>
    <row r="13" spans="1:12" ht="43.2" x14ac:dyDescent="0.3">
      <c r="A13" s="4" t="s">
        <v>24</v>
      </c>
      <c r="B13" s="20">
        <v>15</v>
      </c>
      <c r="C13" s="3">
        <v>0</v>
      </c>
      <c r="D13" s="3">
        <v>16.670000000000002</v>
      </c>
      <c r="E13" s="19">
        <f t="shared" si="0"/>
        <v>16.670000000000002</v>
      </c>
      <c r="H13" s="4" t="s">
        <v>12</v>
      </c>
      <c r="I13" s="20">
        <v>3</v>
      </c>
      <c r="J13" s="3">
        <v>11.54</v>
      </c>
      <c r="K13" s="3">
        <v>3.85</v>
      </c>
      <c r="L13" s="19">
        <f t="shared" si="1"/>
        <v>15.389999999999999</v>
      </c>
    </row>
    <row r="14" spans="1:12" ht="43.2" x14ac:dyDescent="0.3">
      <c r="A14" s="4" t="s">
        <v>12</v>
      </c>
      <c r="B14" s="20">
        <v>3</v>
      </c>
      <c r="C14" s="3">
        <v>11.54</v>
      </c>
      <c r="D14" s="3">
        <v>3.85</v>
      </c>
      <c r="E14" s="19">
        <f t="shared" si="0"/>
        <v>15.389999999999999</v>
      </c>
      <c r="H14" s="4" t="s">
        <v>24</v>
      </c>
      <c r="I14" s="20">
        <v>15</v>
      </c>
      <c r="J14" s="3">
        <v>0</v>
      </c>
      <c r="K14" s="3">
        <v>12.5</v>
      </c>
      <c r="L14" s="19">
        <f t="shared" si="1"/>
        <v>12.5</v>
      </c>
    </row>
    <row r="15" spans="1:12" ht="28.8" x14ac:dyDescent="0.3">
      <c r="A15" s="4" t="s">
        <v>11</v>
      </c>
      <c r="B15" s="20">
        <v>2</v>
      </c>
      <c r="C15" s="3">
        <v>6.25</v>
      </c>
      <c r="D15" s="3">
        <v>0</v>
      </c>
      <c r="E15" s="19">
        <f t="shared" si="0"/>
        <v>6.25</v>
      </c>
      <c r="H15" s="4" t="s">
        <v>11</v>
      </c>
      <c r="I15" s="20">
        <v>2</v>
      </c>
      <c r="J15" s="3">
        <v>6.25</v>
      </c>
      <c r="K15" s="3">
        <v>0</v>
      </c>
      <c r="L15" s="19">
        <f t="shared" si="1"/>
        <v>6.25</v>
      </c>
    </row>
    <row r="16" spans="1:12" ht="28.8" x14ac:dyDescent="0.3">
      <c r="A16" s="4" t="s">
        <v>13</v>
      </c>
      <c r="B16" s="20">
        <v>4</v>
      </c>
      <c r="C16" s="3">
        <v>5</v>
      </c>
      <c r="D16" s="3">
        <v>0</v>
      </c>
      <c r="E16" s="19">
        <f t="shared" si="0"/>
        <v>5</v>
      </c>
      <c r="H16" s="4" t="s">
        <v>13</v>
      </c>
      <c r="I16" s="20">
        <v>4</v>
      </c>
      <c r="J16" s="3">
        <v>5</v>
      </c>
      <c r="K16" s="3">
        <v>0</v>
      </c>
      <c r="L16" s="19">
        <f t="shared" si="1"/>
        <v>5</v>
      </c>
    </row>
    <row r="17" spans="1:12" x14ac:dyDescent="0.3">
      <c r="A17" s="4" t="s">
        <v>19</v>
      </c>
      <c r="B17" s="20">
        <v>10</v>
      </c>
      <c r="C17" s="3">
        <v>5</v>
      </c>
      <c r="D17" s="3">
        <v>0</v>
      </c>
      <c r="E17" s="19">
        <f t="shared" si="0"/>
        <v>5</v>
      </c>
      <c r="H17" s="4" t="s">
        <v>19</v>
      </c>
      <c r="I17" s="20">
        <v>10</v>
      </c>
      <c r="J17" s="3">
        <v>5</v>
      </c>
      <c r="K17" s="3">
        <v>0</v>
      </c>
      <c r="L17" s="19">
        <f t="shared" si="1"/>
        <v>5</v>
      </c>
    </row>
    <row r="18" spans="1:12" x14ac:dyDescent="0.3">
      <c r="A18" s="4" t="s">
        <v>14</v>
      </c>
      <c r="B18" s="20">
        <v>5</v>
      </c>
      <c r="C18" s="3">
        <v>0</v>
      </c>
      <c r="D18" s="3">
        <v>0</v>
      </c>
      <c r="E18" s="19">
        <f t="shared" si="0"/>
        <v>0</v>
      </c>
      <c r="H18" s="4" t="s">
        <v>14</v>
      </c>
      <c r="I18" s="20">
        <v>5</v>
      </c>
      <c r="J18" s="3">
        <v>0</v>
      </c>
      <c r="K18" s="3">
        <v>0</v>
      </c>
      <c r="L18" s="19">
        <f t="shared" si="1"/>
        <v>0</v>
      </c>
    </row>
    <row r="19" spans="1:12" ht="43.2" x14ac:dyDescent="0.3">
      <c r="A19" s="4" t="s">
        <v>25</v>
      </c>
      <c r="B19" s="20">
        <v>16</v>
      </c>
      <c r="C19" s="3">
        <v>0</v>
      </c>
      <c r="D19" s="3">
        <v>0</v>
      </c>
      <c r="E19" s="19">
        <f t="shared" si="0"/>
        <v>0</v>
      </c>
      <c r="H19" s="4" t="s">
        <v>25</v>
      </c>
      <c r="I19" s="20">
        <v>16</v>
      </c>
      <c r="J19" s="3">
        <v>0</v>
      </c>
      <c r="K19" s="3">
        <v>0</v>
      </c>
      <c r="L19" s="19">
        <f t="shared" si="1"/>
        <v>0</v>
      </c>
    </row>
  </sheetData>
  <sortState xmlns:xlrd2="http://schemas.microsoft.com/office/spreadsheetml/2017/richdata2" ref="H2:L19">
    <sortCondition descending="1" ref="L2:L19"/>
  </sortState>
  <mergeCells count="2">
    <mergeCell ref="A1:E1"/>
    <mergeCell ref="H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a7ef77d-aec1-431a-91d5-821bbd0f20b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6209533CCA540A66A084FC67FD282" ma:contentTypeVersion="7" ma:contentTypeDescription="Create a new document." ma:contentTypeScope="" ma:versionID="5e8d6e759db3721a1be2ac7f9ea806a9">
  <xsd:schema xmlns:xsd="http://www.w3.org/2001/XMLSchema" xmlns:xs="http://www.w3.org/2001/XMLSchema" xmlns:p="http://schemas.microsoft.com/office/2006/metadata/properties" xmlns:ns3="8a7ef77d-aec1-431a-91d5-821bbd0f20bb" xmlns:ns4="5f5edc2b-c06e-4516-9065-43284852c2a3" targetNamespace="http://schemas.microsoft.com/office/2006/metadata/properties" ma:root="true" ma:fieldsID="1f71918d34f67ae4d290e3148c6d1723" ns3:_="" ns4:_="">
    <xsd:import namespace="8a7ef77d-aec1-431a-91d5-821bbd0f20bb"/>
    <xsd:import namespace="5f5edc2b-c06e-4516-9065-43284852c2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ef77d-aec1-431a-91d5-821bbd0f20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edc2b-c06e-4516-9065-43284852c2a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F1FCB9-5A24-4B4D-8446-B70A826B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018EE7-434B-4CFC-B941-E78B8F02206C}">
  <ds:schemaRefs>
    <ds:schemaRef ds:uri="http://schemas.openxmlformats.org/package/2006/metadata/core-properties"/>
    <ds:schemaRef ds:uri="http://schemas.microsoft.com/office/2006/documentManagement/types"/>
    <ds:schemaRef ds:uri="5f5edc2b-c06e-4516-9065-43284852c2a3"/>
    <ds:schemaRef ds:uri="8a7ef77d-aec1-431a-91d5-821bbd0f20bb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8ACAED3-9A89-471A-ADE5-840FB9B57C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ef77d-aec1-431a-91d5-821bbd0f20bb"/>
    <ds:schemaRef ds:uri="5f5edc2b-c06e-4516-9065-43284852c2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wise Score</vt:lpstr>
      <vt:lpstr>SDG wise Total Scores</vt:lpstr>
      <vt:lpstr>Ordering SDGs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</dc:creator>
  <cp:lastModifiedBy>Shovan Jana</cp:lastModifiedBy>
  <dcterms:created xsi:type="dcterms:W3CDTF">2015-06-05T18:17:20Z</dcterms:created>
  <dcterms:modified xsi:type="dcterms:W3CDTF">2023-11-30T08:04:49Z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0x0101005BF6209533CCA540A66A084FC67FD282</vt:lpwstr>
  </property>
</Properties>
</file>