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y\OneDrive\Desktop\Data Analytics Bootcamp\"/>
    </mc:Choice>
  </mc:AlternateContent>
  <xr:revisionPtr revIDLastSave="14" documentId="8_{E603B048-01AD-4A96-939B-8099C4291C4B}" xr6:coauthVersionLast="38" xr6:coauthVersionMax="38" xr10:uidLastSave="{A761AAE9-0D81-4C86-935D-6ABBB097EABF}"/>
  <bookViews>
    <workbookView minimized="1" xWindow="0" yWindow="0" windowWidth="17256" windowHeight="5580" activeTab="4" xr2:uid="{00000000-000D-0000-FFFF-FFFF00000000}"/>
  </bookViews>
  <sheets>
    <sheet name="Raw" sheetId="1" r:id="rId1"/>
    <sheet name="Bonus" sheetId="6" r:id="rId2"/>
    <sheet name="Pivot_1" sheetId="2" r:id="rId3"/>
    <sheet name="Pivot_2" sheetId="4" r:id="rId4"/>
    <sheet name="Pivot_3" sheetId="5" r:id="rId5"/>
  </sheets>
  <definedNames>
    <definedName name="_xlnm._FilterDatabase" localSheetId="0" hidden="1">Raw!$A$1:$T$4115</definedName>
  </definedNames>
  <calcPr calcId="179021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6" l="1"/>
  <c r="B2" i="6"/>
  <c r="D2" i="6"/>
  <c r="C2" i="6"/>
  <c r="B4" i="6"/>
  <c r="B5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5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2"/>
  <c r="G9" i="2"/>
  <c r="G6" i="2"/>
  <c r="G5" i="2"/>
  <c r="E2" i="6" l="1"/>
  <c r="G2" i="6" s="1"/>
  <c r="B6" i="6"/>
  <c r="E5" i="6"/>
  <c r="E4" i="6"/>
  <c r="F4" i="6" s="1"/>
  <c r="E3" i="6"/>
  <c r="D3" i="6"/>
  <c r="D4" i="6" s="1"/>
  <c r="D5" i="6" s="1"/>
  <c r="D6" i="6" s="1"/>
  <c r="D7" i="6" s="1"/>
  <c r="D8" i="6" s="1"/>
  <c r="D9" i="6" s="1"/>
  <c r="D10" i="6" s="1"/>
  <c r="D11" i="6" s="1"/>
  <c r="D1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H2" i="6" l="1"/>
  <c r="F2" i="6"/>
  <c r="G3" i="6"/>
  <c r="H3" i="6"/>
  <c r="G5" i="6"/>
  <c r="H5" i="6"/>
  <c r="G4" i="6"/>
  <c r="H4" i="6"/>
  <c r="F3" i="6"/>
  <c r="F5" i="6"/>
  <c r="E6" i="6"/>
  <c r="F6" i="6" s="1"/>
  <c r="B7" i="6"/>
  <c r="D13" i="6"/>
  <c r="C13" i="6"/>
  <c r="G6" i="6" l="1"/>
  <c r="H6" i="6"/>
  <c r="B8" i="6"/>
  <c r="E7" i="6"/>
  <c r="G7" i="6" l="1"/>
  <c r="H7" i="6"/>
  <c r="F7" i="6"/>
  <c r="E8" i="6"/>
  <c r="B9" i="6"/>
  <c r="G8" i="6" l="1"/>
  <c r="H8" i="6"/>
  <c r="E9" i="6"/>
  <c r="F9" i="6" s="1"/>
  <c r="B10" i="6"/>
  <c r="F8" i="6"/>
  <c r="E10" i="6" l="1"/>
  <c r="B11" i="6"/>
  <c r="G9" i="6"/>
  <c r="H9" i="6"/>
  <c r="H10" i="6" l="1"/>
  <c r="G10" i="6"/>
  <c r="F10" i="6"/>
  <c r="B12" i="6"/>
  <c r="E11" i="6"/>
  <c r="G11" i="6" l="1"/>
  <c r="H11" i="6"/>
  <c r="E12" i="6"/>
  <c r="B13" i="6"/>
  <c r="F11" i="6"/>
  <c r="G12" i="6" l="1"/>
  <c r="H12" i="6"/>
  <c r="E13" i="6"/>
  <c r="F12" i="6"/>
  <c r="G13" i="6" l="1"/>
  <c r="H13" i="6"/>
  <c r="F13" i="6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<sst xmlns="http://schemas.openxmlformats.org/spreadsheetml/2006/main" count="24818" uniqueCount="8401">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</sst>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auto="1"/>
      </font>
      <fill>
        <patternFill>
          <bgColor theme="2" tint="-0.49998474074526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FA-4381-B0F4-1C70ECDA8CB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FA-4381-B0F4-1C70ECDA8CB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FA-4381-B0F4-1C70ECDA8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078704"/>
        <c:axId val="514433272"/>
      </c:lineChart>
      <c:catAx>
        <c:axId val="3570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33272"/>
        <c:crosses val="autoZero"/>
        <c:auto val="1"/>
        <c:lblAlgn val="ctr"/>
        <c:lblOffset val="100"/>
        <c:noMultiLvlLbl val="0"/>
      </c:catAx>
      <c:valAx>
        <c:axId val="51443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0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[StarterBook_MAY.xlsx]Pivot_1!PivotTable1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D6-4492-865F-A86B06EF0CCA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D6-4492-865F-A86B06EF0CCA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D6-4492-865F-A86B06EF0CCA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D6-4492-865F-A86B06EF0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351088"/>
        <c:axId val="547351408"/>
      </c:barChart>
      <c:catAx>
        <c:axId val="54735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51408"/>
        <c:crosses val="autoZero"/>
        <c:auto val="1"/>
        <c:lblAlgn val="ctr"/>
        <c:lblOffset val="100"/>
        <c:noMultiLvlLbl val="0"/>
      </c:catAx>
      <c:valAx>
        <c:axId val="5473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5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[StarterBook_MAY.xlsx]Pivot_2!PivotTable1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10-44CA-8394-6AC0176089E9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10-44CA-8394-6AC0176089E9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10-44CA-8394-6AC0176089E9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10-44CA-8394-6AC017608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351088"/>
        <c:axId val="547351408"/>
      </c:barChart>
      <c:catAx>
        <c:axId val="54735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51408"/>
        <c:crosses val="autoZero"/>
        <c:auto val="1"/>
        <c:lblAlgn val="ctr"/>
        <c:lblOffset val="100"/>
        <c:noMultiLvlLbl val="0"/>
      </c:catAx>
      <c:valAx>
        <c:axId val="5473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5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[StarterBook_MAY.xlsx]Pivot_3!PivotTable3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1-4EE7-8676-0887D0030DCB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1-4EE7-8676-0887D0030DCB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81-4EE7-8676-0887D0030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352368"/>
        <c:axId val="547349488"/>
      </c:lineChart>
      <c:catAx>
        <c:axId val="5473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49488"/>
        <c:crosses val="autoZero"/>
        <c:auto val="1"/>
        <c:lblAlgn val="ctr"/>
        <c:lblOffset val="100"/>
        <c:noMultiLvlLbl val="0"/>
      </c:catAx>
      <c:valAx>
        <c:axId val="54734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1013460</xdr:colOff>
      <xdr:row>13</xdr:row>
      <xdr:rowOff>140970</xdr:rowOff>
    </xdr:from>
    <xdr:to>
      <xdr:col>7</xdr:col>
      <xdr:colOff>335280</xdr:colOff>
      <xdr:row>38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F0481-AE59-42EC-B833-7C63A577E4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1</xdr:row>
      <xdr:rowOff>87630</xdr:rowOff>
    </xdr:from>
    <xdr:to>
      <xdr:col>15</xdr:col>
      <xdr:colOff>487680</xdr:colOff>
      <xdr:row>16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C6A85-B9AB-433E-920B-0467EA0B7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5</xdr:row>
      <xdr:rowOff>102870</xdr:rowOff>
    </xdr:from>
    <xdr:to>
      <xdr:col>15</xdr:col>
      <xdr:colOff>365760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DB55C-EE04-4D4A-B4CC-28BB7697A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3</xdr:row>
      <xdr:rowOff>133350</xdr:rowOff>
    </xdr:from>
    <xdr:to>
      <xdr:col>14</xdr:col>
      <xdr:colOff>480060</xdr:colOff>
      <xdr:row>18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5012D-9754-46A5-A92E-795F4FB58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Yocum" refreshedDate="43413.738260185186" createdVersion="6" refreshedVersion="6" minRefreshableVersion="3" recordCount="4114" xr:uid="{64CC3BDE-A49D-48BB-9FA5-19284C2D9529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Yocum" refreshedDate="43413.752070717594" createdVersion="6" refreshedVersion="6" minRefreshableVersion="3" recordCount="4114" xr:uid="{B42D8158-8206-4770-97D4-6C685B2C2212}">
  <cacheSource type="worksheet">
    <worksheetSource ref="A1:T4115" sheet="Raw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4B185-DC10-4C0E-95BB-E6D9729B70B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68BDE-9E9A-41DF-A524-30EEE0CEF4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7">
    <chartFormat chart="3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F83DD-A559-47A9-AF7E-7ACF3ECF1CC0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pane ySplit="1" topLeftCell="A2" activePane="bottomLeft" state="frozen"/>
      <selection pane="bottomLeft" activeCell="D1" sqref="D1"/>
    </sheetView>
  </sheetViews>
  <sheetFormatPr defaultRowHeight="14.4" x14ac:dyDescent="0.3"/>
  <cols>
    <col min="1" max="1" width="8.21875" bestFit="1" customWidth="1"/>
    <col min="2" max="2" width="11.33203125" style="3" bestFit="1" customWidth="1"/>
    <col min="3" max="3" width="11.109375" style="3" bestFit="1" customWidth="1"/>
    <col min="4" max="4" width="10.109375" bestFit="1" customWidth="1"/>
    <col min="5" max="5" width="13.5546875" bestFit="1" customWidth="1"/>
    <col min="6" max="6" width="10.77734375" bestFit="1" customWidth="1"/>
    <col min="7" max="7" width="13" bestFit="1" customWidth="1"/>
    <col min="8" max="8" width="13.88671875" bestFit="1" customWidth="1"/>
    <col min="9" max="9" width="14.109375" bestFit="1" customWidth="1"/>
    <col min="10" max="10" width="17.109375" bestFit="1" customWidth="1"/>
    <col min="11" max="11" width="14.88671875" bestFit="1" customWidth="1"/>
    <col min="12" max="12" width="19" bestFit="1" customWidth="1"/>
    <col min="13" max="13" width="14.109375" bestFit="1" customWidth="1"/>
    <col min="14" max="14" width="30.109375" bestFit="1" customWidth="1"/>
    <col min="15" max="15" width="20.21875" bestFit="1" customWidth="1"/>
    <col min="16" max="16" width="16.5546875" bestFit="1" customWidth="1"/>
    <col min="17" max="17" width="14.77734375" customWidth="1"/>
    <col min="18" max="18" width="17.88671875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$E2/L2</f>
        <v>63.917582417582416</v>
      </c>
      <c r="Q2" t="str">
        <f>LEFT($N2, FIND("/", $N2)-1)</f>
        <v>film &amp; video</v>
      </c>
      <c r="R2" t="str">
        <f>RIGHT($N2, FIND("/", $N2)-3)</f>
        <v>television</v>
      </c>
      <c r="S2" s="10">
        <f>((($J2/60)/60)/24)+DATE(1970,1,1)+(-5/24)</f>
        <v>42176.798738425925</v>
      </c>
      <c r="T2" s="10">
        <f>((($I2/60)/60)/24)+DATE(1970,1,1)+(-5/24)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$E3/L3</f>
        <v>185.48101265822785</v>
      </c>
      <c r="Q3" t="str">
        <f t="shared" ref="Q3:Q66" si="2">LEFT($N3, FIND("/", $N3)-1)</f>
        <v>film &amp; video</v>
      </c>
      <c r="R3" t="str">
        <f t="shared" ref="R3:R56" si="3">RIGHT($N3, FIND("/", $N3)-3)</f>
        <v>television</v>
      </c>
      <c r="S3" s="10">
        <f t="shared" ref="S3:S66" si="4">((($J3/60)/60)/24)+DATE(1970,1,1)+(-5/24)</f>
        <v>42766.392164351848</v>
      </c>
      <c r="T3" s="10">
        <f t="shared" ref="T3:T66" si="5">((($I3/60)/60)/24)+DATE(1970,1,1)+(-5/24)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21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144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100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172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187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172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187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201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158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187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115.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172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100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201.6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144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158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115.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201.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187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158.4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201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187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201.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158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115.2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201.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187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201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187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172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201.6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187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21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187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172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172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172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7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158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187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187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100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21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172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>RIGHT($N57, LEN($N57)-FIND("/", $N57))</f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129.6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ref="R58:R121" si="6">RIGHT($N58, LEN($N58)-FIND("/", $N58))</f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172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6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144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6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201.6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6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14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6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216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6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201.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187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187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6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144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$E67/$D67</f>
        <v>1.0752857142857142</v>
      </c>
      <c r="P67" s="6">
        <f t="shared" ref="P67:P130" si="8">$E67/L67</f>
        <v>132.05263157894737</v>
      </c>
      <c r="Q67" t="str">
        <f t="shared" ref="Q67:Q130" si="9">LEFT($N67, FIND("/", $N67)-1)</f>
        <v>film &amp; video</v>
      </c>
      <c r="R67" t="str">
        <f t="shared" si="6"/>
        <v>shorts</v>
      </c>
      <c r="S67" s="10">
        <f t="shared" ref="S67:S130" si="10">((($J67/60)/60)/24)+DATE(1970,1,1)+(-5/24)</f>
        <v>41835.612893518519</v>
      </c>
      <c r="T67" s="10">
        <f t="shared" ref="T67:T130" si="11">((($I67/60)/60)/24)+DATE(1970,1,1)+(-5/24)</f>
        <v>41862.040972222218</v>
      </c>
    </row>
    <row r="68" spans="1:20" ht="129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187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6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201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201.6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201.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172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201.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21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6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201.6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158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172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129.6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216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6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158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158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187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172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187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172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172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21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187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6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187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6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172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100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6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201.6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216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187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172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201.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201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172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6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172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144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187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21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6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172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144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115.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6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172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57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201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172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172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187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158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201.6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0">
        <f t="shared" si="10"/>
        <v>41717.834699074068</v>
      </c>
      <c r="T114" s="10">
        <f t="shared" si="11"/>
        <v>41741.875</v>
      </c>
    </row>
    <row r="115" spans="1:20" ht="100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172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57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187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21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115.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187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0">
        <f t="shared" si="10"/>
        <v>40738.860949074071</v>
      </c>
      <c r="T121" s="10">
        <f t="shared" si="11"/>
        <v>40768.75</v>
      </c>
    </row>
    <row r="122" spans="1:20" ht="201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ref="R122:R185" si="12">RIGHT($N122, LEN($N122)-FIND("/", $N122))</f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21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2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129.6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2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187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2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187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2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187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2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21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2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216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86.4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2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201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$E131/$D131</f>
        <v>0</v>
      </c>
      <c r="P131" s="6" t="e">
        <f t="shared" ref="P131:P194" si="14">$E131/L131</f>
        <v>#DIV/0!</v>
      </c>
      <c r="Q131" t="str">
        <f t="shared" ref="Q131:Q194" si="15">LEFT($N131, FIND("/", $N131)-1)</f>
        <v>film &amp; video</v>
      </c>
      <c r="R131" t="str">
        <f t="shared" si="12"/>
        <v>science fiction</v>
      </c>
      <c r="S131" s="10">
        <f t="shared" ref="S131:S194" si="16">((($J131/60)/60)/24)+DATE(1970,1,1)+(-5/24)</f>
        <v>41882.728969907403</v>
      </c>
      <c r="T131" s="10">
        <f t="shared" ref="T131:T194" si="17">((($I131/60)/60)/24)+DATE(1970,1,1)+(-5/24)</f>
        <v>41942.728969907403</v>
      </c>
    </row>
    <row r="132" spans="1:20" ht="201.6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 s="6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 s="6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21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9.5687499999999995E-2</v>
      </c>
      <c r="P134" s="6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129.6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 s="6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86.4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 s="6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172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0.13433333333333333</v>
      </c>
      <c r="P137" s="6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21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 s="6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216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 s="6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187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3.1413333333333335E-2</v>
      </c>
      <c r="P140" s="6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158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</v>
      </c>
      <c r="P141" s="6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187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 s="6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158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0.10775</v>
      </c>
      <c r="P143" s="6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172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3.3333333333333335E-3</v>
      </c>
      <c r="P144" s="6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187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 s="6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172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0.27600000000000002</v>
      </c>
      <c r="P146" s="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187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7.5111111111111115E-2</v>
      </c>
      <c r="P147" s="6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172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5.7499999999999999E-3</v>
      </c>
      <c r="P148" s="6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86.4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 s="6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187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8.0000000000000004E-4</v>
      </c>
      <c r="P150" s="6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201.6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9.1999999999999998E-3</v>
      </c>
      <c r="P151" s="6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144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0.23163076923076922</v>
      </c>
      <c r="P152" s="6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201.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5.5999999999999995E-4</v>
      </c>
      <c r="P153" s="6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115.2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7.8947368421052633E-5</v>
      </c>
      <c r="P154" s="6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172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7.1799999999999998E-3</v>
      </c>
      <c r="P155" s="6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144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2.6666666666666668E-2</v>
      </c>
      <c r="P156" s="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201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6.0000000000000002E-5</v>
      </c>
      <c r="P157" s="6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230.4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5.0999999999999997E-2</v>
      </c>
      <c r="P158" s="6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172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2.671118530884808E-3</v>
      </c>
      <c r="P159" s="6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201.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 s="6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201.6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2.0000000000000002E-5</v>
      </c>
      <c r="P161" s="6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172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 s="6" t="e">
        <f t="shared" si="14"/>
        <v>#DIV/0!</v>
      </c>
      <c r="Q162" t="str">
        <f t="shared" si="15"/>
        <v>film &amp; video</v>
      </c>
      <c r="R162" t="str">
        <f t="shared" si="12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187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1E-4</v>
      </c>
      <c r="P163" s="6">
        <f t="shared" si="14"/>
        <v>5</v>
      </c>
      <c r="Q163" t="str">
        <f t="shared" si="15"/>
        <v>film &amp; video</v>
      </c>
      <c r="R163" t="str">
        <f t="shared" si="12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187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0.15535714285714286</v>
      </c>
      <c r="P164" s="6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201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 s="6" t="e">
        <f t="shared" si="14"/>
        <v>#DIV/0!</v>
      </c>
      <c r="Q165" t="str">
        <f t="shared" si="15"/>
        <v>film &amp; video</v>
      </c>
      <c r="R165" t="str">
        <f t="shared" si="12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201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5.3333333333333332E-3</v>
      </c>
      <c r="P166" s="6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100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 s="6" t="e">
        <f t="shared" si="14"/>
        <v>#DIV/0!</v>
      </c>
      <c r="Q167" t="str">
        <f t="shared" si="15"/>
        <v>film &amp; video</v>
      </c>
      <c r="R167" t="str">
        <f t="shared" si="12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172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0.6</v>
      </c>
      <c r="P168" s="6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172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1E-4</v>
      </c>
      <c r="P169" s="6">
        <f t="shared" si="14"/>
        <v>5.5</v>
      </c>
      <c r="Q169" t="str">
        <f t="shared" si="15"/>
        <v>film &amp; video</v>
      </c>
      <c r="R169" t="str">
        <f t="shared" si="12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187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4.0625000000000001E-2</v>
      </c>
      <c r="P170" s="6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201.6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0.224</v>
      </c>
      <c r="P171" s="6">
        <f t="shared" si="14"/>
        <v>56</v>
      </c>
      <c r="Q171" t="str">
        <f t="shared" si="15"/>
        <v>film &amp; video</v>
      </c>
      <c r="R171" t="str">
        <f t="shared" si="12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21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3.2500000000000001E-2</v>
      </c>
      <c r="P172" s="6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187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2.0000000000000002E-5</v>
      </c>
      <c r="P173" s="6">
        <f t="shared" si="14"/>
        <v>1</v>
      </c>
      <c r="Q173" t="str">
        <f t="shared" si="15"/>
        <v>film &amp; video</v>
      </c>
      <c r="R173" t="str">
        <f t="shared" si="12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172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 s="6" t="e">
        <f t="shared" si="14"/>
        <v>#DIV/0!</v>
      </c>
      <c r="Q174" t="str">
        <f t="shared" si="15"/>
        <v>film &amp; video</v>
      </c>
      <c r="R174" t="str">
        <f t="shared" si="12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158.4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 s="6" t="e">
        <f t="shared" si="14"/>
        <v>#DIV/0!</v>
      </c>
      <c r="Q175" t="str">
        <f t="shared" si="15"/>
        <v>film &amp; video</v>
      </c>
      <c r="R175" t="str">
        <f t="shared" si="12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201.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 s="6" t="e">
        <f t="shared" si="14"/>
        <v>#DIV/0!</v>
      </c>
      <c r="Q176" t="str">
        <f t="shared" si="15"/>
        <v>film &amp; video</v>
      </c>
      <c r="R176" t="str">
        <f t="shared" si="12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201.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6.4850000000000005E-2</v>
      </c>
      <c r="P177" s="6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187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 s="6" t="e">
        <f t="shared" si="14"/>
        <v>#DIV/0!</v>
      </c>
      <c r="Q178" t="str">
        <f t="shared" si="15"/>
        <v>film &amp; video</v>
      </c>
      <c r="R178" t="str">
        <f t="shared" si="12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100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0.4</v>
      </c>
      <c r="P179" s="6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144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 s="6" t="e">
        <f t="shared" si="14"/>
        <v>#DIV/0!</v>
      </c>
      <c r="Q180" t="str">
        <f t="shared" si="15"/>
        <v>film &amp; video</v>
      </c>
      <c r="R180" t="str">
        <f t="shared" si="12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115.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0.2</v>
      </c>
      <c r="P181" s="6">
        <f t="shared" si="14"/>
        <v>100</v>
      </c>
      <c r="Q181" t="str">
        <f t="shared" si="15"/>
        <v>film &amp; video</v>
      </c>
      <c r="R181" t="str">
        <f t="shared" si="12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158.4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0.33416666666666667</v>
      </c>
      <c r="P182" s="6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187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0.21092608822670172</v>
      </c>
      <c r="P183" s="6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187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 s="6" t="e">
        <f t="shared" si="14"/>
        <v>#DIV/0!</v>
      </c>
      <c r="Q184" t="str">
        <f t="shared" si="15"/>
        <v>film &amp; video</v>
      </c>
      <c r="R184" t="str">
        <f t="shared" si="12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43.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0.35855999999999999</v>
      </c>
      <c r="P185" s="6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187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3.4000000000000002E-2</v>
      </c>
      <c r="P186" s="6">
        <f t="shared" si="14"/>
        <v>25.5</v>
      </c>
      <c r="Q186" t="str">
        <f t="shared" si="15"/>
        <v>film &amp; video</v>
      </c>
      <c r="R186" t="str">
        <f t="shared" ref="R186:R249" si="18">RIGHT($N186, LEN($N186)-FIND("/", $N186))</f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5.5E-2</v>
      </c>
      <c r="P187" s="6">
        <f t="shared" si="14"/>
        <v>220</v>
      </c>
      <c r="Q187" t="str">
        <f t="shared" si="15"/>
        <v>film &amp; video</v>
      </c>
      <c r="R187" t="str">
        <f t="shared" si="18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187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 s="6" t="e">
        <f t="shared" si="14"/>
        <v>#DIV/0!</v>
      </c>
      <c r="Q188" t="str">
        <f t="shared" si="15"/>
        <v>film &amp; video</v>
      </c>
      <c r="R188" t="str">
        <f t="shared" si="18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158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0.16</v>
      </c>
      <c r="P189" s="6">
        <f t="shared" si="14"/>
        <v>160</v>
      </c>
      <c r="Q189" t="str">
        <f t="shared" si="15"/>
        <v>film &amp; video</v>
      </c>
      <c r="R189" t="str">
        <f t="shared" si="18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187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 s="6" t="e">
        <f t="shared" si="14"/>
        <v>#DIV/0!</v>
      </c>
      <c r="Q190" t="str">
        <f t="shared" si="15"/>
        <v>film &amp; video</v>
      </c>
      <c r="R190" t="str">
        <f t="shared" si="18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201.6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6.8999999999999997E-4</v>
      </c>
      <c r="P191" s="6">
        <f t="shared" si="14"/>
        <v>69</v>
      </c>
      <c r="Q191" t="str">
        <f t="shared" si="15"/>
        <v>film &amp; video</v>
      </c>
      <c r="R191" t="str">
        <f t="shared" si="18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57.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4.1666666666666666E-3</v>
      </c>
      <c r="P192" s="6">
        <f t="shared" si="14"/>
        <v>50</v>
      </c>
      <c r="Q192" t="str">
        <f t="shared" si="15"/>
        <v>film &amp; video</v>
      </c>
      <c r="R192" t="str">
        <f t="shared" si="18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187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0.05</v>
      </c>
      <c r="P193" s="6">
        <f t="shared" si="14"/>
        <v>83.333333333333329</v>
      </c>
      <c r="Q193" t="str">
        <f t="shared" si="15"/>
        <v>film &amp; video</v>
      </c>
      <c r="R193" t="str">
        <f t="shared" si="18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201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1.7E-5</v>
      </c>
      <c r="P194" s="6">
        <f t="shared" si="14"/>
        <v>5.666666666666667</v>
      </c>
      <c r="Q194" t="str">
        <f t="shared" si="15"/>
        <v>film &amp; video</v>
      </c>
      <c r="R194" t="str">
        <f t="shared" si="18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201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$E195/$D195</f>
        <v>0</v>
      </c>
      <c r="P195" s="6" t="e">
        <f t="shared" ref="P195:P258" si="20">$E195/L195</f>
        <v>#DIV/0!</v>
      </c>
      <c r="Q195" t="str">
        <f t="shared" ref="Q195:Q258" si="21">LEFT($N195, FIND("/", $N195)-1)</f>
        <v>film &amp; video</v>
      </c>
      <c r="R195" t="str">
        <f t="shared" si="18"/>
        <v>drama</v>
      </c>
      <c r="S195" s="10">
        <f t="shared" ref="S195:S258" si="22">((($J195/60)/60)/24)+DATE(1970,1,1)+(-5/24)</f>
        <v>41911.726458333331</v>
      </c>
      <c r="T195" s="10">
        <f t="shared" ref="T195:T258" si="23">((($I195/60)/60)/24)+DATE(1970,1,1)+(-5/24)</f>
        <v>41971.768124999995</v>
      </c>
    </row>
    <row r="196" spans="1:20" ht="172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1.1999999999999999E-3</v>
      </c>
      <c r="P196" s="6">
        <f t="shared" si="20"/>
        <v>1</v>
      </c>
      <c r="Q196" t="str">
        <f t="shared" si="21"/>
        <v>film &amp; video</v>
      </c>
      <c r="R196" t="str">
        <f t="shared" si="18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187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 s="6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187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0.41857142857142859</v>
      </c>
      <c r="P198" s="6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201.6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0.1048</v>
      </c>
      <c r="P199" s="6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172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1.116E-2</v>
      </c>
      <c r="P200" s="6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201.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 s="6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144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0.26192500000000002</v>
      </c>
      <c r="P202" s="6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187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0.58461538461538465</v>
      </c>
      <c r="P203" s="6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57.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 s="6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172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0.2984</v>
      </c>
      <c r="P205" s="6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172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0.50721666666666665</v>
      </c>
      <c r="P206" s="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158.4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0.16250000000000001</v>
      </c>
      <c r="P207" s="6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100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 s="6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187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0.15214285714285714</v>
      </c>
      <c r="P209" s="6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187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 s="6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187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 s="6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187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0.2525</v>
      </c>
      <c r="P212" s="6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201.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0.44600000000000001</v>
      </c>
      <c r="P213" s="6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144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1.5873015873015873E-4</v>
      </c>
      <c r="P214" s="6">
        <f t="shared" si="20"/>
        <v>1</v>
      </c>
      <c r="Q214" t="str">
        <f t="shared" si="21"/>
        <v>film &amp; video</v>
      </c>
      <c r="R214" t="str">
        <f t="shared" si="18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144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4.0000000000000002E-4</v>
      </c>
      <c r="P215" s="6">
        <f t="shared" si="20"/>
        <v>20</v>
      </c>
      <c r="Q215" t="str">
        <f t="shared" si="21"/>
        <v>film &amp; video</v>
      </c>
      <c r="R215" t="str">
        <f t="shared" si="18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201.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8.0000000000000007E-5</v>
      </c>
      <c r="P216" s="6">
        <f t="shared" si="20"/>
        <v>1</v>
      </c>
      <c r="Q216" t="str">
        <f t="shared" si="21"/>
        <v>film &amp; video</v>
      </c>
      <c r="R216" t="str">
        <f t="shared" si="18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201.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2.2727272727272726E-3</v>
      </c>
      <c r="P217" s="6">
        <f t="shared" si="20"/>
        <v>10</v>
      </c>
      <c r="Q217" t="str">
        <f t="shared" si="21"/>
        <v>film &amp; video</v>
      </c>
      <c r="R217" t="str">
        <f t="shared" si="18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187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0.55698440000000005</v>
      </c>
      <c r="P218" s="6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43.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0.11942999999999999</v>
      </c>
      <c r="P219" s="6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21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0.02</v>
      </c>
      <c r="P220" s="6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129.6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0.17630000000000001</v>
      </c>
      <c r="P221" s="6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187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7.1999999999999998E-3</v>
      </c>
      <c r="P222" s="6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7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 s="6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172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0.13</v>
      </c>
      <c r="P224" s="6">
        <f t="shared" si="20"/>
        <v>65</v>
      </c>
      <c r="Q224" t="str">
        <f t="shared" si="21"/>
        <v>film &amp; video</v>
      </c>
      <c r="R224" t="str">
        <f t="shared" si="18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201.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 s="6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201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 s="6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158.4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 s="6" t="e">
        <f t="shared" si="20"/>
        <v>#DIV/0!</v>
      </c>
      <c r="Q227" t="str">
        <f t="shared" si="21"/>
        <v>film &amp; video</v>
      </c>
      <c r="R227" t="str">
        <f t="shared" si="18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14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8.6206896551724137E-3</v>
      </c>
      <c r="P228" s="6">
        <f t="shared" si="20"/>
        <v>125</v>
      </c>
      <c r="Q228" t="str">
        <f t="shared" si="21"/>
        <v>film &amp; video</v>
      </c>
      <c r="R228" t="str">
        <f t="shared" si="18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187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 s="6" t="e">
        <f t="shared" si="20"/>
        <v>#DIV/0!</v>
      </c>
      <c r="Q229" t="str">
        <f t="shared" si="21"/>
        <v>film &amp; video</v>
      </c>
      <c r="R229" t="str">
        <f t="shared" si="18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100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 s="6" t="e">
        <f t="shared" si="20"/>
        <v>#DIV/0!</v>
      </c>
      <c r="Q230" t="str">
        <f t="shared" si="21"/>
        <v>film &amp; video</v>
      </c>
      <c r="R230" t="str">
        <f t="shared" si="18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172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 s="6" t="e">
        <f t="shared" si="20"/>
        <v>#DIV/0!</v>
      </c>
      <c r="Q231" t="str">
        <f t="shared" si="21"/>
        <v>film &amp; video</v>
      </c>
      <c r="R231" t="str">
        <f t="shared" si="18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201.6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4.0000000000000001E-3</v>
      </c>
      <c r="P232" s="6">
        <f t="shared" si="20"/>
        <v>30</v>
      </c>
      <c r="Q232" t="str">
        <f t="shared" si="21"/>
        <v>film &amp; video</v>
      </c>
      <c r="R232" t="str">
        <f t="shared" si="18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172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 s="6" t="e">
        <f t="shared" si="20"/>
        <v>#DIV/0!</v>
      </c>
      <c r="Q233" t="str">
        <f t="shared" si="21"/>
        <v>film &amp; video</v>
      </c>
      <c r="R233" t="str">
        <f t="shared" si="18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187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2.75E-2</v>
      </c>
      <c r="P234" s="6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187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 s="6" t="e">
        <f t="shared" si="20"/>
        <v>#DIV/0!</v>
      </c>
      <c r="Q235" t="str">
        <f t="shared" si="21"/>
        <v>film &amp; video</v>
      </c>
      <c r="R235" t="str">
        <f t="shared" si="18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21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0.40100000000000002</v>
      </c>
      <c r="P236" s="6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14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 s="6" t="e">
        <f t="shared" si="20"/>
        <v>#DIV/0!</v>
      </c>
      <c r="Q237" t="str">
        <f t="shared" si="21"/>
        <v>film &amp; video</v>
      </c>
      <c r="R237" t="str">
        <f t="shared" si="18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187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 s="6" t="e">
        <f t="shared" si="20"/>
        <v>#DIV/0!</v>
      </c>
      <c r="Q238" t="str">
        <f t="shared" si="21"/>
        <v>film &amp; video</v>
      </c>
      <c r="R238" t="str">
        <f t="shared" si="18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7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3.3333333333333335E-3</v>
      </c>
      <c r="P239" s="6">
        <f t="shared" si="20"/>
        <v>50</v>
      </c>
      <c r="Q239" t="str">
        <f t="shared" si="21"/>
        <v>film &amp; video</v>
      </c>
      <c r="R239" t="str">
        <f t="shared" si="18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187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 s="6" t="e">
        <f t="shared" si="20"/>
        <v>#DIV/0!</v>
      </c>
      <c r="Q240" t="str">
        <f t="shared" si="21"/>
        <v>film &amp; video</v>
      </c>
      <c r="R240" t="str">
        <f t="shared" si="18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158.4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0.25</v>
      </c>
      <c r="P241" s="6">
        <f t="shared" si="20"/>
        <v>50</v>
      </c>
      <c r="Q241" t="str">
        <f t="shared" si="21"/>
        <v>film &amp; video</v>
      </c>
      <c r="R241" t="str">
        <f t="shared" si="18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172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1.0763413333333334</v>
      </c>
      <c r="P242" s="6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187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1.1263736263736264</v>
      </c>
      <c r="P243" s="6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172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1.1346153846153846</v>
      </c>
      <c r="P244" s="6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187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1.0259199999999999</v>
      </c>
      <c r="P245" s="6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201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1.1375714285714287</v>
      </c>
      <c r="P246" s="6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201.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1.0371999999999999</v>
      </c>
      <c r="P247" s="6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187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3.0546000000000002</v>
      </c>
      <c r="P248" s="6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187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1.341</v>
      </c>
      <c r="P249" s="6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201.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1.0133294117647058</v>
      </c>
      <c r="P250" s="6">
        <f t="shared" si="20"/>
        <v>589.95205479452056</v>
      </c>
      <c r="Q250" t="str">
        <f t="shared" si="21"/>
        <v>film &amp; video</v>
      </c>
      <c r="R250" t="str">
        <f t="shared" ref="R250:R313" si="24">RIGHT($N250, LEN($N250)-FIND("/", $N250))</f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21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1.1292</v>
      </c>
      <c r="P251" s="6">
        <f t="shared" si="20"/>
        <v>48.051063829787232</v>
      </c>
      <c r="Q251" t="str">
        <f t="shared" si="21"/>
        <v>film &amp; video</v>
      </c>
      <c r="R251" t="str">
        <f t="shared" si="24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172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1.0558333333333334</v>
      </c>
      <c r="P252" s="6">
        <f t="shared" si="20"/>
        <v>72.482837528604122</v>
      </c>
      <c r="Q252" t="str">
        <f t="shared" si="21"/>
        <v>film &amp; video</v>
      </c>
      <c r="R252" t="str">
        <f t="shared" si="24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172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1.2557142857142858</v>
      </c>
      <c r="P253" s="6">
        <f t="shared" si="20"/>
        <v>57.077922077922075</v>
      </c>
      <c r="Q253" t="str">
        <f t="shared" si="21"/>
        <v>film &amp; video</v>
      </c>
      <c r="R253" t="str">
        <f t="shared" si="24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158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1.8455999999999999</v>
      </c>
      <c r="P254" s="6">
        <f t="shared" si="20"/>
        <v>85.444444444444443</v>
      </c>
      <c r="Q254" t="str">
        <f t="shared" si="21"/>
        <v>film &amp; video</v>
      </c>
      <c r="R254" t="str">
        <f t="shared" si="24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201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1.0073333333333334</v>
      </c>
      <c r="P255" s="6">
        <f t="shared" si="20"/>
        <v>215.85714285714286</v>
      </c>
      <c r="Q255" t="str">
        <f t="shared" si="21"/>
        <v>film &amp; video</v>
      </c>
      <c r="R255" t="str">
        <f t="shared" si="24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158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1.1694724999999999</v>
      </c>
      <c r="P256" s="6">
        <f t="shared" si="20"/>
        <v>89.38643312101911</v>
      </c>
      <c r="Q256" t="str">
        <f t="shared" si="21"/>
        <v>film &amp; video</v>
      </c>
      <c r="R256" t="str">
        <f t="shared" si="24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100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1.0673325</v>
      </c>
      <c r="P257" s="6">
        <f t="shared" si="20"/>
        <v>45.418404255319146</v>
      </c>
      <c r="Q257" t="str">
        <f t="shared" si="21"/>
        <v>film &amp; video</v>
      </c>
      <c r="R257" t="str">
        <f t="shared" si="24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201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1.391</v>
      </c>
      <c r="P258" s="6">
        <f t="shared" si="20"/>
        <v>65.756363636363631</v>
      </c>
      <c r="Q258" t="str">
        <f t="shared" si="21"/>
        <v>film &amp; video</v>
      </c>
      <c r="R258" t="str">
        <f t="shared" si="24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201.6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$E259/$D259</f>
        <v>1.0672648571428571</v>
      </c>
      <c r="P259" s="6">
        <f t="shared" ref="P259:P322" si="26">$E259/L259</f>
        <v>66.70405357142856</v>
      </c>
      <c r="Q259" t="str">
        <f t="shared" ref="Q259:Q322" si="27">LEFT($N259, FIND("/", $N259)-1)</f>
        <v>film &amp; video</v>
      </c>
      <c r="R259" t="str">
        <f t="shared" si="24"/>
        <v>documentary</v>
      </c>
      <c r="S259" s="10">
        <f t="shared" ref="S259:S322" si="28">((($J259/60)/60)/24)+DATE(1970,1,1)+(-5/24)</f>
        <v>42479.418541666666</v>
      </c>
      <c r="T259" s="10">
        <f t="shared" ref="T259:T322" si="29">((($I259/60)/60)/24)+DATE(1970,1,1)+(-5/24)</f>
        <v>42509.418541666666</v>
      </c>
    </row>
    <row r="260" spans="1:20" ht="172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1.9114</v>
      </c>
      <c r="P260" s="6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201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1.3193789333333332</v>
      </c>
      <c r="P261" s="6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14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1.0640000000000001</v>
      </c>
      <c r="P262" s="6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129.6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1.0740000000000001</v>
      </c>
      <c r="P263" s="6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115.2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2.4</v>
      </c>
      <c r="P264" s="6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187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1.1808107999999999</v>
      </c>
      <c r="P265" s="6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201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1.1819999999999999</v>
      </c>
      <c r="P266" s="6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244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1.111</v>
      </c>
      <c r="P267" s="6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21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1.4550000000000001</v>
      </c>
      <c r="P268" s="6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172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1.3162883248730965</v>
      </c>
      <c r="P269" s="6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201.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1.1140000000000001</v>
      </c>
      <c r="P270" s="6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187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1.4723377</v>
      </c>
      <c r="P271" s="6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187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1.5260869565217392</v>
      </c>
      <c r="P272" s="6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201.6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1.0468</v>
      </c>
      <c r="P273" s="6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201.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6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21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6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201.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6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158.4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6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201.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6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187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6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144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6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201.6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6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201.6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6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187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6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187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6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86.4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6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201.6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6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187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6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201.6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6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100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6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201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6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201.6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6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14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6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187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6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201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6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201.6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6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230.4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6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230.4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6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158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6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172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6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86.4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6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21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6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21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6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172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6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21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6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187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6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129.6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6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144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6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115.2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6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43.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6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187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6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201.6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6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172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6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158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6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244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6">
        <f t="shared" si="26"/>
        <v>61.301369863013697</v>
      </c>
      <c r="Q314" t="str">
        <f t="shared" si="27"/>
        <v>film &amp; video</v>
      </c>
      <c r="R314" t="str">
        <f t="shared" ref="R314:R377" si="30">RIGHT($N314, LEN($N314)-FIND("/", $N314))</f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201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6">
        <f t="shared" si="26"/>
        <v>80.202702702702709</v>
      </c>
      <c r="Q315" t="str">
        <f t="shared" si="27"/>
        <v>film &amp; video</v>
      </c>
      <c r="R315" t="str">
        <f t="shared" si="30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230.4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6">
        <f t="shared" si="26"/>
        <v>32.095833333333331</v>
      </c>
      <c r="Q316" t="str">
        <f t="shared" si="27"/>
        <v>film &amp; video</v>
      </c>
      <c r="R316" t="str">
        <f t="shared" si="30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172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6">
        <f t="shared" si="26"/>
        <v>200.88888888888889</v>
      </c>
      <c r="Q317" t="str">
        <f t="shared" si="27"/>
        <v>film &amp; video</v>
      </c>
      <c r="R317" t="str">
        <f t="shared" si="30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144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6">
        <f t="shared" si="26"/>
        <v>108.01265822784811</v>
      </c>
      <c r="Q318" t="str">
        <f t="shared" si="27"/>
        <v>film &amp; video</v>
      </c>
      <c r="R318" t="str">
        <f t="shared" si="30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14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6">
        <f t="shared" si="26"/>
        <v>95.699367088607602</v>
      </c>
      <c r="Q319" t="str">
        <f t="shared" si="27"/>
        <v>film &amp; video</v>
      </c>
      <c r="R319" t="str">
        <f t="shared" si="30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172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6">
        <f t="shared" si="26"/>
        <v>49.880281690140848</v>
      </c>
      <c r="Q320" t="str">
        <f t="shared" si="27"/>
        <v>film &amp; video</v>
      </c>
      <c r="R320" t="str">
        <f t="shared" si="30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244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6">
        <f t="shared" si="26"/>
        <v>110.47058823529412</v>
      </c>
      <c r="Q321" t="str">
        <f t="shared" si="27"/>
        <v>film &amp; video</v>
      </c>
      <c r="R321" t="str">
        <f t="shared" si="30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187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6">
        <f t="shared" si="26"/>
        <v>134.91139240506328</v>
      </c>
      <c r="Q322" t="str">
        <f t="shared" si="27"/>
        <v>film &amp; video</v>
      </c>
      <c r="R322" t="str">
        <f t="shared" si="30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14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$E323/$D323</f>
        <v>1.0266285714285714</v>
      </c>
      <c r="P323" s="6">
        <f t="shared" ref="P323:P386" si="32">$E323/L323</f>
        <v>106.62314540059347</v>
      </c>
      <c r="Q323" t="str">
        <f t="shared" ref="Q323:Q386" si="33">LEFT($N323, FIND("/", $N323)-1)</f>
        <v>film &amp; video</v>
      </c>
      <c r="R323" t="str">
        <f t="shared" si="30"/>
        <v>documentary</v>
      </c>
      <c r="S323" s="10">
        <f t="shared" ref="S323:S386" si="34">((($J323/60)/60)/24)+DATE(1970,1,1)+(-5/24)</f>
        <v>42647.238263888888</v>
      </c>
      <c r="T323" s="10">
        <f t="shared" ref="T323:T386" si="35">((($I323/60)/60)/24)+DATE(1970,1,1)+(-5/24)</f>
        <v>42682.27993055556</v>
      </c>
    </row>
    <row r="324" spans="1:20" ht="158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1.0791200000000001</v>
      </c>
      <c r="P324" s="6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21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1.2307407407407407</v>
      </c>
      <c r="P325" s="6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172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1.016</v>
      </c>
      <c r="P326" s="6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172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1.04396</v>
      </c>
      <c r="P327" s="6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187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1.1292973333333334</v>
      </c>
      <c r="P328" s="6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172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1.3640000000000001</v>
      </c>
      <c r="P329" s="6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187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1.036144</v>
      </c>
      <c r="P330" s="6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187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1.0549999999999999</v>
      </c>
      <c r="P331" s="6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187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1.0182857142857142</v>
      </c>
      <c r="P332" s="6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201.6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1.0660499999999999</v>
      </c>
      <c r="P333" s="6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201.6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1.13015</v>
      </c>
      <c r="P334" s="6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187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1.252275</v>
      </c>
      <c r="P335" s="6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187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1.0119</v>
      </c>
      <c r="P336" s="6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216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1.0276470588235294</v>
      </c>
      <c r="P337" s="6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187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1.1683911999999999</v>
      </c>
      <c r="P338" s="6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201.6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1.0116833333333335</v>
      </c>
      <c r="P339" s="6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230.4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1.1013360000000001</v>
      </c>
      <c r="P340" s="6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187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1.0808333333333333</v>
      </c>
      <c r="P341" s="6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158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1.2502285714285715</v>
      </c>
      <c r="P342" s="6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201.6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1.0671428571428572</v>
      </c>
      <c r="P343" s="6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86.4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1.0036639999999999</v>
      </c>
      <c r="P344" s="6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21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1.0202863333333334</v>
      </c>
      <c r="P345" s="6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201.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1.0208358208955224</v>
      </c>
      <c r="P346" s="6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158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1.2327586206896552</v>
      </c>
      <c r="P347" s="6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216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1.7028880000000002</v>
      </c>
      <c r="P348" s="6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172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1.1159049999999999</v>
      </c>
      <c r="P349" s="6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187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1.03</v>
      </c>
      <c r="P350" s="6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158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1.0663570159857905</v>
      </c>
      <c r="P351" s="6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172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1.1476</v>
      </c>
      <c r="P352" s="6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201.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1.2734117647058822</v>
      </c>
      <c r="P353" s="6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172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1.1656</v>
      </c>
      <c r="P354" s="6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21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1.0861819426615318</v>
      </c>
      <c r="P355" s="6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187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1.0394285714285714</v>
      </c>
      <c r="P356" s="6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144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1.1625714285714286</v>
      </c>
      <c r="P357" s="6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158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1.0269239999999999</v>
      </c>
      <c r="P358" s="6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187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1.74</v>
      </c>
      <c r="P359" s="6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158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1.03088</v>
      </c>
      <c r="P360" s="6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187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1.0485537190082646</v>
      </c>
      <c r="P361" s="6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201.6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1.0137499999999999</v>
      </c>
      <c r="P362" s="6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187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1.1107699999999998</v>
      </c>
      <c r="P363" s="6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21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1.2415933781686497</v>
      </c>
      <c r="P364" s="6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21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1.0133333333333334</v>
      </c>
      <c r="P365" s="6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187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1.1016142857142857</v>
      </c>
      <c r="P366" s="6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158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1.0397333333333334</v>
      </c>
      <c r="P367" s="6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172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1.013157894736842</v>
      </c>
      <c r="P368" s="6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187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1.033501</v>
      </c>
      <c r="P369" s="6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187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1.04112</v>
      </c>
      <c r="P370" s="6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201.6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1.1015569230769231</v>
      </c>
      <c r="P371" s="6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201.6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1.2202</v>
      </c>
      <c r="P372" s="6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187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1.1416866666666667</v>
      </c>
      <c r="P373" s="6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115.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1.2533333333333334</v>
      </c>
      <c r="P374" s="6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158.4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1.0666666666666667</v>
      </c>
      <c r="P375" s="6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201.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1.3065</v>
      </c>
      <c r="P376" s="6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187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1.2</v>
      </c>
      <c r="P377" s="6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201.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1.0595918367346939</v>
      </c>
      <c r="P378" s="6">
        <f t="shared" si="32"/>
        <v>54.083333333333336</v>
      </c>
      <c r="Q378" t="str">
        <f t="shared" si="33"/>
        <v>film &amp; video</v>
      </c>
      <c r="R378" t="str">
        <f t="shared" ref="R378:R441" si="36">RIGHT($N378, LEN($N378)-FIND("/", $N378))</f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158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1.1439999999999999</v>
      </c>
      <c r="P379" s="6">
        <f t="shared" si="32"/>
        <v>103.21804511278195</v>
      </c>
      <c r="Q379" t="str">
        <f t="shared" si="33"/>
        <v>film &amp; video</v>
      </c>
      <c r="R379" t="str">
        <f t="shared" si="36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230.4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1.1176666666666666</v>
      </c>
      <c r="P380" s="6">
        <f t="shared" si="32"/>
        <v>40.397590361445786</v>
      </c>
      <c r="Q380" t="str">
        <f t="shared" si="33"/>
        <v>film &amp; video</v>
      </c>
      <c r="R380" t="str">
        <f t="shared" si="36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187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1.1608000000000001</v>
      </c>
      <c r="P381" s="6">
        <f t="shared" si="32"/>
        <v>116.85906040268456</v>
      </c>
      <c r="Q381" t="str">
        <f t="shared" si="33"/>
        <v>film &amp; video</v>
      </c>
      <c r="R381" t="str">
        <f t="shared" si="36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21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1.415</v>
      </c>
      <c r="P382" s="6">
        <f t="shared" si="32"/>
        <v>115.51020408163265</v>
      </c>
      <c r="Q382" t="str">
        <f t="shared" si="33"/>
        <v>film &amp; video</v>
      </c>
      <c r="R382" t="str">
        <f t="shared" si="36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172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1.0472999999999999</v>
      </c>
      <c r="P383" s="6">
        <f t="shared" si="32"/>
        <v>104.31274900398407</v>
      </c>
      <c r="Q383" t="str">
        <f t="shared" si="33"/>
        <v>film &amp; video</v>
      </c>
      <c r="R383" t="str">
        <f t="shared" si="36"/>
        <v>documentary</v>
      </c>
      <c r="S383" s="10">
        <f t="shared" si="34"/>
        <v>41085.48978009259</v>
      </c>
      <c r="T383" s="10">
        <f t="shared" si="35"/>
        <v>41120</v>
      </c>
    </row>
    <row r="384" spans="1:20" ht="187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2.5583333333333331</v>
      </c>
      <c r="P384" s="6">
        <f t="shared" si="32"/>
        <v>69.772727272727266</v>
      </c>
      <c r="Q384" t="str">
        <f t="shared" si="33"/>
        <v>film &amp; video</v>
      </c>
      <c r="R384" t="str">
        <f t="shared" si="36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172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2.0670670670670672</v>
      </c>
      <c r="P385" s="6">
        <f t="shared" si="32"/>
        <v>43.020833333333336</v>
      </c>
      <c r="Q385" t="str">
        <f t="shared" si="33"/>
        <v>film &amp; video</v>
      </c>
      <c r="R385" t="str">
        <f t="shared" si="36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187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1.1210500000000001</v>
      </c>
      <c r="P386" s="6">
        <f t="shared" si="32"/>
        <v>58.540469973890339</v>
      </c>
      <c r="Q386" t="str">
        <f t="shared" si="33"/>
        <v>film &amp; video</v>
      </c>
      <c r="R386" t="str">
        <f t="shared" si="36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201.6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$E387/$D387</f>
        <v>1.05982</v>
      </c>
      <c r="P387" s="6">
        <f t="shared" ref="P387:P450" si="38">$E387/L387</f>
        <v>111.79535864978902</v>
      </c>
      <c r="Q387" t="str">
        <f t="shared" ref="Q387:Q450" si="39">LEFT($N387, FIND("/", $N387)-1)</f>
        <v>film &amp; video</v>
      </c>
      <c r="R387" t="str">
        <f t="shared" si="36"/>
        <v>documentary</v>
      </c>
      <c r="S387" s="10">
        <f t="shared" ref="S387:S450" si="40">((($J387/60)/60)/24)+DATE(1970,1,1)+(-5/24)</f>
        <v>41934.376168981478</v>
      </c>
      <c r="T387" s="10">
        <f t="shared" ref="T387:T450" si="41">((($I387/60)/60)/24)+DATE(1970,1,1)+(-5/24)</f>
        <v>41964.41783564815</v>
      </c>
    </row>
    <row r="388" spans="1:20" ht="172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1.0016666666666667</v>
      </c>
      <c r="P388" s="6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21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2.1398947368421051</v>
      </c>
      <c r="P389" s="6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187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1.2616000000000001</v>
      </c>
      <c r="P390" s="6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201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1.8153547058823529</v>
      </c>
      <c r="P391" s="6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158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</v>
      </c>
      <c r="P392" s="6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158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1.0061</v>
      </c>
      <c r="P393" s="6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172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1.009027027027027</v>
      </c>
      <c r="P394" s="6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144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1.10446</v>
      </c>
      <c r="P395" s="6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172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1.118936170212766</v>
      </c>
      <c r="P396" s="6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187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1.0804450000000001</v>
      </c>
      <c r="P397" s="6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172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1.0666666666666667</v>
      </c>
      <c r="P398" s="6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230.4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1.0390027322404372</v>
      </c>
      <c r="P399" s="6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172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1.2516</v>
      </c>
      <c r="P400" s="6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172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1.0680499999999999</v>
      </c>
      <c r="P401" s="6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172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1.1230249999999999</v>
      </c>
      <c r="P402" s="6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201.6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1.0381199999999999</v>
      </c>
      <c r="P403" s="6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201.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1.4165000000000001</v>
      </c>
      <c r="P404" s="6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172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1.0526</v>
      </c>
      <c r="P405" s="6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158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1.0309142857142857</v>
      </c>
      <c r="P406" s="6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129.6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1.0765957446808512</v>
      </c>
      <c r="P407" s="6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172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1.0770464285714285</v>
      </c>
      <c r="P408" s="6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172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1.0155000000000001</v>
      </c>
      <c r="P409" s="6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172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1.0143766666666667</v>
      </c>
      <c r="P410" s="6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187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1.3680000000000001</v>
      </c>
      <c r="P411" s="6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172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1.2829999999999999</v>
      </c>
      <c r="P412" s="6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187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1.0105</v>
      </c>
      <c r="P413" s="6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201.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1.2684</v>
      </c>
      <c r="P414" s="6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172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1.0508593749999999</v>
      </c>
      <c r="P415" s="6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187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1.0285405405405406</v>
      </c>
      <c r="P416" s="6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201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1.0214714285714286</v>
      </c>
      <c r="P417" s="6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158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1.2021700000000002</v>
      </c>
      <c r="P418" s="6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201.6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1.0024761904761905</v>
      </c>
      <c r="P419" s="6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187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1.0063392857142857</v>
      </c>
      <c r="P420" s="6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172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1.004375</v>
      </c>
      <c r="P421" s="6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187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4.3939393939393936E-3</v>
      </c>
      <c r="P422" s="6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187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2.0066666666666667E-2</v>
      </c>
      <c r="P423" s="6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172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1.0749999999999999E-2</v>
      </c>
      <c r="P424" s="6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187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7.6499999999999997E-3</v>
      </c>
      <c r="P425" s="6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187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6.7966666666666675E-2</v>
      </c>
      <c r="P426" s="6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187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1.2E-4</v>
      </c>
      <c r="P427" s="6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187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1.3299999999999999E-2</v>
      </c>
      <c r="P428" s="6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201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 s="6" t="e">
        <f t="shared" si="38"/>
        <v>#DIV/0!</v>
      </c>
      <c r="Q429" t="str">
        <f t="shared" si="39"/>
        <v>film &amp; video</v>
      </c>
      <c r="R429" t="str">
        <f t="shared" si="36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86.4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5.6333333333333332E-2</v>
      </c>
      <c r="P430" s="6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21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 s="6" t="e">
        <f t="shared" si="38"/>
        <v>#DIV/0!</v>
      </c>
      <c r="Q431" t="str">
        <f t="shared" si="39"/>
        <v>film &amp; video</v>
      </c>
      <c r="R431" t="str">
        <f t="shared" si="36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129.6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2.4E-2</v>
      </c>
      <c r="P432" s="6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172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0.13833333333333334</v>
      </c>
      <c r="P433" s="6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201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9.5000000000000001E-2</v>
      </c>
      <c r="P434" s="6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201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 s="6" t="e">
        <f t="shared" si="38"/>
        <v>#DIV/0!</v>
      </c>
      <c r="Q435" t="str">
        <f t="shared" si="39"/>
        <v>film &amp; video</v>
      </c>
      <c r="R435" t="str">
        <f t="shared" si="36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187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0.05</v>
      </c>
      <c r="P436" s="6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187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2.7272727272727273E-5</v>
      </c>
      <c r="P437" s="6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201.6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 s="6" t="e">
        <f t="shared" si="38"/>
        <v>#DIV/0!</v>
      </c>
      <c r="Q438" t="str">
        <f t="shared" si="39"/>
        <v>film &amp; video</v>
      </c>
      <c r="R438" t="str">
        <f t="shared" si="36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187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 s="6" t="e">
        <f t="shared" si="38"/>
        <v>#DIV/0!</v>
      </c>
      <c r="Q439" t="str">
        <f t="shared" si="39"/>
        <v>film &amp; video</v>
      </c>
      <c r="R439" t="str">
        <f t="shared" si="36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158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9.3799999999999994E-2</v>
      </c>
      <c r="P440" s="6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201.6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 s="6" t="e">
        <f t="shared" si="38"/>
        <v>#DIV/0!</v>
      </c>
      <c r="Q441" t="str">
        <f t="shared" si="39"/>
        <v>film &amp; video</v>
      </c>
      <c r="R441" t="str">
        <f t="shared" si="36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158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1E-3</v>
      </c>
      <c r="P442" s="6">
        <f t="shared" si="38"/>
        <v>5</v>
      </c>
      <c r="Q442" t="str">
        <f t="shared" si="39"/>
        <v>film &amp; video</v>
      </c>
      <c r="R442" t="str">
        <f t="shared" ref="R442:R505" si="42">RIGHT($N442, LEN($N442)-FIND("/", $N442))</f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187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 s="6" t="e">
        <f t="shared" si="38"/>
        <v>#DIV/0!</v>
      </c>
      <c r="Q443" t="str">
        <f t="shared" si="39"/>
        <v>film &amp; video</v>
      </c>
      <c r="R443" t="str">
        <f t="shared" si="42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43.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0.39358823529411763</v>
      </c>
      <c r="P444" s="6">
        <f t="shared" si="38"/>
        <v>393.58823529411762</v>
      </c>
      <c r="Q444" t="str">
        <f t="shared" si="39"/>
        <v>film &amp; video</v>
      </c>
      <c r="R444" t="str">
        <f t="shared" si="42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172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1E-3</v>
      </c>
      <c r="P445" s="6">
        <f t="shared" si="38"/>
        <v>5</v>
      </c>
      <c r="Q445" t="str">
        <f t="shared" si="39"/>
        <v>film &amp; video</v>
      </c>
      <c r="R445" t="str">
        <f t="shared" si="42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172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0.05</v>
      </c>
      <c r="P446" s="6">
        <f t="shared" si="38"/>
        <v>50</v>
      </c>
      <c r="Q446" t="str">
        <f t="shared" si="39"/>
        <v>film &amp; video</v>
      </c>
      <c r="R446" t="str">
        <f t="shared" si="42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187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3.3333333333333335E-5</v>
      </c>
      <c r="P447" s="6">
        <f t="shared" si="38"/>
        <v>1</v>
      </c>
      <c r="Q447" t="str">
        <f t="shared" si="39"/>
        <v>film &amp; video</v>
      </c>
      <c r="R447" t="str">
        <f t="shared" si="42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201.6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7.2952380952380949E-2</v>
      </c>
      <c r="P448" s="6">
        <f t="shared" si="38"/>
        <v>47.875</v>
      </c>
      <c r="Q448" t="str">
        <f t="shared" si="39"/>
        <v>film &amp; video</v>
      </c>
      <c r="R448" t="str">
        <f t="shared" si="42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187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1.6666666666666666E-4</v>
      </c>
      <c r="P449" s="6">
        <f t="shared" si="38"/>
        <v>5</v>
      </c>
      <c r="Q449" t="str">
        <f t="shared" si="39"/>
        <v>film &amp; video</v>
      </c>
      <c r="R449" t="str">
        <f t="shared" si="42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201.6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3.2804E-2</v>
      </c>
      <c r="P450" s="6">
        <f t="shared" si="38"/>
        <v>20.502500000000001</v>
      </c>
      <c r="Q450" t="str">
        <f t="shared" si="39"/>
        <v>film &amp; video</v>
      </c>
      <c r="R450" t="str">
        <f t="shared" si="42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230.4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$E451/$D451</f>
        <v>2.2499999999999999E-2</v>
      </c>
      <c r="P451" s="6">
        <f t="shared" ref="P451:P514" si="44">$E451/L451</f>
        <v>9</v>
      </c>
      <c r="Q451" t="str">
        <f t="shared" ref="Q451:Q514" si="45">LEFT($N451, FIND("/", $N451)-1)</f>
        <v>film &amp; video</v>
      </c>
      <c r="R451" t="str">
        <f t="shared" si="42"/>
        <v>animation</v>
      </c>
      <c r="S451" s="10">
        <f t="shared" ref="S451:S514" si="46">((($J451/60)/60)/24)+DATE(1970,1,1)+(-5/24)</f>
        <v>41534.359780092593</v>
      </c>
      <c r="T451" s="10">
        <f t="shared" ref="T451:T514" si="47">((($I451/60)/60)/24)+DATE(1970,1,1)+(-5/24)</f>
        <v>41564.359780092593</v>
      </c>
    </row>
    <row r="452" spans="1:20" ht="187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7.92E-3</v>
      </c>
      <c r="P452" s="6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187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 s="6" t="e">
        <f t="shared" si="44"/>
        <v>#DIV/0!</v>
      </c>
      <c r="Q453" t="str">
        <f t="shared" si="45"/>
        <v>film &amp; video</v>
      </c>
      <c r="R453" t="str">
        <f t="shared" si="42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129.6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0.64</v>
      </c>
      <c r="P454" s="6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172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2.740447957839262E-4</v>
      </c>
      <c r="P455" s="6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172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8.2000000000000007E-3</v>
      </c>
      <c r="P456" s="6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201.6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6.9230769230769226E-4</v>
      </c>
      <c r="P457" s="6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21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6.8631863186318634E-3</v>
      </c>
      <c r="P458" s="6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201.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 s="6" t="e">
        <f t="shared" si="44"/>
        <v>#DIV/0!</v>
      </c>
      <c r="Q459" t="str">
        <f t="shared" si="45"/>
        <v>film &amp; video</v>
      </c>
      <c r="R459" t="str">
        <f t="shared" si="42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201.6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8.2100000000000006E-2</v>
      </c>
      <c r="P460" s="6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187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6.4102564102564103E-4</v>
      </c>
      <c r="P461" s="6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115.2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2.9411764705882353E-3</v>
      </c>
      <c r="P462" s="6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187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 s="6" t="e">
        <f t="shared" si="44"/>
        <v>#DIV/0!</v>
      </c>
      <c r="Q463" t="str">
        <f t="shared" si="45"/>
        <v>film &amp; video</v>
      </c>
      <c r="R463" t="str">
        <f t="shared" si="42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201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 s="6" t="e">
        <f t="shared" si="44"/>
        <v>#DIV/0!</v>
      </c>
      <c r="Q464" t="str">
        <f t="shared" si="45"/>
        <v>film &amp; video</v>
      </c>
      <c r="R464" t="str">
        <f t="shared" si="42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187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2.2727272727272728E-2</v>
      </c>
      <c r="P465" s="6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144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9.9009900990099011E-4</v>
      </c>
      <c r="P466" s="6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7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0.26953125</v>
      </c>
      <c r="P467" s="6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187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7.6E-3</v>
      </c>
      <c r="P468" s="6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187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0.21575</v>
      </c>
      <c r="P469" s="6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187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 s="6" t="e">
        <f t="shared" si="44"/>
        <v>#DIV/0!</v>
      </c>
      <c r="Q470" t="str">
        <f t="shared" si="45"/>
        <v>film &amp; video</v>
      </c>
      <c r="R470" t="str">
        <f t="shared" si="42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100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 s="6" t="e">
        <f t="shared" si="44"/>
        <v>#DIV/0!</v>
      </c>
      <c r="Q471" t="str">
        <f t="shared" si="45"/>
        <v>film &amp; video</v>
      </c>
      <c r="R471" t="str">
        <f t="shared" si="42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201.6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1.0200000000000001E-2</v>
      </c>
      <c r="P472" s="6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172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0.11892727272727273</v>
      </c>
      <c r="P473" s="6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187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0.17624999999999999</v>
      </c>
      <c r="P474" s="6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172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2.87E-2</v>
      </c>
      <c r="P475" s="6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172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3.0303030303030303E-4</v>
      </c>
      <c r="P476" s="6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201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 s="6" t="e">
        <f t="shared" si="44"/>
        <v>#DIV/0!</v>
      </c>
      <c r="Q477" t="str">
        <f t="shared" si="45"/>
        <v>film &amp; video</v>
      </c>
      <c r="R477" t="str">
        <f t="shared" si="42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86.4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2.2302681818181819E-2</v>
      </c>
      <c r="P478" s="6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201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 s="6" t="e">
        <f t="shared" si="44"/>
        <v>#DIV/0!</v>
      </c>
      <c r="Q479" t="str">
        <f t="shared" si="45"/>
        <v>film &amp; video</v>
      </c>
      <c r="R479" t="str">
        <f t="shared" si="42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172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 s="6" t="e">
        <f t="shared" si="44"/>
        <v>#DIV/0!</v>
      </c>
      <c r="Q480" t="str">
        <f t="shared" si="45"/>
        <v>film &amp; video</v>
      </c>
      <c r="R480" t="str">
        <f t="shared" si="42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172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0.3256</v>
      </c>
      <c r="P481" s="6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201.6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0.19409999999999999</v>
      </c>
      <c r="P482" s="6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187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6.0999999999999999E-2</v>
      </c>
      <c r="P483" s="6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158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1E-3</v>
      </c>
      <c r="P484" s="6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201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0.502</v>
      </c>
      <c r="P485" s="6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187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1.8625E-3</v>
      </c>
      <c r="P486" s="6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144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0.21906971229845085</v>
      </c>
      <c r="P487" s="6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187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9.0909090909090904E-5</v>
      </c>
      <c r="P488" s="6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187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 s="6" t="e">
        <f t="shared" si="44"/>
        <v>#DIV/0!</v>
      </c>
      <c r="Q489" t="str">
        <f t="shared" si="45"/>
        <v>film &amp; video</v>
      </c>
      <c r="R489" t="str">
        <f t="shared" si="42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14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 s="6" t="e">
        <f t="shared" si="44"/>
        <v>#DIV/0!</v>
      </c>
      <c r="Q490" t="str">
        <f t="shared" si="45"/>
        <v>film &amp; video</v>
      </c>
      <c r="R490" t="str">
        <f t="shared" si="42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172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2.8667813379201833E-3</v>
      </c>
      <c r="P491" s="6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28.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 s="6" t="e">
        <f t="shared" si="44"/>
        <v>#DIV/0!</v>
      </c>
      <c r="Q492" t="str">
        <f t="shared" si="45"/>
        <v>film &amp; video</v>
      </c>
      <c r="R492" t="str">
        <f t="shared" si="42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172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 s="6" t="e">
        <f t="shared" si="44"/>
        <v>#DIV/0!</v>
      </c>
      <c r="Q493" t="str">
        <f t="shared" si="45"/>
        <v>film &amp; video</v>
      </c>
      <c r="R493" t="str">
        <f t="shared" si="42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172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 s="6" t="e">
        <f t="shared" si="44"/>
        <v>#DIV/0!</v>
      </c>
      <c r="Q494" t="str">
        <f t="shared" si="45"/>
        <v>film &amp; video</v>
      </c>
      <c r="R494" t="str">
        <f t="shared" si="42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172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 s="6" t="e">
        <f t="shared" si="44"/>
        <v>#DIV/0!</v>
      </c>
      <c r="Q495" t="str">
        <f t="shared" si="45"/>
        <v>film &amp; video</v>
      </c>
      <c r="R495" t="str">
        <f t="shared" si="42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21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1.5499999999999999E-3</v>
      </c>
      <c r="P496" s="6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172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 s="6" t="e">
        <f t="shared" si="44"/>
        <v>#DIV/0!</v>
      </c>
      <c r="Q497" t="str">
        <f t="shared" si="45"/>
        <v>film &amp; video</v>
      </c>
      <c r="R497" t="str">
        <f t="shared" si="42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115.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1.6666666666666667E-5</v>
      </c>
      <c r="P498" s="6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57.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6.6964285714285711E-3</v>
      </c>
      <c r="P499" s="6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187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4.5985132395404561E-2</v>
      </c>
      <c r="P500" s="6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21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9.5500000000000002E-2</v>
      </c>
      <c r="P501" s="6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244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3.307692307692308E-2</v>
      </c>
      <c r="P502" s="6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201.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 s="6" t="e">
        <f t="shared" si="44"/>
        <v>#DIV/0!</v>
      </c>
      <c r="Q503" t="str">
        <f t="shared" si="45"/>
        <v>film &amp; video</v>
      </c>
      <c r="R503" t="str">
        <f t="shared" si="42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21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1.15E-2</v>
      </c>
      <c r="P504" s="6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187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1.7538461538461537E-2</v>
      </c>
      <c r="P505" s="6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21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1.3673469387755101E-2</v>
      </c>
      <c r="P506" s="6">
        <f t="shared" si="44"/>
        <v>67</v>
      </c>
      <c r="Q506" t="str">
        <f t="shared" si="45"/>
        <v>film &amp; video</v>
      </c>
      <c r="R506" t="str">
        <f t="shared" ref="R506:R569" si="48">RIGHT($N506, LEN($N506)-FIND("/", $N506))</f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187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4.3333333333333331E-3</v>
      </c>
      <c r="P507" s="6">
        <f t="shared" si="44"/>
        <v>3.7142857142857144</v>
      </c>
      <c r="Q507" t="str">
        <f t="shared" si="45"/>
        <v>film &amp; video</v>
      </c>
      <c r="R507" t="str">
        <f t="shared" si="48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158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1.25E-3</v>
      </c>
      <c r="P508" s="6">
        <f t="shared" si="44"/>
        <v>250</v>
      </c>
      <c r="Q508" t="str">
        <f t="shared" si="45"/>
        <v>film &amp; video</v>
      </c>
      <c r="R508" t="str">
        <f t="shared" si="48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201.6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3.2000000000000001E-2</v>
      </c>
      <c r="P509" s="6">
        <f t="shared" si="44"/>
        <v>64</v>
      </c>
      <c r="Q509" t="str">
        <f t="shared" si="45"/>
        <v>film &amp; video</v>
      </c>
      <c r="R509" t="str">
        <f t="shared" si="48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21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8.0000000000000002E-3</v>
      </c>
      <c r="P510" s="6">
        <f t="shared" si="44"/>
        <v>133.33333333333334</v>
      </c>
      <c r="Q510" t="str">
        <f t="shared" si="45"/>
        <v>film &amp; video</v>
      </c>
      <c r="R510" t="str">
        <f t="shared" si="48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158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2E-3</v>
      </c>
      <c r="P511" s="6">
        <f t="shared" si="44"/>
        <v>10</v>
      </c>
      <c r="Q511" t="str">
        <f t="shared" si="45"/>
        <v>film &amp; video</v>
      </c>
      <c r="R511" t="str">
        <f t="shared" si="48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187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 s="6" t="e">
        <f t="shared" si="44"/>
        <v>#DIV/0!</v>
      </c>
      <c r="Q512" t="str">
        <f t="shared" si="45"/>
        <v>film &amp; video</v>
      </c>
      <c r="R512" t="str">
        <f t="shared" si="48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187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0.03</v>
      </c>
      <c r="P513" s="6">
        <f t="shared" si="44"/>
        <v>30</v>
      </c>
      <c r="Q513" t="str">
        <f t="shared" si="45"/>
        <v>film &amp; video</v>
      </c>
      <c r="R513" t="str">
        <f t="shared" si="48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216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1.3749999999999999E-3</v>
      </c>
      <c r="P514" s="6">
        <f t="shared" si="44"/>
        <v>5.5</v>
      </c>
      <c r="Q514" t="str">
        <f t="shared" si="45"/>
        <v>film &amp; video</v>
      </c>
      <c r="R514" t="str">
        <f t="shared" si="48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129.6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$E515/$D515</f>
        <v>0.13924</v>
      </c>
      <c r="P515" s="6">
        <f t="shared" ref="P515:P578" si="50">$E515/L515</f>
        <v>102.38235294117646</v>
      </c>
      <c r="Q515" t="str">
        <f t="shared" ref="Q515:Q578" si="51">LEFT($N515, FIND("/", $N515)-1)</f>
        <v>film &amp; video</v>
      </c>
      <c r="R515" t="str">
        <f t="shared" si="48"/>
        <v>animation</v>
      </c>
      <c r="S515" s="10">
        <f t="shared" ref="S515:S578" si="52">((($J515/60)/60)/24)+DATE(1970,1,1)+(-5/24)</f>
        <v>42552.445659722223</v>
      </c>
      <c r="T515" s="10">
        <f t="shared" ref="T515:T578" si="53">((($I515/60)/60)/24)+DATE(1970,1,1)+(-5/24)</f>
        <v>42597.083333333336</v>
      </c>
    </row>
    <row r="516" spans="1:20" ht="187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3.3333333333333333E-2</v>
      </c>
      <c r="P516" s="6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158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0.25413402061855672</v>
      </c>
      <c r="P517" s="6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129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 s="6" t="e">
        <f t="shared" si="50"/>
        <v>#DIV/0!</v>
      </c>
      <c r="Q518" t="str">
        <f t="shared" si="51"/>
        <v>film &amp; video</v>
      </c>
      <c r="R518" t="str">
        <f t="shared" si="48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187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1.3666666666666667E-2</v>
      </c>
      <c r="P519" s="6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230.4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 s="6" t="e">
        <f t="shared" si="50"/>
        <v>#DIV/0!</v>
      </c>
      <c r="Q520" t="str">
        <f t="shared" si="51"/>
        <v>film &amp; video</v>
      </c>
      <c r="R520" t="str">
        <f t="shared" si="48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172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0.22881426547787684</v>
      </c>
      <c r="P521" s="6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201.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1.0209999999999999</v>
      </c>
      <c r="P522" s="6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201.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1.0464</v>
      </c>
      <c r="P523" s="6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144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1.1466666666666667</v>
      </c>
      <c r="P524" s="6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187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1.206</v>
      </c>
      <c r="P525" s="6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187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1.0867285714285715</v>
      </c>
      <c r="P526" s="6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187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</v>
      </c>
      <c r="P527" s="6">
        <f t="shared" si="50"/>
        <v>1000</v>
      </c>
      <c r="Q527" t="str">
        <f t="shared" si="51"/>
        <v>theater</v>
      </c>
      <c r="R527" t="str">
        <f t="shared" si="48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187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1.1399999999999999</v>
      </c>
      <c r="P528" s="6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201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1.0085</v>
      </c>
      <c r="P529" s="6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7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1.1565217391304348</v>
      </c>
      <c r="P530" s="6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201.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1.3041666666666667</v>
      </c>
      <c r="P531" s="6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201.6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1.0778267254038179</v>
      </c>
      <c r="P532" s="6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21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</v>
      </c>
      <c r="P533" s="6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201.6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1.2324999999999999</v>
      </c>
      <c r="P534" s="6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187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1.002</v>
      </c>
      <c r="P535" s="6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201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1.0466666666666666</v>
      </c>
      <c r="P536" s="6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144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1.0249999999999999</v>
      </c>
      <c r="P537" s="6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201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1.1825757575757576</v>
      </c>
      <c r="P538" s="6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187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1.2050000000000001</v>
      </c>
      <c r="P539" s="6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21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3.0242</v>
      </c>
      <c r="P540" s="6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172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1.00644</v>
      </c>
      <c r="P541" s="6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187.2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6.666666666666667E-5</v>
      </c>
      <c r="P542" s="6">
        <f t="shared" si="50"/>
        <v>1</v>
      </c>
      <c r="Q542" t="str">
        <f t="shared" si="51"/>
        <v>technology</v>
      </c>
      <c r="R542" t="str">
        <f t="shared" si="48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158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5.5555555555555558E-3</v>
      </c>
      <c r="P543" s="6">
        <f t="shared" si="50"/>
        <v>25</v>
      </c>
      <c r="Q543" t="str">
        <f t="shared" si="51"/>
        <v>technology</v>
      </c>
      <c r="R543" t="str">
        <f t="shared" si="48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201.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3.9999999999999998E-6</v>
      </c>
      <c r="P544" s="6">
        <f t="shared" si="50"/>
        <v>1</v>
      </c>
      <c r="Q544" t="str">
        <f t="shared" si="51"/>
        <v>technology</v>
      </c>
      <c r="R544" t="str">
        <f t="shared" si="48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172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3.1818181818181819E-3</v>
      </c>
      <c r="P545" s="6">
        <f t="shared" si="50"/>
        <v>35</v>
      </c>
      <c r="Q545" t="str">
        <f t="shared" si="51"/>
        <v>technology</v>
      </c>
      <c r="R545" t="str">
        <f t="shared" si="48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201.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1.2E-2</v>
      </c>
      <c r="P546" s="6">
        <f t="shared" si="50"/>
        <v>3</v>
      </c>
      <c r="Q546" t="str">
        <f t="shared" si="51"/>
        <v>technology</v>
      </c>
      <c r="R546" t="str">
        <f t="shared" si="48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201.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0.27383999999999997</v>
      </c>
      <c r="P547" s="6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187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8.6666666666666663E-4</v>
      </c>
      <c r="P548" s="6">
        <f t="shared" si="50"/>
        <v>26</v>
      </c>
      <c r="Q548" t="str">
        <f t="shared" si="51"/>
        <v>technology</v>
      </c>
      <c r="R548" t="str">
        <f t="shared" si="48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201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 s="6" t="e">
        <f t="shared" si="50"/>
        <v>#DIV/0!</v>
      </c>
      <c r="Q549" t="str">
        <f t="shared" si="51"/>
        <v>technology</v>
      </c>
      <c r="R549" t="str">
        <f t="shared" si="48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187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8.9999999999999998E-4</v>
      </c>
      <c r="P550" s="6">
        <f t="shared" si="50"/>
        <v>9</v>
      </c>
      <c r="Q550" t="str">
        <f t="shared" si="51"/>
        <v>technology</v>
      </c>
      <c r="R550" t="str">
        <f t="shared" si="48"/>
        <v>web</v>
      </c>
      <c r="S550" s="10">
        <f t="shared" si="52"/>
        <v>42276.695</v>
      </c>
      <c r="T550" s="10">
        <f t="shared" si="53"/>
        <v>42306.695</v>
      </c>
    </row>
    <row r="551" spans="1:20" ht="201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2.7199999999999998E-2</v>
      </c>
      <c r="P551" s="6">
        <f t="shared" si="50"/>
        <v>8.5</v>
      </c>
      <c r="Q551" t="str">
        <f t="shared" si="51"/>
        <v>technology</v>
      </c>
      <c r="R551" t="str">
        <f t="shared" si="48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187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7.0000000000000001E-3</v>
      </c>
      <c r="P552" s="6">
        <f t="shared" si="50"/>
        <v>8.75</v>
      </c>
      <c r="Q552" t="str">
        <f t="shared" si="51"/>
        <v>technology</v>
      </c>
      <c r="R552" t="str">
        <f t="shared" si="48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187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5.0413333333333331E-2</v>
      </c>
      <c r="P553" s="6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158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 s="6" t="e">
        <f t="shared" si="50"/>
        <v>#DIV/0!</v>
      </c>
      <c r="Q554" t="str">
        <f t="shared" si="51"/>
        <v>technology</v>
      </c>
      <c r="R554" t="str">
        <f t="shared" si="48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172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4.9199999999999999E-3</v>
      </c>
      <c r="P555" s="6">
        <f t="shared" si="50"/>
        <v>20.5</v>
      </c>
      <c r="Q555" t="str">
        <f t="shared" si="51"/>
        <v>technology</v>
      </c>
      <c r="R555" t="str">
        <f t="shared" si="48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201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0.36589147286821705</v>
      </c>
      <c r="P556" s="6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201.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 s="6" t="e">
        <f t="shared" si="50"/>
        <v>#DIV/0!</v>
      </c>
      <c r="Q557" t="str">
        <f t="shared" si="51"/>
        <v>technology</v>
      </c>
      <c r="R557" t="str">
        <f t="shared" si="48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100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2.5000000000000001E-2</v>
      </c>
      <c r="P558" s="6">
        <f t="shared" si="50"/>
        <v>200</v>
      </c>
      <c r="Q558" t="str">
        <f t="shared" si="51"/>
        <v>technology</v>
      </c>
      <c r="R558" t="str">
        <f t="shared" si="48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201.6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9.1066666666666674E-3</v>
      </c>
      <c r="P559" s="6">
        <f t="shared" si="50"/>
        <v>68.3</v>
      </c>
      <c r="Q559" t="str">
        <f t="shared" si="51"/>
        <v>technology</v>
      </c>
      <c r="R559" t="str">
        <f t="shared" si="48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187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 s="6" t="e">
        <f t="shared" si="50"/>
        <v>#DIV/0!</v>
      </c>
      <c r="Q560" t="str">
        <f t="shared" si="51"/>
        <v>technology</v>
      </c>
      <c r="R560" t="str">
        <f t="shared" si="48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201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2.0833333333333335E-4</v>
      </c>
      <c r="P561" s="6">
        <f t="shared" si="50"/>
        <v>50</v>
      </c>
      <c r="Q561" t="str">
        <f t="shared" si="51"/>
        <v>technology</v>
      </c>
      <c r="R561" t="str">
        <f t="shared" si="48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172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1.2E-4</v>
      </c>
      <c r="P562" s="6">
        <f t="shared" si="50"/>
        <v>4</v>
      </c>
      <c r="Q562" t="str">
        <f t="shared" si="51"/>
        <v>technology</v>
      </c>
      <c r="R562" t="str">
        <f t="shared" si="48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201.6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3.6666666666666666E-3</v>
      </c>
      <c r="P563" s="6">
        <f t="shared" si="50"/>
        <v>27.5</v>
      </c>
      <c r="Q563" t="str">
        <f t="shared" si="51"/>
        <v>technology</v>
      </c>
      <c r="R563" t="str">
        <f t="shared" si="48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201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 s="6" t="e">
        <f t="shared" si="50"/>
        <v>#DIV/0!</v>
      </c>
      <c r="Q564" t="str">
        <f t="shared" si="51"/>
        <v>technology</v>
      </c>
      <c r="R564" t="str">
        <f t="shared" si="48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172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9.0666666666666662E-4</v>
      </c>
      <c r="P565" s="6">
        <f t="shared" si="50"/>
        <v>34</v>
      </c>
      <c r="Q565" t="str">
        <f t="shared" si="51"/>
        <v>technology</v>
      </c>
      <c r="R565" t="str">
        <f t="shared" si="48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201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5.5555555555555558E-5</v>
      </c>
      <c r="P566" s="6">
        <f t="shared" si="50"/>
        <v>1</v>
      </c>
      <c r="Q566" t="str">
        <f t="shared" si="51"/>
        <v>technology</v>
      </c>
      <c r="R566" t="str">
        <f t="shared" si="48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187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 s="6" t="e">
        <f t="shared" si="50"/>
        <v>#DIV/0!</v>
      </c>
      <c r="Q567" t="str">
        <f t="shared" si="51"/>
        <v>technology</v>
      </c>
      <c r="R567" t="str">
        <f t="shared" si="48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201.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2.0000000000000001E-4</v>
      </c>
      <c r="P568" s="6">
        <f t="shared" si="50"/>
        <v>1</v>
      </c>
      <c r="Q568" t="str">
        <f t="shared" si="51"/>
        <v>technology</v>
      </c>
      <c r="R568" t="str">
        <f t="shared" si="48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21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 s="6" t="e">
        <f t="shared" si="50"/>
        <v>#DIV/0!</v>
      </c>
      <c r="Q569" t="str">
        <f t="shared" si="51"/>
        <v>technology</v>
      </c>
      <c r="R569" t="str">
        <f t="shared" si="48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201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0.01</v>
      </c>
      <c r="P570" s="6">
        <f t="shared" si="50"/>
        <v>49</v>
      </c>
      <c r="Q570" t="str">
        <f t="shared" si="51"/>
        <v>technology</v>
      </c>
      <c r="R570" t="str">
        <f t="shared" ref="R570:R633" si="54">RIGHT($N570, LEN($N570)-FIND("/", $N570))</f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172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8.0000000000000002E-3</v>
      </c>
      <c r="P571" s="6">
        <f t="shared" si="50"/>
        <v>20</v>
      </c>
      <c r="Q571" t="str">
        <f t="shared" si="51"/>
        <v>technology</v>
      </c>
      <c r="R571" t="str">
        <f t="shared" si="54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144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1.6705882352941177E-3</v>
      </c>
      <c r="P572" s="6">
        <f t="shared" si="50"/>
        <v>142</v>
      </c>
      <c r="Q572" t="str">
        <f t="shared" si="51"/>
        <v>technology</v>
      </c>
      <c r="R572" t="str">
        <f t="shared" si="54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201.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4.2399999999999998E-3</v>
      </c>
      <c r="P573" s="6">
        <f t="shared" si="50"/>
        <v>53</v>
      </c>
      <c r="Q573" t="str">
        <f t="shared" si="51"/>
        <v>technology</v>
      </c>
      <c r="R573" t="str">
        <f t="shared" si="54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187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 s="6" t="e">
        <f t="shared" si="50"/>
        <v>#DIV/0!</v>
      </c>
      <c r="Q574" t="str">
        <f t="shared" si="51"/>
        <v>technology</v>
      </c>
      <c r="R574" t="str">
        <f t="shared" si="54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21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3.892538925389254E-3</v>
      </c>
      <c r="P575" s="6">
        <f t="shared" si="50"/>
        <v>38.444444444444443</v>
      </c>
      <c r="Q575" t="str">
        <f t="shared" si="51"/>
        <v>technology</v>
      </c>
      <c r="R575" t="str">
        <f t="shared" si="54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21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7.1556350626118068E-3</v>
      </c>
      <c r="P576" s="6">
        <f t="shared" si="50"/>
        <v>20</v>
      </c>
      <c r="Q576" t="str">
        <f t="shared" si="51"/>
        <v>technology</v>
      </c>
      <c r="R576" t="str">
        <f t="shared" si="54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201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4.3166666666666666E-3</v>
      </c>
      <c r="P577" s="6">
        <f t="shared" si="50"/>
        <v>64.75</v>
      </c>
      <c r="Q577" t="str">
        <f t="shared" si="51"/>
        <v>technology</v>
      </c>
      <c r="R577" t="str">
        <f t="shared" si="54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201.6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1.2500000000000001E-5</v>
      </c>
      <c r="P578" s="6">
        <f t="shared" si="50"/>
        <v>1</v>
      </c>
      <c r="Q578" t="str">
        <f t="shared" si="51"/>
        <v>technology</v>
      </c>
      <c r="R578" t="str">
        <f t="shared" si="54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201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$E579/$D579</f>
        <v>2E-3</v>
      </c>
      <c r="P579" s="6">
        <f t="shared" ref="P579:P642" si="56">$E579/L579</f>
        <v>10</v>
      </c>
      <c r="Q579" t="str">
        <f t="shared" ref="Q579:Q642" si="57">LEFT($N579, FIND("/", $N579)-1)</f>
        <v>technology</v>
      </c>
      <c r="R579" t="str">
        <f t="shared" si="54"/>
        <v>web</v>
      </c>
      <c r="S579" s="10">
        <f t="shared" ref="S579:S642" si="58">((($J579/60)/60)/24)+DATE(1970,1,1)+(-5/24)</f>
        <v>42450.380810185183</v>
      </c>
      <c r="T579" s="10">
        <f t="shared" ref="T579:T642" si="59">((($I579/60)/60)/24)+DATE(1970,1,1)+(-5/24)</f>
        <v>42510.380810185183</v>
      </c>
    </row>
    <row r="580" spans="1:20" ht="100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1.12E-4</v>
      </c>
      <c r="P580" s="6">
        <f t="shared" si="56"/>
        <v>2</v>
      </c>
      <c r="Q580" t="str">
        <f t="shared" si="57"/>
        <v>technology</v>
      </c>
      <c r="R580" t="str">
        <f t="shared" si="54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129.6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1.4583333333333334E-2</v>
      </c>
      <c r="P581" s="6">
        <f t="shared" si="56"/>
        <v>35</v>
      </c>
      <c r="Q581" t="str">
        <f t="shared" si="57"/>
        <v>technology</v>
      </c>
      <c r="R581" t="str">
        <f t="shared" si="54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216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3.3333333333333332E-4</v>
      </c>
      <c r="P582" s="6">
        <f t="shared" si="56"/>
        <v>1</v>
      </c>
      <c r="Q582" t="str">
        <f t="shared" si="57"/>
        <v>technology</v>
      </c>
      <c r="R582" t="str">
        <f t="shared" si="54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187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 s="6" t="e">
        <f t="shared" si="56"/>
        <v>#DIV/0!</v>
      </c>
      <c r="Q583" t="str">
        <f t="shared" si="57"/>
        <v>technology</v>
      </c>
      <c r="R583" t="str">
        <f t="shared" si="54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244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 s="6" t="e">
        <f t="shared" si="56"/>
        <v>#DIV/0!</v>
      </c>
      <c r="Q584" t="str">
        <f t="shared" si="57"/>
        <v>technology</v>
      </c>
      <c r="R584" t="str">
        <f t="shared" si="54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144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1.1111111111111112E-4</v>
      </c>
      <c r="P585" s="6">
        <f t="shared" si="56"/>
        <v>1</v>
      </c>
      <c r="Q585" t="str">
        <f t="shared" si="57"/>
        <v>technology</v>
      </c>
      <c r="R585" t="str">
        <f t="shared" si="54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129.6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0.01</v>
      </c>
      <c r="P586" s="6">
        <f t="shared" si="56"/>
        <v>5</v>
      </c>
      <c r="Q586" t="str">
        <f t="shared" si="57"/>
        <v>technology</v>
      </c>
      <c r="R586" t="str">
        <f t="shared" si="54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129.6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 s="6" t="e">
        <f t="shared" si="56"/>
        <v>#DIV/0!</v>
      </c>
      <c r="Q587" t="str">
        <f t="shared" si="57"/>
        <v>technology</v>
      </c>
      <c r="R587" t="str">
        <f t="shared" si="54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158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5.5999999999999999E-3</v>
      </c>
      <c r="P588" s="6">
        <f t="shared" si="56"/>
        <v>14</v>
      </c>
      <c r="Q588" t="str">
        <f t="shared" si="57"/>
        <v>technology</v>
      </c>
      <c r="R588" t="str">
        <f t="shared" si="54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244.8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9.0833333333333335E-2</v>
      </c>
      <c r="P589" s="6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172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3.3444444444444443E-2</v>
      </c>
      <c r="P590" s="6">
        <f t="shared" si="56"/>
        <v>150.5</v>
      </c>
      <c r="Q590" t="str">
        <f t="shared" si="57"/>
        <v>technology</v>
      </c>
      <c r="R590" t="str">
        <f t="shared" si="54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43.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1.3333333333333334E-4</v>
      </c>
      <c r="P591" s="6">
        <f t="shared" si="56"/>
        <v>1</v>
      </c>
      <c r="Q591" t="str">
        <f t="shared" si="57"/>
        <v>technology</v>
      </c>
      <c r="R591" t="str">
        <f t="shared" si="54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230.4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4.4600000000000001E-2</v>
      </c>
      <c r="P592" s="6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172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6.0999999999999997E-4</v>
      </c>
      <c r="P593" s="6">
        <f t="shared" si="56"/>
        <v>30.5</v>
      </c>
      <c r="Q593" t="str">
        <f t="shared" si="57"/>
        <v>technology</v>
      </c>
      <c r="R593" t="str">
        <f t="shared" si="54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201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3.3333333333333333E-2</v>
      </c>
      <c r="P594" s="6">
        <f t="shared" si="56"/>
        <v>250</v>
      </c>
      <c r="Q594" t="str">
        <f t="shared" si="57"/>
        <v>technology</v>
      </c>
      <c r="R594" t="str">
        <f t="shared" si="54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21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0.23</v>
      </c>
      <c r="P595" s="6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100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1.0399999999999999E-3</v>
      </c>
      <c r="P596" s="6">
        <f t="shared" si="56"/>
        <v>13</v>
      </c>
      <c r="Q596" t="str">
        <f t="shared" si="57"/>
        <v>technology</v>
      </c>
      <c r="R596" t="str">
        <f t="shared" si="54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201.6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4.2599999999999999E-3</v>
      </c>
      <c r="P597" s="6">
        <f t="shared" si="56"/>
        <v>53.25</v>
      </c>
      <c r="Q597" t="str">
        <f t="shared" si="57"/>
        <v>technology</v>
      </c>
      <c r="R597" t="str">
        <f t="shared" si="54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129.6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2.9999999999999997E-4</v>
      </c>
      <c r="P598" s="6">
        <f t="shared" si="56"/>
        <v>3</v>
      </c>
      <c r="Q598" t="str">
        <f t="shared" si="57"/>
        <v>technology</v>
      </c>
      <c r="R598" t="str">
        <f t="shared" si="54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172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2.6666666666666666E-3</v>
      </c>
      <c r="P599" s="6">
        <f t="shared" si="56"/>
        <v>10</v>
      </c>
      <c r="Q599" t="str">
        <f t="shared" si="57"/>
        <v>technology</v>
      </c>
      <c r="R599" t="str">
        <f t="shared" si="54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129.6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0.34</v>
      </c>
      <c r="P600" s="6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172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6.2E-4</v>
      </c>
      <c r="P601" s="6">
        <f t="shared" si="56"/>
        <v>15.5</v>
      </c>
      <c r="Q601" t="str">
        <f t="shared" si="57"/>
        <v>technology</v>
      </c>
      <c r="R601" t="str">
        <f t="shared" si="54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100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0.02</v>
      </c>
      <c r="P602" s="6">
        <f t="shared" si="56"/>
        <v>100</v>
      </c>
      <c r="Q602" t="str">
        <f t="shared" si="57"/>
        <v>technology</v>
      </c>
      <c r="R602" t="str">
        <f t="shared" si="54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187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1.4E-2</v>
      </c>
      <c r="P603" s="6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187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 s="6" t="e">
        <f t="shared" si="56"/>
        <v>#DIV/0!</v>
      </c>
      <c r="Q604" t="str">
        <f t="shared" si="57"/>
        <v>technology</v>
      </c>
      <c r="R604" t="str">
        <f t="shared" si="54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187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3.9334666666666664E-2</v>
      </c>
      <c r="P605" s="6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201.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 s="6" t="e">
        <f t="shared" si="56"/>
        <v>#DIV/0!</v>
      </c>
      <c r="Q606" t="str">
        <f t="shared" si="57"/>
        <v>technology</v>
      </c>
      <c r="R606" t="str">
        <f t="shared" si="54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100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2.6200000000000001E-2</v>
      </c>
      <c r="P607" s="6">
        <f t="shared" si="56"/>
        <v>16.375</v>
      </c>
      <c r="Q607" t="str">
        <f t="shared" si="57"/>
        <v>technology</v>
      </c>
      <c r="R607" t="str">
        <f t="shared" si="54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201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2E-3</v>
      </c>
      <c r="P608" s="6">
        <f t="shared" si="56"/>
        <v>10</v>
      </c>
      <c r="Q608" t="str">
        <f t="shared" si="57"/>
        <v>technology</v>
      </c>
      <c r="R608" t="str">
        <f t="shared" si="54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172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 s="6" t="e">
        <f t="shared" si="56"/>
        <v>#DIV/0!</v>
      </c>
      <c r="Q609" t="str">
        <f t="shared" si="57"/>
        <v>technology</v>
      </c>
      <c r="R609" t="str">
        <f t="shared" si="54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187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9.7400000000000004E-3</v>
      </c>
      <c r="P610" s="6">
        <f t="shared" si="56"/>
        <v>292.2</v>
      </c>
      <c r="Q610" t="str">
        <f t="shared" si="57"/>
        <v>technology</v>
      </c>
      <c r="R610" t="str">
        <f t="shared" si="54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21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6.41025641025641E-3</v>
      </c>
      <c r="P611" s="6">
        <f t="shared" si="56"/>
        <v>5</v>
      </c>
      <c r="Q611" t="str">
        <f t="shared" si="57"/>
        <v>technology</v>
      </c>
      <c r="R611" t="str">
        <f t="shared" si="54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158.4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 s="6" t="e">
        <f t="shared" si="56"/>
        <v>#DIV/0!</v>
      </c>
      <c r="Q612" t="str">
        <f t="shared" si="57"/>
        <v>technology</v>
      </c>
      <c r="R612" t="str">
        <f t="shared" si="54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21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 s="6" t="e">
        <f t="shared" si="56"/>
        <v>#DIV/0!</v>
      </c>
      <c r="Q613" t="str">
        <f t="shared" si="57"/>
        <v>technology</v>
      </c>
      <c r="R613" t="str">
        <f t="shared" si="54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100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 s="6" t="e">
        <f t="shared" si="56"/>
        <v>#DIV/0!</v>
      </c>
      <c r="Q614" t="str">
        <f t="shared" si="57"/>
        <v>technology</v>
      </c>
      <c r="R614" t="str">
        <f t="shared" si="54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187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0.21363333333333334</v>
      </c>
      <c r="P615" s="6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172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 s="6" t="e">
        <f t="shared" si="56"/>
        <v>#DIV/0!</v>
      </c>
      <c r="Q616" t="str">
        <f t="shared" si="57"/>
        <v>technology</v>
      </c>
      <c r="R616" t="str">
        <f t="shared" si="54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172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 s="6" t="e">
        <f t="shared" si="56"/>
        <v>#DIV/0!</v>
      </c>
      <c r="Q617" t="str">
        <f t="shared" si="57"/>
        <v>technology</v>
      </c>
      <c r="R617" t="str">
        <f t="shared" si="54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201.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 s="6" t="e">
        <f t="shared" si="56"/>
        <v>#DIV/0!</v>
      </c>
      <c r="Q618" t="str">
        <f t="shared" si="57"/>
        <v>technology</v>
      </c>
      <c r="R618" t="str">
        <f t="shared" si="54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21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0.03</v>
      </c>
      <c r="P619" s="6">
        <f t="shared" si="56"/>
        <v>20</v>
      </c>
      <c r="Q619" t="str">
        <f t="shared" si="57"/>
        <v>technology</v>
      </c>
      <c r="R619" t="str">
        <f t="shared" si="54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201.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 s="6" t="e">
        <f t="shared" si="56"/>
        <v>#DIV/0!</v>
      </c>
      <c r="Q620" t="str">
        <f t="shared" si="57"/>
        <v>technology</v>
      </c>
      <c r="R620" t="str">
        <f t="shared" si="54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100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3.9999999999999998E-7</v>
      </c>
      <c r="P621" s="6">
        <f t="shared" si="56"/>
        <v>1</v>
      </c>
      <c r="Q621" t="str">
        <f t="shared" si="57"/>
        <v>technology</v>
      </c>
      <c r="R621" t="str">
        <f t="shared" si="54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172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0.01</v>
      </c>
      <c r="P622" s="6">
        <f t="shared" si="56"/>
        <v>300</v>
      </c>
      <c r="Q622" t="str">
        <f t="shared" si="57"/>
        <v>technology</v>
      </c>
      <c r="R622" t="str">
        <f t="shared" si="54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187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1.044E-2</v>
      </c>
      <c r="P623" s="6">
        <f t="shared" si="56"/>
        <v>87</v>
      </c>
      <c r="Q623" t="str">
        <f t="shared" si="57"/>
        <v>technology</v>
      </c>
      <c r="R623" t="str">
        <f t="shared" si="54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201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5.6833333333333333E-2</v>
      </c>
      <c r="P624" s="6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21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 s="6" t="e">
        <f t="shared" si="56"/>
        <v>#DIV/0!</v>
      </c>
      <c r="Q625" t="str">
        <f t="shared" si="57"/>
        <v>technology</v>
      </c>
      <c r="R625" t="str">
        <f t="shared" si="54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172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 s="6" t="e">
        <f t="shared" si="56"/>
        <v>#DIV/0!</v>
      </c>
      <c r="Q626" t="str">
        <f t="shared" si="57"/>
        <v>technology</v>
      </c>
      <c r="R626" t="str">
        <f t="shared" si="54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187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 s="6" t="e">
        <f t="shared" si="56"/>
        <v>#DIV/0!</v>
      </c>
      <c r="Q627" t="str">
        <f t="shared" si="57"/>
        <v>technology</v>
      </c>
      <c r="R627" t="str">
        <f t="shared" si="54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187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0.17380000000000001</v>
      </c>
      <c r="P628" s="6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201.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2.0000000000000001E-4</v>
      </c>
      <c r="P629" s="6">
        <f t="shared" si="56"/>
        <v>90</v>
      </c>
      <c r="Q629" t="str">
        <f t="shared" si="57"/>
        <v>technology</v>
      </c>
      <c r="R629" t="str">
        <f t="shared" si="54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187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 s="6" t="e">
        <f t="shared" si="56"/>
        <v>#DIV/0!</v>
      </c>
      <c r="Q630" t="str">
        <f t="shared" si="57"/>
        <v>technology</v>
      </c>
      <c r="R630" t="str">
        <f t="shared" si="54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201.6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1.75E-3</v>
      </c>
      <c r="P631" s="6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21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8.3340278356529708E-4</v>
      </c>
      <c r="P632" s="6">
        <f t="shared" si="56"/>
        <v>10</v>
      </c>
      <c r="Q632" t="str">
        <f t="shared" si="57"/>
        <v>technology</v>
      </c>
      <c r="R632" t="str">
        <f t="shared" si="54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129.6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1.38E-2</v>
      </c>
      <c r="P633" s="6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129.6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 s="6" t="e">
        <f t="shared" si="56"/>
        <v>#DIV/0!</v>
      </c>
      <c r="Q634" t="str">
        <f t="shared" si="57"/>
        <v>technology</v>
      </c>
      <c r="R634" t="str">
        <f t="shared" ref="R634:R697" si="60">RIGHT($N634, LEN($N634)-FIND("/", $N634))</f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187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0.1245</v>
      </c>
      <c r="P635" s="6">
        <f t="shared" si="56"/>
        <v>49.8</v>
      </c>
      <c r="Q635" t="str">
        <f t="shared" si="57"/>
        <v>technology</v>
      </c>
      <c r="R635" t="str">
        <f t="shared" si="60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129.6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2.0000000000000001E-4</v>
      </c>
      <c r="P636" s="6">
        <f t="shared" si="56"/>
        <v>1</v>
      </c>
      <c r="Q636" t="str">
        <f t="shared" si="57"/>
        <v>technology</v>
      </c>
      <c r="R636" t="str">
        <f t="shared" si="60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86.4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8.0000000000000007E-5</v>
      </c>
      <c r="P637" s="6">
        <f t="shared" si="56"/>
        <v>2</v>
      </c>
      <c r="Q637" t="str">
        <f t="shared" si="57"/>
        <v>technology</v>
      </c>
      <c r="R637" t="str">
        <f t="shared" si="60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158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2E-3</v>
      </c>
      <c r="P638" s="6">
        <f t="shared" si="56"/>
        <v>4</v>
      </c>
      <c r="Q638" t="str">
        <f t="shared" si="57"/>
        <v>technology</v>
      </c>
      <c r="R638" t="str">
        <f t="shared" si="60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187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 s="6" t="e">
        <f t="shared" si="56"/>
        <v>#DIV/0!</v>
      </c>
      <c r="Q639" t="str">
        <f t="shared" si="57"/>
        <v>technology</v>
      </c>
      <c r="R639" t="str">
        <f t="shared" si="60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28.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9.0000000000000006E-5</v>
      </c>
      <c r="P640" s="6">
        <f t="shared" si="56"/>
        <v>3</v>
      </c>
      <c r="Q640" t="str">
        <f t="shared" si="57"/>
        <v>technology</v>
      </c>
      <c r="R640" t="str">
        <f t="shared" si="60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100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9.9999999999999995E-7</v>
      </c>
      <c r="P641" s="6">
        <f t="shared" si="56"/>
        <v>1</v>
      </c>
      <c r="Q641" t="str">
        <f t="shared" si="57"/>
        <v>technology</v>
      </c>
      <c r="R641" t="str">
        <f t="shared" si="60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201.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1.4428571428571428</v>
      </c>
      <c r="P642" s="6">
        <f t="shared" si="56"/>
        <v>50.5</v>
      </c>
      <c r="Q642" t="str">
        <f t="shared" si="57"/>
        <v>technology</v>
      </c>
      <c r="R642" t="str">
        <f t="shared" si="60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201.6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$E643/$D643</f>
        <v>1.1916249999999999</v>
      </c>
      <c r="P643" s="6">
        <f t="shared" ref="P643:P706" si="62">$E643/L643</f>
        <v>151.31746031746033</v>
      </c>
      <c r="Q643" t="str">
        <f t="shared" ref="Q643:Q706" si="63">LEFT($N643, FIND("/", $N643)-1)</f>
        <v>technology</v>
      </c>
      <c r="R643" t="str">
        <f t="shared" si="60"/>
        <v>wearables</v>
      </c>
      <c r="S643" s="10">
        <f t="shared" ref="S643:S706" si="64">((($J643/60)/60)/24)+DATE(1970,1,1)+(-5/24)</f>
        <v>42199.361666666664</v>
      </c>
      <c r="T643" s="10">
        <f t="shared" ref="T643:T706" si="65">((($I643/60)/60)/24)+DATE(1970,1,1)+(-5/24)</f>
        <v>42229.361666666664</v>
      </c>
    </row>
    <row r="644" spans="1:20" ht="187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14.604850000000001</v>
      </c>
      <c r="P644" s="6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144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1.0580799999999999</v>
      </c>
      <c r="P645" s="6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201.6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3.0011791999999997</v>
      </c>
      <c r="P646" s="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100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2.7869999999999999</v>
      </c>
      <c r="P647" s="6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187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1.3187625000000001</v>
      </c>
      <c r="P648" s="6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187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1.0705</v>
      </c>
      <c r="P649" s="6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86.4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1.2682285714285715</v>
      </c>
      <c r="P650" s="6">
        <f t="shared" si="62"/>
        <v>1644</v>
      </c>
      <c r="Q650" t="str">
        <f t="shared" si="63"/>
        <v>technology</v>
      </c>
      <c r="R650" t="str">
        <f t="shared" si="60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187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1.3996</v>
      </c>
      <c r="P651" s="6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201.6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1.1240000000000001</v>
      </c>
      <c r="P652" s="6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201.6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1.00528</v>
      </c>
      <c r="P653" s="6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187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1.0046666666666666</v>
      </c>
      <c r="P654" s="6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201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1.4144600000000001</v>
      </c>
      <c r="P655" s="6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187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2.6729166666666666</v>
      </c>
      <c r="P656" s="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158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1.4688749999999999</v>
      </c>
      <c r="P657" s="6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201.6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2.1356000000000002</v>
      </c>
      <c r="P658" s="6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201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1.2569999999999999</v>
      </c>
      <c r="P659" s="6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201.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1.0446206037108834</v>
      </c>
      <c r="P660" s="6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43.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1.0056666666666667</v>
      </c>
      <c r="P661" s="6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21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3.058E-2</v>
      </c>
      <c r="P662" s="6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187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9.4999999999999998E-3</v>
      </c>
      <c r="P663" s="6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158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4.0000000000000001E-3</v>
      </c>
      <c r="P664" s="6">
        <f t="shared" si="62"/>
        <v>39</v>
      </c>
      <c r="Q664" t="str">
        <f t="shared" si="63"/>
        <v>technology</v>
      </c>
      <c r="R664" t="str">
        <f t="shared" si="60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201.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3.5000000000000001E-3</v>
      </c>
      <c r="P665" s="6">
        <f t="shared" si="62"/>
        <v>100</v>
      </c>
      <c r="Q665" t="str">
        <f t="shared" si="63"/>
        <v>technology</v>
      </c>
      <c r="R665" t="str">
        <f t="shared" si="60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201.6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7.5333333333333335E-2</v>
      </c>
      <c r="P666" s="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187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0.18640000000000001</v>
      </c>
      <c r="P667" s="6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172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4.0000000000000003E-5</v>
      </c>
      <c r="P668" s="6">
        <f t="shared" si="62"/>
        <v>2</v>
      </c>
      <c r="Q668" t="str">
        <f t="shared" si="63"/>
        <v>technology</v>
      </c>
      <c r="R668" t="str">
        <f t="shared" si="60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21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0.1002</v>
      </c>
      <c r="P669" s="6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187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4.5600000000000002E-2</v>
      </c>
      <c r="P670" s="6">
        <f t="shared" si="62"/>
        <v>27.36</v>
      </c>
      <c r="Q670" t="str">
        <f t="shared" si="63"/>
        <v>technology</v>
      </c>
      <c r="R670" t="str">
        <f t="shared" si="60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172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0.21507499999999999</v>
      </c>
      <c r="P671" s="6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201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0.29276666666666668</v>
      </c>
      <c r="P672" s="6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201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0.39426666666666665</v>
      </c>
      <c r="P673" s="6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201.6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0.21628</v>
      </c>
      <c r="P674" s="6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187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2.0500000000000002E-3</v>
      </c>
      <c r="P675" s="6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115.2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2.9999999999999997E-4</v>
      </c>
      <c r="P676" s="6">
        <f t="shared" si="62"/>
        <v>7.5</v>
      </c>
      <c r="Q676" t="str">
        <f t="shared" si="63"/>
        <v>technology</v>
      </c>
      <c r="R676" t="str">
        <f t="shared" si="60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201.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0.14849999999999999</v>
      </c>
      <c r="P677" s="6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201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1.4710000000000001E-2</v>
      </c>
      <c r="P678" s="6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21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0.25584000000000001</v>
      </c>
      <c r="P679" s="6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187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3.8206896551724136E-2</v>
      </c>
      <c r="P680" s="6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187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0.15485964912280703</v>
      </c>
      <c r="P681" s="6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201.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0.25912000000000002</v>
      </c>
      <c r="P682" s="6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201.6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4.0000000000000002E-4</v>
      </c>
      <c r="P683" s="6">
        <f t="shared" si="62"/>
        <v>1</v>
      </c>
      <c r="Q683" t="str">
        <f t="shared" si="63"/>
        <v>technology</v>
      </c>
      <c r="R683" t="str">
        <f t="shared" si="60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187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1.06E-3</v>
      </c>
      <c r="P684" s="6">
        <f t="shared" si="62"/>
        <v>13.25</v>
      </c>
      <c r="Q684" t="str">
        <f t="shared" si="63"/>
        <v>technology</v>
      </c>
      <c r="R684" t="str">
        <f t="shared" si="60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201.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8.5142857142857138E-3</v>
      </c>
      <c r="P685" s="6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86.4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7.4837500000000001E-2</v>
      </c>
      <c r="P686" s="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216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0.27650000000000002</v>
      </c>
      <c r="P687" s="6">
        <f t="shared" si="62"/>
        <v>55.3</v>
      </c>
      <c r="Q687" t="str">
        <f t="shared" si="63"/>
        <v>technology</v>
      </c>
      <c r="R687" t="str">
        <f t="shared" si="60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172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 s="6" t="e">
        <f t="shared" si="62"/>
        <v>#DIV/0!</v>
      </c>
      <c r="Q688" t="str">
        <f t="shared" si="63"/>
        <v>technology</v>
      </c>
      <c r="R688" t="str">
        <f t="shared" si="60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187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3.5499999999999997E-2</v>
      </c>
      <c r="P689" s="6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187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0.72989999999999999</v>
      </c>
      <c r="P690" s="6">
        <f t="shared" si="62"/>
        <v>405.5</v>
      </c>
      <c r="Q690" t="str">
        <f t="shared" si="63"/>
        <v>technology</v>
      </c>
      <c r="R690" t="str">
        <f t="shared" si="60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201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0.57648750000000004</v>
      </c>
      <c r="P691" s="6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129.6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0.1234</v>
      </c>
      <c r="P692" s="6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172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5.1999999999999998E-3</v>
      </c>
      <c r="P693" s="6">
        <f t="shared" si="62"/>
        <v>26</v>
      </c>
      <c r="Q693" t="str">
        <f t="shared" si="63"/>
        <v>technology</v>
      </c>
      <c r="R693" t="str">
        <f t="shared" si="60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21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6.5299999999999997E-2</v>
      </c>
      <c r="P694" s="6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144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0.35338000000000003</v>
      </c>
      <c r="P695" s="6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21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3.933333333333333E-3</v>
      </c>
      <c r="P696" s="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201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1.06E-2</v>
      </c>
      <c r="P697" s="6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100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5.7142857142857145E-6</v>
      </c>
      <c r="P698" s="6">
        <f t="shared" si="62"/>
        <v>1</v>
      </c>
      <c r="Q698" t="str">
        <f t="shared" si="63"/>
        <v>technology</v>
      </c>
      <c r="R698" t="str">
        <f t="shared" ref="R698:R761" si="66">RIGHT($N698, LEN($N698)-FIND("/", $N698))</f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201.6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0.46379999999999999</v>
      </c>
      <c r="P699" s="6">
        <f t="shared" si="62"/>
        <v>20.342105263157894</v>
      </c>
      <c r="Q699" t="str">
        <f t="shared" si="63"/>
        <v>technology</v>
      </c>
      <c r="R699" t="str">
        <f t="shared" si="66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172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0.15390000000000001</v>
      </c>
      <c r="P700" s="6">
        <f t="shared" si="62"/>
        <v>530.68965517241384</v>
      </c>
      <c r="Q700" t="str">
        <f t="shared" si="63"/>
        <v>technology</v>
      </c>
      <c r="R700" t="str">
        <f t="shared" si="66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201.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0.824221076923077</v>
      </c>
      <c r="P701" s="6">
        <f t="shared" si="62"/>
        <v>120.39184269662923</v>
      </c>
      <c r="Q701" t="str">
        <f t="shared" si="63"/>
        <v>technology</v>
      </c>
      <c r="R701" t="str">
        <f t="shared" si="66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201.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2.6866666666666667E-2</v>
      </c>
      <c r="P702" s="6">
        <f t="shared" si="62"/>
        <v>13</v>
      </c>
      <c r="Q702" t="str">
        <f t="shared" si="63"/>
        <v>technology</v>
      </c>
      <c r="R702" t="str">
        <f t="shared" si="66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201.6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0.26600000000000001</v>
      </c>
      <c r="P703" s="6">
        <f t="shared" si="62"/>
        <v>291.33333333333331</v>
      </c>
      <c r="Q703" t="str">
        <f t="shared" si="63"/>
        <v>technology</v>
      </c>
      <c r="R703" t="str">
        <f t="shared" si="66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187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0.30813400000000002</v>
      </c>
      <c r="P704" s="6">
        <f t="shared" si="62"/>
        <v>124.9191891891892</v>
      </c>
      <c r="Q704" t="str">
        <f t="shared" si="63"/>
        <v>technology</v>
      </c>
      <c r="R704" t="str">
        <f t="shared" si="66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172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5.5800000000000002E-2</v>
      </c>
      <c r="P705" s="6">
        <f t="shared" si="62"/>
        <v>119.57142857142857</v>
      </c>
      <c r="Q705" t="str">
        <f t="shared" si="63"/>
        <v>technology</v>
      </c>
      <c r="R705" t="str">
        <f t="shared" si="66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144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8.7454545454545458E-3</v>
      </c>
      <c r="P706" s="6">
        <f t="shared" si="62"/>
        <v>120.25</v>
      </c>
      <c r="Q706" t="str">
        <f t="shared" si="63"/>
        <v>technology</v>
      </c>
      <c r="R706" t="str">
        <f t="shared" si="66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86.4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$E707/$D707</f>
        <v>9.7699999999999992E-3</v>
      </c>
      <c r="P707" s="6">
        <f t="shared" ref="P707:P770" si="68">$E707/L707</f>
        <v>195.4</v>
      </c>
      <c r="Q707" t="str">
        <f t="shared" ref="Q707:Q770" si="69">LEFT($N707, FIND("/", $N707)-1)</f>
        <v>technology</v>
      </c>
      <c r="R707" t="str">
        <f t="shared" si="66"/>
        <v>wearables</v>
      </c>
      <c r="S707" s="10">
        <f t="shared" ref="S707:S770" si="70">((($J707/60)/60)/24)+DATE(1970,1,1)+(-5/24)</f>
        <v>42726.283310185179</v>
      </c>
      <c r="T707" s="10">
        <f t="shared" ref="T707:T770" si="71">((($I707/60)/60)/24)+DATE(1970,1,1)+(-5/24)</f>
        <v>42756.283310185179</v>
      </c>
    </row>
    <row r="708" spans="1:20" ht="201.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 s="6" t="e">
        <f t="shared" si="68"/>
        <v>#DIV/0!</v>
      </c>
      <c r="Q708" t="str">
        <f t="shared" si="69"/>
        <v>technology</v>
      </c>
      <c r="R708" t="str">
        <f t="shared" si="66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172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0.78927352941176465</v>
      </c>
      <c r="P709" s="6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172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0.22092500000000001</v>
      </c>
      <c r="P710" s="6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129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4.0666666666666663E-3</v>
      </c>
      <c r="P711" s="6">
        <f t="shared" si="68"/>
        <v>30.5</v>
      </c>
      <c r="Q711" t="str">
        <f t="shared" si="69"/>
        <v>technology</v>
      </c>
      <c r="R711" t="str">
        <f t="shared" si="66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14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 s="6" t="e">
        <f t="shared" si="68"/>
        <v>#DIV/0!</v>
      </c>
      <c r="Q712" t="str">
        <f t="shared" si="69"/>
        <v>technology</v>
      </c>
      <c r="R712" t="str">
        <f t="shared" si="66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201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0.33790999999999999</v>
      </c>
      <c r="P713" s="6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21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2.1649484536082476E-3</v>
      </c>
      <c r="P714" s="6">
        <f t="shared" si="68"/>
        <v>26.25</v>
      </c>
      <c r="Q714" t="str">
        <f t="shared" si="69"/>
        <v>technology</v>
      </c>
      <c r="R714" t="str">
        <f t="shared" si="66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187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7.9600000000000001E-3</v>
      </c>
      <c r="P715" s="6">
        <f t="shared" si="68"/>
        <v>199</v>
      </c>
      <c r="Q715" t="str">
        <f t="shared" si="69"/>
        <v>technology</v>
      </c>
      <c r="R715" t="str">
        <f t="shared" si="66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158.4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0.14993333333333334</v>
      </c>
      <c r="P716" s="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187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5.0509090909090906E-2</v>
      </c>
      <c r="P717" s="6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158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0.10214285714285715</v>
      </c>
      <c r="P718" s="6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86.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3.0500000000000002E-3</v>
      </c>
      <c r="P719" s="6">
        <f t="shared" si="68"/>
        <v>76.25</v>
      </c>
      <c r="Q719" t="str">
        <f t="shared" si="69"/>
        <v>technology</v>
      </c>
      <c r="R719" t="str">
        <f t="shared" si="66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201.6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7.4999999999999997E-3</v>
      </c>
      <c r="P720" s="6">
        <f t="shared" si="68"/>
        <v>22.5</v>
      </c>
      <c r="Q720" t="str">
        <f t="shared" si="69"/>
        <v>technology</v>
      </c>
      <c r="R720" t="str">
        <f t="shared" si="66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201.6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1.2933333333333333E-2</v>
      </c>
      <c r="P721" s="6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172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1.4394736842105262</v>
      </c>
      <c r="P722" s="6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201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1.2210975609756098</v>
      </c>
      <c r="P723" s="6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201.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1.3202400000000001</v>
      </c>
      <c r="P724" s="6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129.6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1.0938000000000001</v>
      </c>
      <c r="P725" s="6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187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1.0547157142857144</v>
      </c>
      <c r="P726" s="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172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1.0035000000000001</v>
      </c>
      <c r="P727" s="6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187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1.014</v>
      </c>
      <c r="P728" s="6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187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1.5551428571428572</v>
      </c>
      <c r="P729" s="6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144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1.05566</v>
      </c>
      <c r="P730" s="6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172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1.3065</v>
      </c>
      <c r="P731" s="6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86.4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1.3219000000000001</v>
      </c>
      <c r="P732" s="6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187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1.26</v>
      </c>
      <c r="P733" s="6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201.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1.6</v>
      </c>
      <c r="P734" s="6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187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1.2048000000000001</v>
      </c>
      <c r="P735" s="6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129.6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1.2552941176470589</v>
      </c>
      <c r="P736" s="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172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1.1440638297872341</v>
      </c>
      <c r="P737" s="6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201.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3.151388888888889</v>
      </c>
      <c r="P738" s="6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201.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1.224</v>
      </c>
      <c r="P739" s="6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115.2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1.0673333333333332</v>
      </c>
      <c r="P740" s="6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216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1.5833333333333333</v>
      </c>
      <c r="P741" s="6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201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1.0740000000000001</v>
      </c>
      <c r="P742" s="6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100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1.0226</v>
      </c>
      <c r="P743" s="6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187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1.1071428571428572</v>
      </c>
      <c r="P744" s="6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172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1.48</v>
      </c>
      <c r="P745" s="6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129.6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1.0232000000000001</v>
      </c>
      <c r="P746" s="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187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1.7909909909909909</v>
      </c>
      <c r="P747" s="6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86.4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1.1108135252761968</v>
      </c>
      <c r="P748" s="6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201.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1.0004285714285714</v>
      </c>
      <c r="P749" s="6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187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1.0024999999999999</v>
      </c>
      <c r="P750" s="6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187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1.0556000000000001</v>
      </c>
      <c r="P751" s="6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172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1.0258775877587758</v>
      </c>
      <c r="P752" s="6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187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1.1850000000000001</v>
      </c>
      <c r="P753" s="6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230.4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1.117</v>
      </c>
      <c r="P754" s="6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201.6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1.28</v>
      </c>
      <c r="P755" s="6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201.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1.0375000000000001</v>
      </c>
      <c r="P756" s="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201.6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1.0190760000000001</v>
      </c>
      <c r="P757" s="6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172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1.177142857142857</v>
      </c>
      <c r="P758" s="6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187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2.38</v>
      </c>
      <c r="P759" s="6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144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1.02</v>
      </c>
      <c r="P760" s="6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172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1.0192000000000001</v>
      </c>
      <c r="P761" s="6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21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 s="6" t="e">
        <f t="shared" si="68"/>
        <v>#DIV/0!</v>
      </c>
      <c r="Q762" t="str">
        <f t="shared" si="69"/>
        <v>publishing</v>
      </c>
      <c r="R762" t="str">
        <f t="shared" ref="R762:R825" si="72">RIGHT($N762, LEN($N762)-FIND("/", $N762))</f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172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4.7E-2</v>
      </c>
      <c r="P763" s="6">
        <f t="shared" si="68"/>
        <v>39.166666666666664</v>
      </c>
      <c r="Q763" t="str">
        <f t="shared" si="69"/>
        <v>publishing</v>
      </c>
      <c r="R763" t="str">
        <f t="shared" si="72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187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 s="6" t="e">
        <f t="shared" si="68"/>
        <v>#DIV/0!</v>
      </c>
      <c r="Q764" t="str">
        <f t="shared" si="69"/>
        <v>publishing</v>
      </c>
      <c r="R764" t="str">
        <f t="shared" si="72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172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1.1655011655011655E-3</v>
      </c>
      <c r="P765" s="6">
        <f t="shared" si="68"/>
        <v>5</v>
      </c>
      <c r="Q765" t="str">
        <f t="shared" si="69"/>
        <v>publishing</v>
      </c>
      <c r="R765" t="str">
        <f t="shared" si="72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158.4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 s="6" t="e">
        <f t="shared" si="68"/>
        <v>#DIV/0!</v>
      </c>
      <c r="Q766" t="str">
        <f t="shared" si="69"/>
        <v>publishing</v>
      </c>
      <c r="R766" t="str">
        <f t="shared" si="72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187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0.36014285714285715</v>
      </c>
      <c r="P767" s="6">
        <f t="shared" si="68"/>
        <v>57.295454545454547</v>
      </c>
      <c r="Q767" t="str">
        <f t="shared" si="69"/>
        <v>publishing</v>
      </c>
      <c r="R767" t="str">
        <f t="shared" si="72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187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 s="6" t="e">
        <f t="shared" si="68"/>
        <v>#DIV/0!</v>
      </c>
      <c r="Q768" t="str">
        <f t="shared" si="69"/>
        <v>publishing</v>
      </c>
      <c r="R768" t="str">
        <f t="shared" si="72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201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3.5400000000000001E-2</v>
      </c>
      <c r="P769" s="6">
        <f t="shared" si="68"/>
        <v>59</v>
      </c>
      <c r="Q769" t="str">
        <f t="shared" si="69"/>
        <v>publishing</v>
      </c>
      <c r="R769" t="str">
        <f t="shared" si="72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187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 s="6" t="e">
        <f t="shared" si="68"/>
        <v>#DIV/0!</v>
      </c>
      <c r="Q770" t="str">
        <f t="shared" si="69"/>
        <v>publishing</v>
      </c>
      <c r="R770" t="str">
        <f t="shared" si="72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21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$E771/$D771</f>
        <v>0.41399999999999998</v>
      </c>
      <c r="P771" s="6">
        <f t="shared" ref="P771:P834" si="74">$E771/L771</f>
        <v>31.846153846153847</v>
      </c>
      <c r="Q771" t="str">
        <f t="shared" ref="Q771:Q834" si="75">LEFT($N771, FIND("/", $N771)-1)</f>
        <v>publishing</v>
      </c>
      <c r="R771" t="str">
        <f t="shared" si="72"/>
        <v>fiction</v>
      </c>
      <c r="S771" s="10">
        <f t="shared" ref="S771:S834" si="76">((($J771/60)/60)/24)+DATE(1970,1,1)+(-5/24)</f>
        <v>41604.788124999999</v>
      </c>
      <c r="T771" s="10">
        <f t="shared" ref="T771:T834" si="77">((($I771/60)/60)/24)+DATE(1970,1,1)+(-5/24)</f>
        <v>41634.788124999999</v>
      </c>
    </row>
    <row r="772" spans="1:20" ht="187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 s="6" t="e">
        <f t="shared" si="74"/>
        <v>#DIV/0!</v>
      </c>
      <c r="Q772" t="str">
        <f t="shared" si="75"/>
        <v>publishing</v>
      </c>
      <c r="R772" t="str">
        <f t="shared" si="72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172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2.631578947368421E-4</v>
      </c>
      <c r="P773" s="6">
        <f t="shared" si="74"/>
        <v>10</v>
      </c>
      <c r="Q773" t="str">
        <f t="shared" si="75"/>
        <v>publishing</v>
      </c>
      <c r="R773" t="str">
        <f t="shared" si="72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21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3.3333333333333333E-2</v>
      </c>
      <c r="P774" s="6">
        <f t="shared" si="74"/>
        <v>50</v>
      </c>
      <c r="Q774" t="str">
        <f t="shared" si="75"/>
        <v>publishing</v>
      </c>
      <c r="R774" t="str">
        <f t="shared" si="72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187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8.5129023676509714E-3</v>
      </c>
      <c r="P775" s="6">
        <f t="shared" si="74"/>
        <v>16</v>
      </c>
      <c r="Q775" t="str">
        <f t="shared" si="75"/>
        <v>publishing</v>
      </c>
      <c r="R775" t="str">
        <f t="shared" si="72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172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0.70199999999999996</v>
      </c>
      <c r="P776" s="6">
        <f t="shared" si="74"/>
        <v>39</v>
      </c>
      <c r="Q776" t="str">
        <f t="shared" si="75"/>
        <v>publishing</v>
      </c>
      <c r="R776" t="str">
        <f t="shared" si="72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14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1.7000000000000001E-2</v>
      </c>
      <c r="P777" s="6">
        <f t="shared" si="74"/>
        <v>34</v>
      </c>
      <c r="Q777" t="str">
        <f t="shared" si="75"/>
        <v>publishing</v>
      </c>
      <c r="R777" t="str">
        <f t="shared" si="72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21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0.51400000000000001</v>
      </c>
      <c r="P778" s="6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201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7.0000000000000001E-3</v>
      </c>
      <c r="P779" s="6">
        <f t="shared" si="74"/>
        <v>7</v>
      </c>
      <c r="Q779" t="str">
        <f t="shared" si="75"/>
        <v>publishing</v>
      </c>
      <c r="R779" t="str">
        <f t="shared" si="72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158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4.0000000000000001E-3</v>
      </c>
      <c r="P780" s="6">
        <f t="shared" si="74"/>
        <v>2</v>
      </c>
      <c r="Q780" t="str">
        <f t="shared" si="75"/>
        <v>publishing</v>
      </c>
      <c r="R780" t="str">
        <f t="shared" si="72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21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2.6666666666666668E-2</v>
      </c>
      <c r="P781" s="6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144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1.04</v>
      </c>
      <c r="P782" s="6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187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1.3315375</v>
      </c>
      <c r="P783" s="6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158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</v>
      </c>
      <c r="P784" s="6">
        <f t="shared" si="74"/>
        <v>50</v>
      </c>
      <c r="Q784" t="str">
        <f t="shared" si="75"/>
        <v>music</v>
      </c>
      <c r="R784" t="str">
        <f t="shared" si="72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201.6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1.4813333333333334</v>
      </c>
      <c r="P785" s="6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187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1.0249999999999999</v>
      </c>
      <c r="P786" s="6">
        <f t="shared" si="74"/>
        <v>102.5</v>
      </c>
      <c r="Q786" t="str">
        <f t="shared" si="75"/>
        <v>music</v>
      </c>
      <c r="R786" t="str">
        <f t="shared" si="72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201.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1.8062799999999999</v>
      </c>
      <c r="P787" s="6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158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1.4279999999999999</v>
      </c>
      <c r="P788" s="6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187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1.1416666666666666</v>
      </c>
      <c r="P789" s="6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187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2.03505</v>
      </c>
      <c r="P790" s="6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187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1.0941176470588236</v>
      </c>
      <c r="P791" s="6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187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1.443746</v>
      </c>
      <c r="P792" s="6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21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1.0386666666666666</v>
      </c>
      <c r="P793" s="6">
        <f t="shared" si="74"/>
        <v>60.859375</v>
      </c>
      <c r="Q793" t="str">
        <f t="shared" si="75"/>
        <v>music</v>
      </c>
      <c r="R793" t="str">
        <f t="shared" si="72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100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1.0044440000000001</v>
      </c>
      <c r="P794" s="6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201.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1.0277927272727272</v>
      </c>
      <c r="P795" s="6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172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1.0531250000000001</v>
      </c>
      <c r="P796" s="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172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1.1178571428571429</v>
      </c>
      <c r="P797" s="6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187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1.0135000000000001</v>
      </c>
      <c r="P798" s="6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187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1.0753333333333333</v>
      </c>
      <c r="P799" s="6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172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1.1488571428571428</v>
      </c>
      <c r="P800" s="6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21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1.0002</v>
      </c>
      <c r="P801" s="6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158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1.5213333333333334</v>
      </c>
      <c r="P802" s="6">
        <f t="shared" si="74"/>
        <v>40.75</v>
      </c>
      <c r="Q802" t="str">
        <f t="shared" si="75"/>
        <v>music</v>
      </c>
      <c r="R802" t="str">
        <f t="shared" si="72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172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1.1152149999999998</v>
      </c>
      <c r="P803" s="6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201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1.0133333333333334</v>
      </c>
      <c r="P804" s="6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201.6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1.232608695652174</v>
      </c>
      <c r="P805" s="6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158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</v>
      </c>
      <c r="P806" s="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158.4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1.05</v>
      </c>
      <c r="P807" s="6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10">
        <f t="shared" si="76"/>
        <v>40690.614722222221</v>
      </c>
      <c r="T807" s="10">
        <f t="shared" si="77"/>
        <v>40740.75</v>
      </c>
    </row>
    <row r="808" spans="1:20" ht="7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1.0443750000000001</v>
      </c>
      <c r="P808" s="6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86.4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1.05125</v>
      </c>
      <c r="P809" s="6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201.6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</v>
      </c>
      <c r="P810" s="6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144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1.03775</v>
      </c>
      <c r="P811" s="6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187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1.05</v>
      </c>
      <c r="P812" s="6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144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1.04</v>
      </c>
      <c r="P813" s="6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201.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1.5183333333333333</v>
      </c>
      <c r="P814" s="6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100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1.59996</v>
      </c>
      <c r="P815" s="6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187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1.2729999999999999</v>
      </c>
      <c r="P816" s="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86.4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1.07</v>
      </c>
      <c r="P817" s="6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115.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1.1512214285714286</v>
      </c>
      <c r="P818" s="6">
        <f t="shared" si="74"/>
        <v>39.31</v>
      </c>
      <c r="Q818" t="str">
        <f t="shared" si="75"/>
        <v>music</v>
      </c>
      <c r="R818" t="str">
        <f t="shared" si="72"/>
        <v>rock</v>
      </c>
      <c r="S818" s="10">
        <f t="shared" si="76"/>
        <v>41341.662534722222</v>
      </c>
      <c r="T818" s="10">
        <f t="shared" si="77"/>
        <v>41373.0625</v>
      </c>
    </row>
    <row r="819" spans="1:20" ht="172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1.3711066666666665</v>
      </c>
      <c r="P819" s="6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187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1.5571428571428572</v>
      </c>
      <c r="P820" s="6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7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1.0874999999999999</v>
      </c>
      <c r="P821" s="6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158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1.3405</v>
      </c>
      <c r="P822" s="6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10">
        <f t="shared" si="76"/>
        <v>41768.633587962962</v>
      </c>
      <c r="T822" s="10">
        <f t="shared" si="77"/>
        <v>41799</v>
      </c>
    </row>
    <row r="823" spans="1:20" ht="158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</v>
      </c>
      <c r="P823" s="6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129.6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1.1916666666666667</v>
      </c>
      <c r="P824" s="6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172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1.7949999999999999</v>
      </c>
      <c r="P825" s="6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201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1.3438124999999999</v>
      </c>
      <c r="P826" s="6">
        <f t="shared" si="74"/>
        <v>39.816666666666663</v>
      </c>
      <c r="Q826" t="str">
        <f t="shared" si="75"/>
        <v>music</v>
      </c>
      <c r="R826" t="str">
        <f t="shared" ref="R826:R889" si="78">RIGHT($N826, LEN($N826)-FIND("/", $N826))</f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115.2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1.0043200000000001</v>
      </c>
      <c r="P827" s="6">
        <f t="shared" si="74"/>
        <v>126.8080808080808</v>
      </c>
      <c r="Q827" t="str">
        <f t="shared" si="75"/>
        <v>music</v>
      </c>
      <c r="R827" t="str">
        <f t="shared" si="78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14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1.0145454545454546</v>
      </c>
      <c r="P828" s="6">
        <f t="shared" si="74"/>
        <v>113.87755102040816</v>
      </c>
      <c r="Q828" t="str">
        <f t="shared" si="75"/>
        <v>music</v>
      </c>
      <c r="R828" t="str">
        <f t="shared" si="78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201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1.0333333333333334</v>
      </c>
      <c r="P829" s="6">
        <f t="shared" si="74"/>
        <v>28.181818181818183</v>
      </c>
      <c r="Q829" t="str">
        <f t="shared" si="75"/>
        <v>music</v>
      </c>
      <c r="R829" t="str">
        <f t="shared" si="78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187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1.07</v>
      </c>
      <c r="P830" s="6">
        <f t="shared" si="74"/>
        <v>36.60526315789474</v>
      </c>
      <c r="Q830" t="str">
        <f t="shared" si="75"/>
        <v>music</v>
      </c>
      <c r="R830" t="str">
        <f t="shared" si="78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201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1.04</v>
      </c>
      <c r="P831" s="6">
        <f t="shared" si="74"/>
        <v>32.5</v>
      </c>
      <c r="Q831" t="str">
        <f t="shared" si="75"/>
        <v>music</v>
      </c>
      <c r="R831" t="str">
        <f t="shared" si="78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172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1.0783333333333334</v>
      </c>
      <c r="P832" s="6">
        <f t="shared" si="74"/>
        <v>60.65625</v>
      </c>
      <c r="Q832" t="str">
        <f t="shared" si="75"/>
        <v>music</v>
      </c>
      <c r="R832" t="str">
        <f t="shared" si="78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129.6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2.3333333333333335</v>
      </c>
      <c r="P833" s="6">
        <f t="shared" si="74"/>
        <v>175</v>
      </c>
      <c r="Q833" t="str">
        <f t="shared" si="75"/>
        <v>music</v>
      </c>
      <c r="R833" t="str">
        <f t="shared" si="78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201.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1.0060706666666666</v>
      </c>
      <c r="P834" s="6">
        <f t="shared" si="74"/>
        <v>97.993896103896105</v>
      </c>
      <c r="Q834" t="str">
        <f t="shared" si="75"/>
        <v>music</v>
      </c>
      <c r="R834" t="str">
        <f t="shared" si="78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43.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$E835/$D835</f>
        <v>1.0166666666666666</v>
      </c>
      <c r="P835" s="6">
        <f t="shared" ref="P835:P898" si="80">$E835/L835</f>
        <v>148.78048780487805</v>
      </c>
      <c r="Q835" t="str">
        <f t="shared" ref="Q835:Q898" si="81">LEFT($N835, FIND("/", $N835)-1)</f>
        <v>music</v>
      </c>
      <c r="R835" t="str">
        <f t="shared" si="78"/>
        <v>rock</v>
      </c>
      <c r="S835" s="10">
        <f t="shared" ref="S835:S898" si="82">((($J835/60)/60)/24)+DATE(1970,1,1)+(-5/24)</f>
        <v>41718.669849537036</v>
      </c>
      <c r="T835" s="10">
        <f t="shared" ref="T835:T898" si="83">((($I835/60)/60)/24)+DATE(1970,1,1)+(-5/24)</f>
        <v>41748.669849537036</v>
      </c>
    </row>
    <row r="836" spans="1:20" ht="21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1.3101818181818181</v>
      </c>
      <c r="P836" s="6">
        <f t="shared" si="80"/>
        <v>96.08</v>
      </c>
      <c r="Q836" t="str">
        <f t="shared" si="81"/>
        <v>music</v>
      </c>
      <c r="R836" t="str">
        <f t="shared" si="78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201.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1.1725000000000001</v>
      </c>
      <c r="P837" s="6">
        <f t="shared" si="80"/>
        <v>58.625</v>
      </c>
      <c r="Q837" t="str">
        <f t="shared" si="81"/>
        <v>music</v>
      </c>
      <c r="R837" t="str">
        <f t="shared" si="78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57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1.009304</v>
      </c>
      <c r="P838" s="6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129.6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1.218</v>
      </c>
      <c r="P839" s="6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172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1.454</v>
      </c>
      <c r="P840" s="6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158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1.166166</v>
      </c>
      <c r="P841" s="6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158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1.2041660000000001</v>
      </c>
      <c r="P842" s="6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201.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1.0132000000000001</v>
      </c>
      <c r="P843" s="6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201.6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1.0431999999999999</v>
      </c>
      <c r="P844" s="6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201.6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2.6713333333333331</v>
      </c>
      <c r="P845" s="6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230.4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1.9413333333333334</v>
      </c>
      <c r="P846" s="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158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1.203802</v>
      </c>
      <c r="P847" s="6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14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1.2200090909090908</v>
      </c>
      <c r="P848" s="6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10">
        <f t="shared" si="82"/>
        <v>41694.183506944442</v>
      </c>
      <c r="T848" s="10">
        <f t="shared" si="83"/>
        <v>41708.375</v>
      </c>
    </row>
    <row r="849" spans="1:20" ht="86.4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</v>
      </c>
      <c r="P849" s="6">
        <f t="shared" si="80"/>
        <v>10</v>
      </c>
      <c r="Q849" t="str">
        <f t="shared" si="81"/>
        <v>music</v>
      </c>
      <c r="R849" t="str">
        <f t="shared" si="78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172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</v>
      </c>
      <c r="P850" s="6">
        <f t="shared" si="80"/>
        <v>18.75</v>
      </c>
      <c r="Q850" t="str">
        <f t="shared" si="81"/>
        <v>music</v>
      </c>
      <c r="R850" t="str">
        <f t="shared" si="78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201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1.1990000000000001</v>
      </c>
      <c r="P851" s="6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172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1.55175</v>
      </c>
      <c r="P852" s="6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158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1.3045</v>
      </c>
      <c r="P853" s="6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129.6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1.0497142857142858</v>
      </c>
      <c r="P854" s="6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172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</v>
      </c>
      <c r="P855" s="6">
        <f t="shared" si="80"/>
        <v>30</v>
      </c>
      <c r="Q855" t="str">
        <f t="shared" si="81"/>
        <v>music</v>
      </c>
      <c r="R855" t="str">
        <f t="shared" si="78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14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1.1822050359712231</v>
      </c>
      <c r="P856" s="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129.6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1.0344827586206897</v>
      </c>
      <c r="P857" s="6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187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2.1800000000000002</v>
      </c>
      <c r="P858" s="6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129.6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</v>
      </c>
      <c r="P859" s="6">
        <f t="shared" si="80"/>
        <v>50</v>
      </c>
      <c r="Q859" t="str">
        <f t="shared" si="81"/>
        <v>music</v>
      </c>
      <c r="R859" t="str">
        <f t="shared" si="78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201.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1.4400583333333332</v>
      </c>
      <c r="P860" s="6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144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1.0467500000000001</v>
      </c>
      <c r="P861" s="6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187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0.18142857142857144</v>
      </c>
      <c r="P862" s="6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187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2.2444444444444444E-2</v>
      </c>
      <c r="P863" s="6">
        <f t="shared" si="80"/>
        <v>50.5</v>
      </c>
      <c r="Q863" t="str">
        <f t="shared" si="81"/>
        <v>music</v>
      </c>
      <c r="R863" t="str">
        <f t="shared" si="78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172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3.3999999999999998E-3</v>
      </c>
      <c r="P864" s="6">
        <f t="shared" si="80"/>
        <v>42.5</v>
      </c>
      <c r="Q864" t="str">
        <f t="shared" si="81"/>
        <v>music</v>
      </c>
      <c r="R864" t="str">
        <f t="shared" si="78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129.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4.4999999999999998E-2</v>
      </c>
      <c r="P865" s="6">
        <f t="shared" si="80"/>
        <v>18</v>
      </c>
      <c r="Q865" t="str">
        <f t="shared" si="81"/>
        <v>music</v>
      </c>
      <c r="R865" t="str">
        <f t="shared" si="78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172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0.41538461538461541</v>
      </c>
      <c r="P866" s="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187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2.0454545454545454E-2</v>
      </c>
      <c r="P867" s="6">
        <f t="shared" si="80"/>
        <v>22.5</v>
      </c>
      <c r="Q867" t="str">
        <f t="shared" si="81"/>
        <v>music</v>
      </c>
      <c r="R867" t="str">
        <f t="shared" si="78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172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0.18285714285714286</v>
      </c>
      <c r="P868" s="6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230.4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0.2402</v>
      </c>
      <c r="P869" s="6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21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1.1111111111111111E-3</v>
      </c>
      <c r="P870" s="6">
        <f t="shared" si="80"/>
        <v>50</v>
      </c>
      <c r="Q870" t="str">
        <f t="shared" si="81"/>
        <v>music</v>
      </c>
      <c r="R870" t="str">
        <f t="shared" si="78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187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0.11818181818181818</v>
      </c>
      <c r="P871" s="6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201.6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3.0999999999999999E-3</v>
      </c>
      <c r="P872" s="6">
        <f t="shared" si="80"/>
        <v>12.4</v>
      </c>
      <c r="Q872" t="str">
        <f t="shared" si="81"/>
        <v>music</v>
      </c>
      <c r="R872" t="str">
        <f t="shared" si="78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201.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5.4166666666666669E-2</v>
      </c>
      <c r="P873" s="6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172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8.1250000000000003E-3</v>
      </c>
      <c r="P874" s="6">
        <f t="shared" si="80"/>
        <v>32.5</v>
      </c>
      <c r="Q874" t="str">
        <f t="shared" si="81"/>
        <v>music</v>
      </c>
      <c r="R874" t="str">
        <f t="shared" si="78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115.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1.2857142857142857E-2</v>
      </c>
      <c r="P875" s="6">
        <f t="shared" si="80"/>
        <v>9</v>
      </c>
      <c r="Q875" t="str">
        <f t="shared" si="81"/>
        <v>music</v>
      </c>
      <c r="R875" t="str">
        <f t="shared" si="78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201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0.24333333333333335</v>
      </c>
      <c r="P876" s="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201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 s="6" t="e">
        <f t="shared" si="80"/>
        <v>#DIV/0!</v>
      </c>
      <c r="Q877" t="str">
        <f t="shared" si="81"/>
        <v>music</v>
      </c>
      <c r="R877" t="str">
        <f t="shared" si="78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7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0.40799492385786801</v>
      </c>
      <c r="P878" s="6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201.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0.67549999999999999</v>
      </c>
      <c r="P879" s="6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172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1.2999999999999999E-2</v>
      </c>
      <c r="P880" s="6">
        <f t="shared" si="80"/>
        <v>32.5</v>
      </c>
      <c r="Q880" t="str">
        <f t="shared" si="81"/>
        <v>music</v>
      </c>
      <c r="R880" t="str">
        <f t="shared" si="78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172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0.30666666666666664</v>
      </c>
      <c r="P881" s="6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21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2.9894179894179893E-2</v>
      </c>
      <c r="P882" s="6">
        <f t="shared" si="80"/>
        <v>14.125</v>
      </c>
      <c r="Q882" t="str">
        <f t="shared" si="81"/>
        <v>music</v>
      </c>
      <c r="R882" t="str">
        <f t="shared" si="78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158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8.0000000000000002E-3</v>
      </c>
      <c r="P883" s="6">
        <f t="shared" si="80"/>
        <v>30</v>
      </c>
      <c r="Q883" t="str">
        <f t="shared" si="81"/>
        <v>music</v>
      </c>
      <c r="R883" t="str">
        <f t="shared" si="78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187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0.20133333333333334</v>
      </c>
      <c r="P884" s="6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187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0.4002</v>
      </c>
      <c r="P885" s="6">
        <f t="shared" si="80"/>
        <v>83.375</v>
      </c>
      <c r="Q885" t="str">
        <f t="shared" si="81"/>
        <v>music</v>
      </c>
      <c r="R885" t="str">
        <f t="shared" si="78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158.4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0.01</v>
      </c>
      <c r="P886" s="6">
        <f t="shared" si="80"/>
        <v>10</v>
      </c>
      <c r="Q886" t="str">
        <f t="shared" si="81"/>
        <v>music</v>
      </c>
      <c r="R886" t="str">
        <f t="shared" si="78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172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0.75</v>
      </c>
      <c r="P887" s="6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201.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0.41</v>
      </c>
      <c r="P888" s="6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187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 s="6" t="e">
        <f t="shared" si="80"/>
        <v>#DIV/0!</v>
      </c>
      <c r="Q889" t="str">
        <f t="shared" si="81"/>
        <v>music</v>
      </c>
      <c r="R889" t="str">
        <f t="shared" si="78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187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7.1999999999999995E-2</v>
      </c>
      <c r="P890" s="6">
        <f t="shared" si="80"/>
        <v>18</v>
      </c>
      <c r="Q890" t="str">
        <f t="shared" si="81"/>
        <v>music</v>
      </c>
      <c r="R890" t="str">
        <f t="shared" ref="R890:R953" si="84">RIGHT($N890, LEN($N890)-FIND("/", $N890))</f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187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9.4412800000000005E-2</v>
      </c>
      <c r="P891" s="6">
        <f t="shared" si="80"/>
        <v>73.760000000000005</v>
      </c>
      <c r="Q891" t="str">
        <f t="shared" si="81"/>
        <v>music</v>
      </c>
      <c r="R891" t="str">
        <f t="shared" si="84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201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4.1666666666666664E-2</v>
      </c>
      <c r="P892" s="6">
        <f t="shared" si="80"/>
        <v>31.25</v>
      </c>
      <c r="Q892" t="str">
        <f t="shared" si="81"/>
        <v>music</v>
      </c>
      <c r="R892" t="str">
        <f t="shared" si="84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187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3.2500000000000001E-2</v>
      </c>
      <c r="P893" s="6">
        <f t="shared" si="80"/>
        <v>28.888888888888889</v>
      </c>
      <c r="Q893" t="str">
        <f t="shared" si="81"/>
        <v>music</v>
      </c>
      <c r="R893" t="str">
        <f t="shared" si="84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187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0.40749999999999997</v>
      </c>
      <c r="P894" s="6">
        <f t="shared" si="80"/>
        <v>143.8235294117647</v>
      </c>
      <c r="Q894" t="str">
        <f t="shared" si="81"/>
        <v>music</v>
      </c>
      <c r="R894" t="str">
        <f t="shared" si="84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172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0.1</v>
      </c>
      <c r="P895" s="6">
        <f t="shared" si="80"/>
        <v>40</v>
      </c>
      <c r="Q895" t="str">
        <f t="shared" si="81"/>
        <v>music</v>
      </c>
      <c r="R895" t="str">
        <f t="shared" si="84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187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0.39169999999999999</v>
      </c>
      <c r="P896" s="6">
        <f t="shared" si="80"/>
        <v>147.81132075471697</v>
      </c>
      <c r="Q896" t="str">
        <f t="shared" si="81"/>
        <v>music</v>
      </c>
      <c r="R896" t="str">
        <f t="shared" si="84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21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2.4375000000000001E-2</v>
      </c>
      <c r="P897" s="6">
        <f t="shared" si="80"/>
        <v>27.857142857142858</v>
      </c>
      <c r="Q897" t="str">
        <f t="shared" si="81"/>
        <v>music</v>
      </c>
      <c r="R897" t="str">
        <f t="shared" si="84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187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0.4</v>
      </c>
      <c r="P898" s="6">
        <f t="shared" si="80"/>
        <v>44.444444444444443</v>
      </c>
      <c r="Q898" t="str">
        <f t="shared" si="81"/>
        <v>music</v>
      </c>
      <c r="R898" t="str">
        <f t="shared" si="84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187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$E899/$D899</f>
        <v>0</v>
      </c>
      <c r="P899" s="6" t="e">
        <f t="shared" ref="P899:P962" si="86">$E899/L899</f>
        <v>#DIV/0!</v>
      </c>
      <c r="Q899" t="str">
        <f t="shared" ref="Q899:Q962" si="87">LEFT($N899, FIND("/", $N899)-1)</f>
        <v>music</v>
      </c>
      <c r="R899" t="str">
        <f t="shared" si="84"/>
        <v>indie rock</v>
      </c>
      <c r="S899" s="10">
        <f t="shared" ref="S899:S962" si="88">((($J899/60)/60)/24)+DATE(1970,1,1)+(-5/24)</f>
        <v>41211.480416666665</v>
      </c>
      <c r="T899" s="10">
        <f t="shared" ref="T899:T962" si="89">((($I899/60)/60)/24)+DATE(1970,1,1)+(-5/24)</f>
        <v>41241.52208333333</v>
      </c>
    </row>
    <row r="900" spans="1:20" ht="187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2.8000000000000001E-2</v>
      </c>
      <c r="P900" s="6">
        <f t="shared" si="86"/>
        <v>35</v>
      </c>
      <c r="Q900" t="str">
        <f t="shared" si="87"/>
        <v>music</v>
      </c>
      <c r="R900" t="str">
        <f t="shared" si="84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158.4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0.37333333333333335</v>
      </c>
      <c r="P901" s="6">
        <f t="shared" si="86"/>
        <v>35</v>
      </c>
      <c r="Q901" t="str">
        <f t="shared" si="87"/>
        <v>music</v>
      </c>
      <c r="R901" t="str">
        <f t="shared" si="84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129.6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4.1999999999999997E-3</v>
      </c>
      <c r="P902" s="6">
        <f t="shared" si="86"/>
        <v>10.5</v>
      </c>
      <c r="Q902" t="str">
        <f t="shared" si="87"/>
        <v>music</v>
      </c>
      <c r="R902" t="str">
        <f t="shared" si="84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244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 s="6" t="e">
        <f t="shared" si="86"/>
        <v>#DIV/0!</v>
      </c>
      <c r="Q903" t="str">
        <f t="shared" si="87"/>
        <v>music</v>
      </c>
      <c r="R903" t="str">
        <f t="shared" si="84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244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3.0000000000000001E-3</v>
      </c>
      <c r="P904" s="6">
        <f t="shared" si="86"/>
        <v>30</v>
      </c>
      <c r="Q904" t="str">
        <f t="shared" si="87"/>
        <v>music</v>
      </c>
      <c r="R904" t="str">
        <f t="shared" si="84"/>
        <v>jazz</v>
      </c>
      <c r="S904" s="10">
        <f t="shared" si="88"/>
        <v>41829.757199074069</v>
      </c>
      <c r="T904" s="10">
        <f t="shared" si="89"/>
        <v>41881.4375</v>
      </c>
    </row>
    <row r="905" spans="1:20" ht="172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3.2000000000000001E-2</v>
      </c>
      <c r="P905" s="6">
        <f t="shared" si="86"/>
        <v>40</v>
      </c>
      <c r="Q905" t="str">
        <f t="shared" si="87"/>
        <v>music</v>
      </c>
      <c r="R905" t="str">
        <f t="shared" si="84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172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3.0200000000000001E-3</v>
      </c>
      <c r="P906" s="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158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3.0153846153846153E-2</v>
      </c>
      <c r="P907" s="6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86.4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 s="6" t="e">
        <f t="shared" si="86"/>
        <v>#DIV/0!</v>
      </c>
      <c r="Q908" t="str">
        <f t="shared" si="87"/>
        <v>music</v>
      </c>
      <c r="R908" t="str">
        <f t="shared" si="84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14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 s="6" t="e">
        <f t="shared" si="86"/>
        <v>#DIV/0!</v>
      </c>
      <c r="Q909" t="str">
        <f t="shared" si="87"/>
        <v>music</v>
      </c>
      <c r="R909" t="str">
        <f t="shared" si="84"/>
        <v>jazz</v>
      </c>
      <c r="S909" s="10">
        <f t="shared" si="88"/>
        <v>40766.9840625</v>
      </c>
      <c r="T909" s="10">
        <f t="shared" si="89"/>
        <v>40796.9840625</v>
      </c>
    </row>
    <row r="910" spans="1:20" ht="129.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 s="6" t="e">
        <f t="shared" si="86"/>
        <v>#DIV/0!</v>
      </c>
      <c r="Q910" t="str">
        <f t="shared" si="87"/>
        <v>music</v>
      </c>
      <c r="R910" t="str">
        <f t="shared" si="84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201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3.2500000000000001E-2</v>
      </c>
      <c r="P911" s="6">
        <f t="shared" si="86"/>
        <v>65</v>
      </c>
      <c r="Q911" t="str">
        <f t="shared" si="87"/>
        <v>music</v>
      </c>
      <c r="R911" t="str">
        <f t="shared" si="84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187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0.22363636363636363</v>
      </c>
      <c r="P912" s="6">
        <f t="shared" si="86"/>
        <v>24.6</v>
      </c>
      <c r="Q912" t="str">
        <f t="shared" si="87"/>
        <v>music</v>
      </c>
      <c r="R912" t="str">
        <f t="shared" si="84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201.6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 s="6" t="e">
        <f t="shared" si="86"/>
        <v>#DIV/0!</v>
      </c>
      <c r="Q913" t="str">
        <f t="shared" si="87"/>
        <v>music</v>
      </c>
      <c r="R913" t="str">
        <f t="shared" si="84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172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8.5714285714285719E-3</v>
      </c>
      <c r="P914" s="6">
        <f t="shared" si="86"/>
        <v>15</v>
      </c>
      <c r="Q914" t="str">
        <f t="shared" si="87"/>
        <v>music</v>
      </c>
      <c r="R914" t="str">
        <f t="shared" si="84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201.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6.6066666666666662E-2</v>
      </c>
      <c r="P915" s="6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14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 s="6" t="e">
        <f t="shared" si="86"/>
        <v>#DIV/0!</v>
      </c>
      <c r="Q916" t="str">
        <f t="shared" si="87"/>
        <v>music</v>
      </c>
      <c r="R916" t="str">
        <f t="shared" si="84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158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5.7692307692307696E-2</v>
      </c>
      <c r="P917" s="6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158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 s="6" t="e">
        <f t="shared" si="86"/>
        <v>#DIV/0!</v>
      </c>
      <c r="Q918" t="str">
        <f t="shared" si="87"/>
        <v>music</v>
      </c>
      <c r="R918" t="str">
        <f t="shared" si="84"/>
        <v>jazz</v>
      </c>
      <c r="S918" s="10">
        <f t="shared" si="88"/>
        <v>40434.645069444443</v>
      </c>
      <c r="T918" s="10">
        <f t="shared" si="89"/>
        <v>40473</v>
      </c>
    </row>
    <row r="919" spans="1:20" ht="201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6.0000000000000001E-3</v>
      </c>
      <c r="P919" s="6">
        <f t="shared" si="86"/>
        <v>30</v>
      </c>
      <c r="Q919" t="str">
        <f t="shared" si="87"/>
        <v>music</v>
      </c>
      <c r="R919" t="str">
        <f t="shared" si="84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21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5.0256410256410255E-2</v>
      </c>
      <c r="P920" s="6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57.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5.0000000000000001E-3</v>
      </c>
      <c r="P921" s="6">
        <f t="shared" si="86"/>
        <v>100</v>
      </c>
      <c r="Q921" t="str">
        <f t="shared" si="87"/>
        <v>music</v>
      </c>
      <c r="R921" t="str">
        <f t="shared" si="84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172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 s="6" t="e">
        <f t="shared" si="86"/>
        <v>#DIV/0!</v>
      </c>
      <c r="Q922" t="str">
        <f t="shared" si="87"/>
        <v>music</v>
      </c>
      <c r="R922" t="str">
        <f t="shared" si="84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201.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0.309</v>
      </c>
      <c r="P923" s="6">
        <f t="shared" si="86"/>
        <v>231.75</v>
      </c>
      <c r="Q923" t="str">
        <f t="shared" si="87"/>
        <v>music</v>
      </c>
      <c r="R923" t="str">
        <f t="shared" si="84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158.4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0.21037037037037037</v>
      </c>
      <c r="P924" s="6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187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2.1999999999999999E-2</v>
      </c>
      <c r="P925" s="6">
        <f t="shared" si="86"/>
        <v>55</v>
      </c>
      <c r="Q925" t="str">
        <f t="shared" si="87"/>
        <v>music</v>
      </c>
      <c r="R925" t="str">
        <f t="shared" si="84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201.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0.109</v>
      </c>
      <c r="P926" s="6">
        <f t="shared" si="86"/>
        <v>21.8</v>
      </c>
      <c r="Q926" t="str">
        <f t="shared" si="87"/>
        <v>music</v>
      </c>
      <c r="R926" t="str">
        <f t="shared" si="84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172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2.6666666666666668E-2</v>
      </c>
      <c r="P927" s="6">
        <f t="shared" si="86"/>
        <v>32</v>
      </c>
      <c r="Q927" t="str">
        <f t="shared" si="87"/>
        <v>music</v>
      </c>
      <c r="R927" t="str">
        <f t="shared" si="84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201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 s="6" t="e">
        <f t="shared" si="86"/>
        <v>#DIV/0!</v>
      </c>
      <c r="Q928" t="str">
        <f t="shared" si="87"/>
        <v>music</v>
      </c>
      <c r="R928" t="str">
        <f t="shared" si="84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100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 s="6" t="e">
        <f t="shared" si="86"/>
        <v>#DIV/0!</v>
      </c>
      <c r="Q929" t="str">
        <f t="shared" si="87"/>
        <v>music</v>
      </c>
      <c r="R929" t="str">
        <f t="shared" si="84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172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0.10862068965517241</v>
      </c>
      <c r="P930" s="6">
        <f t="shared" si="86"/>
        <v>56.25</v>
      </c>
      <c r="Q930" t="str">
        <f t="shared" si="87"/>
        <v>music</v>
      </c>
      <c r="R930" t="str">
        <f t="shared" si="84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187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 s="6" t="e">
        <f t="shared" si="86"/>
        <v>#DIV/0!</v>
      </c>
      <c r="Q931" t="str">
        <f t="shared" si="87"/>
        <v>music</v>
      </c>
      <c r="R931" t="str">
        <f t="shared" si="84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21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0.38333333333333336</v>
      </c>
      <c r="P932" s="6">
        <f t="shared" si="86"/>
        <v>69</v>
      </c>
      <c r="Q932" t="str">
        <f t="shared" si="87"/>
        <v>music</v>
      </c>
      <c r="R932" t="str">
        <f t="shared" si="84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187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6.5500000000000003E-2</v>
      </c>
      <c r="P933" s="6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115.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0.14536842105263159</v>
      </c>
      <c r="P934" s="6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158.4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0.06</v>
      </c>
      <c r="P935" s="6">
        <f t="shared" si="86"/>
        <v>60</v>
      </c>
      <c r="Q935" t="str">
        <f t="shared" si="87"/>
        <v>music</v>
      </c>
      <c r="R935" t="str">
        <f t="shared" si="84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201.6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0.30399999999999999</v>
      </c>
      <c r="P936" s="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21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1.4285714285714285E-2</v>
      </c>
      <c r="P937" s="6">
        <f t="shared" si="86"/>
        <v>25</v>
      </c>
      <c r="Q937" t="str">
        <f t="shared" si="87"/>
        <v>music</v>
      </c>
      <c r="R937" t="str">
        <f t="shared" si="84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158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 s="6" t="e">
        <f t="shared" si="86"/>
        <v>#DIV/0!</v>
      </c>
      <c r="Q938" t="str">
        <f t="shared" si="87"/>
        <v>music</v>
      </c>
      <c r="R938" t="str">
        <f t="shared" si="84"/>
        <v>jazz</v>
      </c>
      <c r="S938" s="10">
        <f t="shared" si="88"/>
        <v>40882.815844907404</v>
      </c>
      <c r="T938" s="10">
        <f t="shared" si="89"/>
        <v>40926.625</v>
      </c>
    </row>
    <row r="939" spans="1:20" ht="172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1.1428571428571429E-2</v>
      </c>
      <c r="P939" s="6">
        <f t="shared" si="86"/>
        <v>20</v>
      </c>
      <c r="Q939" t="str">
        <f t="shared" si="87"/>
        <v>music</v>
      </c>
      <c r="R939" t="str">
        <f t="shared" si="84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14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3.5714285714285713E-3</v>
      </c>
      <c r="P940" s="6">
        <f t="shared" si="86"/>
        <v>25</v>
      </c>
      <c r="Q940" t="str">
        <f t="shared" si="87"/>
        <v>music</v>
      </c>
      <c r="R940" t="str">
        <f t="shared" si="84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172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1.4545454545454545E-2</v>
      </c>
      <c r="P941" s="6">
        <f t="shared" si="86"/>
        <v>20</v>
      </c>
      <c r="Q941" t="str">
        <f t="shared" si="87"/>
        <v>music</v>
      </c>
      <c r="R941" t="str">
        <f t="shared" si="84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172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0.17155555555555554</v>
      </c>
      <c r="P942" s="6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201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2.3220000000000001E-2</v>
      </c>
      <c r="P943" s="6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201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8.9066666666666669E-2</v>
      </c>
      <c r="P944" s="6">
        <f t="shared" si="86"/>
        <v>41.75</v>
      </c>
      <c r="Q944" t="str">
        <f t="shared" si="87"/>
        <v>technology</v>
      </c>
      <c r="R944" t="str">
        <f t="shared" si="84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115.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9.633333333333334E-2</v>
      </c>
      <c r="P945" s="6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172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0.13325999999999999</v>
      </c>
      <c r="P946" s="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172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2.4840000000000001E-2</v>
      </c>
      <c r="P947" s="6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14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1.9066666666666666E-2</v>
      </c>
      <c r="P948" s="6">
        <f t="shared" si="86"/>
        <v>57.2</v>
      </c>
      <c r="Q948" t="str">
        <f t="shared" si="87"/>
        <v>technology</v>
      </c>
      <c r="R948" t="str">
        <f t="shared" si="84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21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 s="6" t="e">
        <f t="shared" si="86"/>
        <v>#DIV/0!</v>
      </c>
      <c r="Q949" t="str">
        <f t="shared" si="87"/>
        <v>technology</v>
      </c>
      <c r="R949" t="str">
        <f t="shared" si="84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172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0.12</v>
      </c>
      <c r="P950" s="6">
        <f t="shared" si="86"/>
        <v>60</v>
      </c>
      <c r="Q950" t="str">
        <f t="shared" si="87"/>
        <v>technology</v>
      </c>
      <c r="R950" t="str">
        <f t="shared" si="84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172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1.3650000000000001E-2</v>
      </c>
      <c r="P951" s="6">
        <f t="shared" si="86"/>
        <v>39</v>
      </c>
      <c r="Q951" t="str">
        <f t="shared" si="87"/>
        <v>technology</v>
      </c>
      <c r="R951" t="str">
        <f t="shared" si="84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14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0.28039999999999998</v>
      </c>
      <c r="P952" s="6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57.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0.38390000000000002</v>
      </c>
      <c r="P953" s="6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100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0.39942857142857141</v>
      </c>
      <c r="P954" s="6">
        <f t="shared" si="86"/>
        <v>99.857142857142861</v>
      </c>
      <c r="Q954" t="str">
        <f t="shared" si="87"/>
        <v>technology</v>
      </c>
      <c r="R954" t="str">
        <f t="shared" ref="R954:R1017" si="90">RIGHT($N954, LEN($N954)-FIND("/", $N954))</f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172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8.3999999999999995E-3</v>
      </c>
      <c r="P955" s="6">
        <f t="shared" si="86"/>
        <v>25.2</v>
      </c>
      <c r="Q955" t="str">
        <f t="shared" si="87"/>
        <v>technology</v>
      </c>
      <c r="R955" t="str">
        <f t="shared" si="90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187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0.43406666666666666</v>
      </c>
      <c r="P956" s="6">
        <f t="shared" si="86"/>
        <v>89.191780821917803</v>
      </c>
      <c r="Q956" t="str">
        <f t="shared" si="87"/>
        <v>technology</v>
      </c>
      <c r="R956" t="str">
        <f t="shared" si="90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201.6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5.6613333333333335E-2</v>
      </c>
      <c r="P957" s="6">
        <f t="shared" si="86"/>
        <v>182.6236559139785</v>
      </c>
      <c r="Q957" t="str">
        <f t="shared" si="87"/>
        <v>technology</v>
      </c>
      <c r="R957" t="str">
        <f t="shared" si="90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21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1.7219999999999999E-2</v>
      </c>
      <c r="P958" s="6">
        <f t="shared" si="86"/>
        <v>50.647058823529413</v>
      </c>
      <c r="Q958" t="str">
        <f t="shared" si="87"/>
        <v>technology</v>
      </c>
      <c r="R958" t="str">
        <f t="shared" si="90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100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1.9416666666666665E-2</v>
      </c>
      <c r="P959" s="6">
        <f t="shared" si="86"/>
        <v>33.285714285714285</v>
      </c>
      <c r="Q959" t="str">
        <f t="shared" si="87"/>
        <v>technology</v>
      </c>
      <c r="R959" t="str">
        <f t="shared" si="90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201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0.11328275684711328</v>
      </c>
      <c r="P960" s="6">
        <f t="shared" si="86"/>
        <v>51.823529411764703</v>
      </c>
      <c r="Q960" t="str">
        <f t="shared" si="87"/>
        <v>technology</v>
      </c>
      <c r="R960" t="str">
        <f t="shared" si="90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216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0.3886</v>
      </c>
      <c r="P961" s="6">
        <f t="shared" si="86"/>
        <v>113.62573099415205</v>
      </c>
      <c r="Q961" t="str">
        <f t="shared" si="87"/>
        <v>technology</v>
      </c>
      <c r="R961" t="str">
        <f t="shared" si="90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172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0.46100628930817611</v>
      </c>
      <c r="P962" s="6">
        <f t="shared" si="86"/>
        <v>136.46276595744681</v>
      </c>
      <c r="Q962" t="str">
        <f t="shared" si="87"/>
        <v>technology</v>
      </c>
      <c r="R962" t="str">
        <f t="shared" si="90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129.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$E963/$D963</f>
        <v>0.42188421052631581</v>
      </c>
      <c r="P963" s="6">
        <f t="shared" ref="P963:P1026" si="92">$E963/L963</f>
        <v>364.35454545454547</v>
      </c>
      <c r="Q963" t="str">
        <f t="shared" ref="Q963:Q1026" si="93">LEFT($N963, FIND("/", $N963)-1)</f>
        <v>technology</v>
      </c>
      <c r="R963" t="str">
        <f t="shared" si="90"/>
        <v>wearables</v>
      </c>
      <c r="S963" s="10">
        <f t="shared" ref="S963:S1026" si="94">((($J963/60)/60)/24)+DATE(1970,1,1)+(-5/24)</f>
        <v>42740.485358796293</v>
      </c>
      <c r="T963" s="10">
        <f t="shared" ref="T963:T1026" si="95">((($I963/60)/60)/24)+DATE(1970,1,1)+(-5/24)</f>
        <v>42786.583333333336</v>
      </c>
    </row>
    <row r="964" spans="1:20" ht="172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0.2848</v>
      </c>
      <c r="P964" s="6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100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1.0771428571428571E-2</v>
      </c>
      <c r="P965" s="6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187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7.9909090909090902E-3</v>
      </c>
      <c r="P966" s="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187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1.192E-2</v>
      </c>
      <c r="P967" s="6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14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0.14799999999999999</v>
      </c>
      <c r="P968" s="6">
        <f t="shared" si="92"/>
        <v>59.2</v>
      </c>
      <c r="Q968" t="str">
        <f t="shared" si="93"/>
        <v>technology</v>
      </c>
      <c r="R968" t="str">
        <f t="shared" si="90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158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0.17810000000000001</v>
      </c>
      <c r="P969" s="6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172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1.325E-2</v>
      </c>
      <c r="P970" s="6">
        <f t="shared" si="92"/>
        <v>26.5</v>
      </c>
      <c r="Q970" t="str">
        <f t="shared" si="93"/>
        <v>technology</v>
      </c>
      <c r="R970" t="str">
        <f t="shared" si="90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86.4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0.46666666666666667</v>
      </c>
      <c r="P971" s="6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21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0.4592</v>
      </c>
      <c r="P972" s="6">
        <f t="shared" si="92"/>
        <v>164</v>
      </c>
      <c r="Q972" t="str">
        <f t="shared" si="93"/>
        <v>technology</v>
      </c>
      <c r="R972" t="str">
        <f t="shared" si="90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172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2.2599999999999999E-3</v>
      </c>
      <c r="P973" s="6">
        <f t="shared" si="92"/>
        <v>45.2</v>
      </c>
      <c r="Q973" t="str">
        <f t="shared" si="93"/>
        <v>technology</v>
      </c>
      <c r="R973" t="str">
        <f t="shared" si="90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201.6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0.34625</v>
      </c>
      <c r="P974" s="6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187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2.0549999999999999E-2</v>
      </c>
      <c r="P975" s="6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172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5.5999999999999999E-3</v>
      </c>
      <c r="P976" s="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201.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2.6069999999999999E-2</v>
      </c>
      <c r="P977" s="6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201.6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1.9259999999999999E-2</v>
      </c>
      <c r="P978" s="6">
        <f t="shared" si="92"/>
        <v>160.5</v>
      </c>
      <c r="Q978" t="str">
        <f t="shared" si="93"/>
        <v>technology</v>
      </c>
      <c r="R978" t="str">
        <f t="shared" si="90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216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0.33666666666666667</v>
      </c>
      <c r="P979" s="6">
        <f t="shared" si="92"/>
        <v>75.75</v>
      </c>
      <c r="Q979" t="str">
        <f t="shared" si="93"/>
        <v>technology</v>
      </c>
      <c r="R979" t="str">
        <f t="shared" si="90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158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0.5626326718299024</v>
      </c>
      <c r="P980" s="6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187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0.82817600000000002</v>
      </c>
      <c r="P981" s="6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201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0.14860000000000001</v>
      </c>
      <c r="P982" s="6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201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1.2375123751237513E-4</v>
      </c>
      <c r="P983" s="6">
        <f t="shared" si="92"/>
        <v>2.75</v>
      </c>
      <c r="Q983" t="str">
        <f t="shared" si="93"/>
        <v>technology</v>
      </c>
      <c r="R983" t="str">
        <f t="shared" si="90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129.6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1.7142857142857143E-4</v>
      </c>
      <c r="P984" s="6">
        <f t="shared" si="92"/>
        <v>1</v>
      </c>
      <c r="Q984" t="str">
        <f t="shared" si="93"/>
        <v>technology</v>
      </c>
      <c r="R984" t="str">
        <f t="shared" si="90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187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0.2950613611721471</v>
      </c>
      <c r="P985" s="6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21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1.06E-2</v>
      </c>
      <c r="P986" s="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187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6.2933333333333327E-2</v>
      </c>
      <c r="P987" s="6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201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0.1275</v>
      </c>
      <c r="P988" s="6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187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0.13220000000000001</v>
      </c>
      <c r="P989" s="6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201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 s="6" t="e">
        <f t="shared" si="92"/>
        <v>#DIV/0!</v>
      </c>
      <c r="Q990" t="str">
        <f t="shared" si="93"/>
        <v>technology</v>
      </c>
      <c r="R990" t="str">
        <f t="shared" si="90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7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0.16769999999999999</v>
      </c>
      <c r="P991" s="6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201.6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1.0399999999999999E-3</v>
      </c>
      <c r="P992" s="6">
        <f t="shared" si="92"/>
        <v>13</v>
      </c>
      <c r="Q992" t="str">
        <f t="shared" si="93"/>
        <v>technology</v>
      </c>
      <c r="R992" t="str">
        <f t="shared" si="90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230.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4.24E-2</v>
      </c>
      <c r="P993" s="6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158.4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4.6699999999999997E-3</v>
      </c>
      <c r="P994" s="6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172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0.25087142857142858</v>
      </c>
      <c r="P995" s="6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230.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2.3345000000000001E-2</v>
      </c>
      <c r="P996" s="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172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7.2599999999999998E-2</v>
      </c>
      <c r="P997" s="6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129.6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1.6250000000000001E-2</v>
      </c>
      <c r="P998" s="6">
        <f t="shared" si="92"/>
        <v>13</v>
      </c>
      <c r="Q998" t="str">
        <f t="shared" si="93"/>
        <v>technology</v>
      </c>
      <c r="R998" t="str">
        <f t="shared" si="90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129.6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1.2999999999999999E-2</v>
      </c>
      <c r="P999" s="6">
        <f t="shared" si="92"/>
        <v>8.125</v>
      </c>
      <c r="Q999" t="str">
        <f t="shared" si="93"/>
        <v>technology</v>
      </c>
      <c r="R999" t="str">
        <f t="shared" si="90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144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0.58558333333333334</v>
      </c>
      <c r="P1000" s="6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158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7.7886666666666673E-2</v>
      </c>
      <c r="P1001" s="6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172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2.2157147647256063E-2</v>
      </c>
      <c r="P1002" s="6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21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1.04</v>
      </c>
      <c r="P1003" s="6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21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0.29602960296029601</v>
      </c>
      <c r="P1004" s="6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144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0.16055</v>
      </c>
      <c r="P1005" s="6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115.2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0.82208000000000003</v>
      </c>
      <c r="P1006" s="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144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0.75051000000000001</v>
      </c>
      <c r="P1007" s="6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187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5.8500000000000003E-2</v>
      </c>
      <c r="P1008" s="6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172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0.44319999999999998</v>
      </c>
      <c r="P1009" s="6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21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2.6737967914438501E-3</v>
      </c>
      <c r="P1010" s="6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21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0.1313</v>
      </c>
      <c r="P1011" s="6">
        <f t="shared" si="92"/>
        <v>65</v>
      </c>
      <c r="Q1011" t="str">
        <f t="shared" si="93"/>
        <v>technology</v>
      </c>
      <c r="R1011" t="str">
        <f t="shared" si="90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187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1.9088937093275488E-3</v>
      </c>
      <c r="P1012" s="6">
        <f t="shared" si="92"/>
        <v>55</v>
      </c>
      <c r="Q1012" t="str">
        <f t="shared" si="93"/>
        <v>technology</v>
      </c>
      <c r="R1012" t="str">
        <f t="shared" si="90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172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3.7499999999999999E-3</v>
      </c>
      <c r="P1013" s="6">
        <f t="shared" si="92"/>
        <v>75</v>
      </c>
      <c r="Q1013" t="str">
        <f t="shared" si="93"/>
        <v>technology</v>
      </c>
      <c r="R1013" t="str">
        <f t="shared" si="90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21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215.35021</v>
      </c>
      <c r="P1014" s="6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216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0.34527999999999998</v>
      </c>
      <c r="P1015" s="6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100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0.30599999999999999</v>
      </c>
      <c r="P1016" s="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144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2.6666666666666668E-2</v>
      </c>
      <c r="P1017" s="6">
        <f t="shared" si="92"/>
        <v>40</v>
      </c>
      <c r="Q1017" t="str">
        <f t="shared" si="93"/>
        <v>technology</v>
      </c>
      <c r="R1017" t="str">
        <f t="shared" si="90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172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2.8420000000000001E-2</v>
      </c>
      <c r="P1018" s="6">
        <f t="shared" si="92"/>
        <v>74.78947368421052</v>
      </c>
      <c r="Q1018" t="str">
        <f t="shared" si="93"/>
        <v>technology</v>
      </c>
      <c r="R1018" t="str">
        <f t="shared" ref="R1018:R1081" si="96">RIGHT($N1018, LEN($N1018)-FIND("/", $N1018))</f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21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0.22878799999999999</v>
      </c>
      <c r="P1019" s="6">
        <f t="shared" si="92"/>
        <v>161.11830985915492</v>
      </c>
      <c r="Q1019" t="str">
        <f t="shared" si="93"/>
        <v>technology</v>
      </c>
      <c r="R1019" t="str">
        <f t="shared" si="96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158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3.1050000000000001E-2</v>
      </c>
      <c r="P1020" s="6">
        <f t="shared" si="92"/>
        <v>88.714285714285708</v>
      </c>
      <c r="Q1020" t="str">
        <f t="shared" si="93"/>
        <v>technology</v>
      </c>
      <c r="R1020" t="str">
        <f t="shared" si="96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144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0.47333333333333333</v>
      </c>
      <c r="P1021" s="6">
        <f t="shared" si="92"/>
        <v>53.25</v>
      </c>
      <c r="Q1021" t="str">
        <f t="shared" si="93"/>
        <v>technology</v>
      </c>
      <c r="R1021" t="str">
        <f t="shared" si="96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201.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2.0554838709677421</v>
      </c>
      <c r="P1022" s="6">
        <f t="shared" si="92"/>
        <v>106.2</v>
      </c>
      <c r="Q1022" t="str">
        <f t="shared" si="93"/>
        <v>music</v>
      </c>
      <c r="R1022" t="str">
        <f t="shared" si="96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158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3.5180366666666667</v>
      </c>
      <c r="P1023" s="6">
        <f t="shared" si="92"/>
        <v>22.079728033472804</v>
      </c>
      <c r="Q1023" t="str">
        <f t="shared" si="93"/>
        <v>music</v>
      </c>
      <c r="R1023" t="str">
        <f t="shared" si="96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115.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1.149</v>
      </c>
      <c r="P1024" s="6">
        <f t="shared" si="92"/>
        <v>31.054054054054053</v>
      </c>
      <c r="Q1024" t="str">
        <f t="shared" si="93"/>
        <v>music</v>
      </c>
      <c r="R1024" t="str">
        <f t="shared" si="96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158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2.3715000000000002</v>
      </c>
      <c r="P1025" s="6">
        <f t="shared" si="92"/>
        <v>36.206106870229007</v>
      </c>
      <c r="Q1025" t="str">
        <f t="shared" si="93"/>
        <v>music</v>
      </c>
      <c r="R1025" t="str">
        <f t="shared" si="96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187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1.1863774999999999</v>
      </c>
      <c r="P1026" s="6">
        <f t="shared" si="92"/>
        <v>388.9762295081967</v>
      </c>
      <c r="Q1026" t="str">
        <f t="shared" si="93"/>
        <v>music</v>
      </c>
      <c r="R1026" t="str">
        <f t="shared" si="96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158.4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$E1027/$D1027</f>
        <v>1.099283142857143</v>
      </c>
      <c r="P1027" s="6">
        <f t="shared" ref="P1027:P1090" si="98">$E1027/L1027</f>
        <v>71.848571428571432</v>
      </c>
      <c r="Q1027" t="str">
        <f t="shared" ref="Q1027:Q1090" si="99">LEFT($N1027, FIND("/", $N1027)-1)</f>
        <v>music</v>
      </c>
      <c r="R1027" t="str">
        <f t="shared" si="96"/>
        <v>electronic music</v>
      </c>
      <c r="S1027" s="10">
        <f t="shared" ref="S1027:S1090" si="100">((($J1027/60)/60)/24)+DATE(1970,1,1)+(-5/24)</f>
        <v>42049.625428240739</v>
      </c>
      <c r="T1027" s="10">
        <f t="shared" ref="T1027:T1090" si="101">((($I1027/60)/60)/24)+DATE(1970,1,1)+(-5/24)</f>
        <v>42079.583761574067</v>
      </c>
    </row>
    <row r="1028" spans="1:20" ht="201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1.0000828571428571</v>
      </c>
      <c r="P1028" s="6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201.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1.0309292094387414</v>
      </c>
      <c r="P1029" s="6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172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1.1727000000000001</v>
      </c>
      <c r="P1030" s="6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115.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1.1175999999999999</v>
      </c>
      <c r="P1031" s="6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86.4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3.4209999999999998</v>
      </c>
      <c r="P1032" s="6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187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1.0740000000000001</v>
      </c>
      <c r="P1033" s="6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7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1.0849703703703704</v>
      </c>
      <c r="P1034" s="6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21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1.0286144578313252</v>
      </c>
      <c r="P1035" s="6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187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1.3000180000000001</v>
      </c>
      <c r="P1036" s="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201.6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1.0765217391304347</v>
      </c>
      <c r="P1037" s="6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144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1.1236044444444444</v>
      </c>
      <c r="P1038" s="6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201.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1.0209999999999999</v>
      </c>
      <c r="P1039" s="6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187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1.4533333333333334</v>
      </c>
      <c r="P1040" s="6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201.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1.282</v>
      </c>
      <c r="P1041" s="6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201.6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2.9411764705882353E-3</v>
      </c>
      <c r="P1042" s="6">
        <f t="shared" si="98"/>
        <v>250</v>
      </c>
      <c r="Q1042" t="str">
        <f t="shared" si="99"/>
        <v>journalism</v>
      </c>
      <c r="R1042" t="str">
        <f t="shared" si="96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14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 s="6" t="e">
        <f t="shared" si="98"/>
        <v>#DIV/0!</v>
      </c>
      <c r="Q1043" t="str">
        <f t="shared" si="99"/>
        <v>journalism</v>
      </c>
      <c r="R1043" t="str">
        <f t="shared" si="96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172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1.5384615384615385E-2</v>
      </c>
      <c r="P1044" s="6">
        <f t="shared" si="98"/>
        <v>10</v>
      </c>
      <c r="Q1044" t="str">
        <f t="shared" si="99"/>
        <v>journalism</v>
      </c>
      <c r="R1044" t="str">
        <f t="shared" si="96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172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8.5370000000000001E-2</v>
      </c>
      <c r="P1045" s="6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201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8.571428571428571E-4</v>
      </c>
      <c r="P1046" s="6">
        <f t="shared" si="98"/>
        <v>3</v>
      </c>
      <c r="Q1046" t="str">
        <f t="shared" si="99"/>
        <v>journalism</v>
      </c>
      <c r="R1046" t="str">
        <f t="shared" si="96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158.4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2.6599999999999999E-2</v>
      </c>
      <c r="P1047" s="6">
        <f t="shared" si="98"/>
        <v>33.25</v>
      </c>
      <c r="Q1047" t="str">
        <f t="shared" si="99"/>
        <v>journalism</v>
      </c>
      <c r="R1047" t="str">
        <f t="shared" si="96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172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 s="6" t="e">
        <f t="shared" si="98"/>
        <v>#DIV/0!</v>
      </c>
      <c r="Q1048" t="str">
        <f t="shared" si="99"/>
        <v>journalism</v>
      </c>
      <c r="R1048" t="str">
        <f t="shared" si="96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172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5.0000000000000001E-4</v>
      </c>
      <c r="P1049" s="6">
        <f t="shared" si="98"/>
        <v>1</v>
      </c>
      <c r="Q1049" t="str">
        <f t="shared" si="99"/>
        <v>journalism</v>
      </c>
      <c r="R1049" t="str">
        <f t="shared" si="96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201.6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1.4133333333333333E-2</v>
      </c>
      <c r="P1050" s="6">
        <f t="shared" si="98"/>
        <v>53</v>
      </c>
      <c r="Q1050" t="str">
        <f t="shared" si="99"/>
        <v>journalism</v>
      </c>
      <c r="R1050" t="str">
        <f t="shared" si="96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28.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 s="6" t="e">
        <f t="shared" si="98"/>
        <v>#DIV/0!</v>
      </c>
      <c r="Q1051" t="str">
        <f t="shared" si="99"/>
        <v>journalism</v>
      </c>
      <c r="R1051" t="str">
        <f t="shared" si="96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86.4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 s="6" t="e">
        <f t="shared" si="98"/>
        <v>#DIV/0!</v>
      </c>
      <c r="Q1052" t="str">
        <f t="shared" si="99"/>
        <v>journalism</v>
      </c>
      <c r="R1052" t="str">
        <f t="shared" si="96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187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 s="6" t="e">
        <f t="shared" si="98"/>
        <v>#DIV/0!</v>
      </c>
      <c r="Q1053" t="str">
        <f t="shared" si="99"/>
        <v>journalism</v>
      </c>
      <c r="R1053" t="str">
        <f t="shared" si="96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21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 s="6" t="e">
        <f t="shared" si="98"/>
        <v>#DIV/0!</v>
      </c>
      <c r="Q1054" t="str">
        <f t="shared" si="99"/>
        <v>journalism</v>
      </c>
      <c r="R1054" t="str">
        <f t="shared" si="96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172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0.01</v>
      </c>
      <c r="P1055" s="6">
        <f t="shared" si="98"/>
        <v>15</v>
      </c>
      <c r="Q1055" t="str">
        <f t="shared" si="99"/>
        <v>journalism</v>
      </c>
      <c r="R1055" t="str">
        <f t="shared" si="96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201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 s="6" t="e">
        <f t="shared" si="98"/>
        <v>#DIV/0!</v>
      </c>
      <c r="Q1056" t="str">
        <f t="shared" si="99"/>
        <v>journalism</v>
      </c>
      <c r="R1056" t="str">
        <f t="shared" si="96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158.4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 s="6" t="e">
        <f t="shared" si="98"/>
        <v>#DIV/0!</v>
      </c>
      <c r="Q1057" t="str">
        <f t="shared" si="99"/>
        <v>journalism</v>
      </c>
      <c r="R1057" t="str">
        <f t="shared" si="96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21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 s="6" t="e">
        <f t="shared" si="98"/>
        <v>#DIV/0!</v>
      </c>
      <c r="Q1058" t="str">
        <f t="shared" si="99"/>
        <v>journalism</v>
      </c>
      <c r="R1058" t="str">
        <f t="shared" si="96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158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 s="6" t="e">
        <f t="shared" si="98"/>
        <v>#DIV/0!</v>
      </c>
      <c r="Q1059" t="str">
        <f t="shared" si="99"/>
        <v>journalism</v>
      </c>
      <c r="R1059" t="str">
        <f t="shared" si="96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187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 s="6" t="e">
        <f t="shared" si="98"/>
        <v>#DIV/0!</v>
      </c>
      <c r="Q1060" t="str">
        <f t="shared" si="99"/>
        <v>journalism</v>
      </c>
      <c r="R1060" t="str">
        <f t="shared" si="96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57.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 s="6" t="e">
        <f t="shared" si="98"/>
        <v>#DIV/0!</v>
      </c>
      <c r="Q1061" t="str">
        <f t="shared" si="99"/>
        <v>journalism</v>
      </c>
      <c r="R1061" t="str">
        <f t="shared" si="96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187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0.01</v>
      </c>
      <c r="P1062" s="6">
        <f t="shared" si="98"/>
        <v>50</v>
      </c>
      <c r="Q1062" t="str">
        <f t="shared" si="99"/>
        <v>journalism</v>
      </c>
      <c r="R1062" t="str">
        <f t="shared" si="96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129.6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 s="6" t="e">
        <f t="shared" si="98"/>
        <v>#DIV/0!</v>
      </c>
      <c r="Q1063" t="str">
        <f t="shared" si="99"/>
        <v>journalism</v>
      </c>
      <c r="R1063" t="str">
        <f t="shared" si="96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7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0.95477386934673369</v>
      </c>
      <c r="P1064" s="6">
        <f t="shared" si="98"/>
        <v>47.5</v>
      </c>
      <c r="Q1064" t="str">
        <f t="shared" si="99"/>
        <v>journalism</v>
      </c>
      <c r="R1064" t="str">
        <f t="shared" si="96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21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 s="6" t="e">
        <f t="shared" si="98"/>
        <v>#DIV/0!</v>
      </c>
      <c r="Q1065" t="str">
        <f t="shared" si="99"/>
        <v>journalism</v>
      </c>
      <c r="R1065" t="str">
        <f t="shared" si="96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201.6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8.9744444444444446E-2</v>
      </c>
      <c r="P1066" s="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187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2.7E-2</v>
      </c>
      <c r="P1067" s="6">
        <f t="shared" si="98"/>
        <v>16.2</v>
      </c>
      <c r="Q1067" t="str">
        <f t="shared" si="99"/>
        <v>games</v>
      </c>
      <c r="R1067" t="str">
        <f t="shared" si="96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158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3.3673333333333333E-2</v>
      </c>
      <c r="P1068" s="6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172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0.26</v>
      </c>
      <c r="P1069" s="6">
        <f t="shared" si="98"/>
        <v>13</v>
      </c>
      <c r="Q1069" t="str">
        <f t="shared" si="99"/>
        <v>games</v>
      </c>
      <c r="R1069" t="str">
        <f t="shared" si="96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187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1.5E-3</v>
      </c>
      <c r="P1070" s="6">
        <f t="shared" si="98"/>
        <v>11.25</v>
      </c>
      <c r="Q1070" t="str">
        <f t="shared" si="99"/>
        <v>games</v>
      </c>
      <c r="R1070" t="str">
        <f t="shared" si="96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14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0.38636363636363635</v>
      </c>
      <c r="P1071" s="6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187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7.0000000000000001E-3</v>
      </c>
      <c r="P1072" s="6">
        <f t="shared" si="98"/>
        <v>35</v>
      </c>
      <c r="Q1072" t="str">
        <f t="shared" si="99"/>
        <v>games</v>
      </c>
      <c r="R1072" t="str">
        <f t="shared" si="96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172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 s="6" t="e">
        <f t="shared" si="98"/>
        <v>#DIV/0!</v>
      </c>
      <c r="Q1073" t="str">
        <f t="shared" si="99"/>
        <v>games</v>
      </c>
      <c r="R1073" t="str">
        <f t="shared" si="96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201.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6.8000000000000005E-4</v>
      </c>
      <c r="P1074" s="6">
        <f t="shared" si="98"/>
        <v>12.75</v>
      </c>
      <c r="Q1074" t="str">
        <f t="shared" si="99"/>
        <v>games</v>
      </c>
      <c r="R1074" t="str">
        <f t="shared" si="96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129.6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1.3333333333333334E-2</v>
      </c>
      <c r="P1075" s="6">
        <f t="shared" si="98"/>
        <v>10</v>
      </c>
      <c r="Q1075" t="str">
        <f t="shared" si="99"/>
        <v>games</v>
      </c>
      <c r="R1075" t="str">
        <f t="shared" si="96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201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6.3092592592592589E-2</v>
      </c>
      <c r="P1076" s="6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144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4.4999999999999998E-2</v>
      </c>
      <c r="P1077" s="6">
        <f t="shared" si="98"/>
        <v>15</v>
      </c>
      <c r="Q1077" t="str">
        <f t="shared" si="99"/>
        <v>games</v>
      </c>
      <c r="R1077" t="str">
        <f t="shared" si="96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187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0.62765333333333329</v>
      </c>
      <c r="P1078" s="6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187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0.29376000000000002</v>
      </c>
      <c r="P1079" s="6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187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7.4999999999999997E-2</v>
      </c>
      <c r="P1080" s="6">
        <f t="shared" si="98"/>
        <v>9</v>
      </c>
      <c r="Q1080" t="str">
        <f t="shared" si="99"/>
        <v>games</v>
      </c>
      <c r="R1080" t="str">
        <f t="shared" si="96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187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2.6076923076923077E-2</v>
      </c>
      <c r="P1081" s="6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158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9.1050000000000006E-2</v>
      </c>
      <c r="P1082" s="6">
        <f t="shared" si="98"/>
        <v>18.581632653061224</v>
      </c>
      <c r="Q1082" t="str">
        <f t="shared" si="99"/>
        <v>games</v>
      </c>
      <c r="R1082" t="str">
        <f t="shared" ref="R1082:R1145" si="102">RIGHT($N1082, LEN($N1082)-FIND("/", $N1082))</f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144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1.7647058823529413E-4</v>
      </c>
      <c r="P1083" s="6">
        <f t="shared" si="98"/>
        <v>3</v>
      </c>
      <c r="Q1083" t="str">
        <f t="shared" si="99"/>
        <v>games</v>
      </c>
      <c r="R1083" t="str">
        <f t="shared" si="102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14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5.5999999999999999E-3</v>
      </c>
      <c r="P1084" s="6">
        <f t="shared" si="98"/>
        <v>18.666666666666668</v>
      </c>
      <c r="Q1084" t="str">
        <f t="shared" si="99"/>
        <v>games</v>
      </c>
      <c r="R1084" t="str">
        <f t="shared" si="102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201.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8.2000000000000007E-3</v>
      </c>
      <c r="P1085" s="6">
        <f t="shared" si="98"/>
        <v>410</v>
      </c>
      <c r="Q1085" t="str">
        <f t="shared" si="99"/>
        <v>games</v>
      </c>
      <c r="R1085" t="str">
        <f t="shared" si="102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7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 s="6" t="e">
        <f t="shared" si="98"/>
        <v>#DIV/0!</v>
      </c>
      <c r="Q1086" t="str">
        <f t="shared" si="99"/>
        <v>games</v>
      </c>
      <c r="R1086" t="str">
        <f t="shared" si="102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129.6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3.4200000000000001E-2</v>
      </c>
      <c r="P1087" s="6">
        <f t="shared" si="98"/>
        <v>114</v>
      </c>
      <c r="Q1087" t="str">
        <f t="shared" si="99"/>
        <v>games</v>
      </c>
      <c r="R1087" t="str">
        <f t="shared" si="102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43.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8.3333333333333339E-4</v>
      </c>
      <c r="P1088" s="6">
        <f t="shared" si="98"/>
        <v>7.5</v>
      </c>
      <c r="Q1088" t="str">
        <f t="shared" si="99"/>
        <v>games</v>
      </c>
      <c r="R1088" t="str">
        <f t="shared" si="102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201.6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 s="6" t="e">
        <f t="shared" si="98"/>
        <v>#DIV/0!</v>
      </c>
      <c r="Q1089" t="str">
        <f t="shared" si="99"/>
        <v>games</v>
      </c>
      <c r="R1089" t="str">
        <f t="shared" si="102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129.6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0.14182977777777778</v>
      </c>
      <c r="P1090" s="6">
        <f t="shared" si="98"/>
        <v>43.41727891156463</v>
      </c>
      <c r="Q1090" t="str">
        <f t="shared" si="99"/>
        <v>games</v>
      </c>
      <c r="R1090" t="str">
        <f t="shared" si="102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115.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$E1091/$D1091</f>
        <v>7.8266666666666665E-2</v>
      </c>
      <c r="P1091" s="6">
        <f t="shared" ref="P1091:P1154" si="104">$E1091/L1091</f>
        <v>23.959183673469386</v>
      </c>
      <c r="Q1091" t="str">
        <f t="shared" ref="Q1091:Q1154" si="105">LEFT($N1091, FIND("/", $N1091)-1)</f>
        <v>games</v>
      </c>
      <c r="R1091" t="str">
        <f t="shared" si="102"/>
        <v>video games</v>
      </c>
      <c r="S1091" s="10">
        <f t="shared" ref="S1091:S1154" si="106">((($J1091/60)/60)/24)+DATE(1970,1,1)+(-5/24)</f>
        <v>42150.981192129628</v>
      </c>
      <c r="T1091" s="10">
        <f t="shared" ref="T1091:T1154" si="107">((($I1091/60)/60)/24)+DATE(1970,1,1)+(-5/24)</f>
        <v>42180.981192129628</v>
      </c>
    </row>
    <row r="1092" spans="1:20" ht="187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3.8464497269020693E-4</v>
      </c>
      <c r="P1092" s="6">
        <f t="shared" si="104"/>
        <v>5</v>
      </c>
      <c r="Q1092" t="str">
        <f t="shared" si="105"/>
        <v>games</v>
      </c>
      <c r="R1092" t="str">
        <f t="shared" si="102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187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0.125</v>
      </c>
      <c r="P1093" s="6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201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1.0500000000000001E-2</v>
      </c>
      <c r="P1094" s="6">
        <f t="shared" si="104"/>
        <v>3</v>
      </c>
      <c r="Q1094" t="str">
        <f t="shared" si="105"/>
        <v>games</v>
      </c>
      <c r="R1094" t="str">
        <f t="shared" si="102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172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0.14083333333333334</v>
      </c>
      <c r="P1095" s="6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201.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0.18300055555555556</v>
      </c>
      <c r="P1096" s="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187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5.0347999999999997E-2</v>
      </c>
      <c r="P1097" s="6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187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0.17933333333333334</v>
      </c>
      <c r="P1098" s="6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172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4.6999999999999999E-4</v>
      </c>
      <c r="P1099" s="6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115.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7.2120000000000004E-2</v>
      </c>
      <c r="P1100" s="6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187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5.0000000000000001E-3</v>
      </c>
      <c r="P1101" s="6">
        <f t="shared" si="104"/>
        <v>25</v>
      </c>
      <c r="Q1101" t="str">
        <f t="shared" si="105"/>
        <v>games</v>
      </c>
      <c r="R1101" t="str">
        <f t="shared" si="102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172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2.5000000000000001E-2</v>
      </c>
      <c r="P1102" s="6">
        <f t="shared" si="104"/>
        <v>10</v>
      </c>
      <c r="Q1102" t="str">
        <f t="shared" si="105"/>
        <v>games</v>
      </c>
      <c r="R1102" t="str">
        <f t="shared" si="102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129.6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4.0999999999999999E-4</v>
      </c>
      <c r="P1103" s="6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201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5.3124999999999999E-2</v>
      </c>
      <c r="P1104" s="6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172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1.6199999999999999E-2</v>
      </c>
      <c r="P1105" s="6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201.6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4.9516666666666667E-2</v>
      </c>
      <c r="P1106" s="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201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1.5900000000000001E-3</v>
      </c>
      <c r="P1107" s="6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172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0.41249999999999998</v>
      </c>
      <c r="P1108" s="6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201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 s="6" t="e">
        <f t="shared" si="104"/>
        <v>#DIV/0!</v>
      </c>
      <c r="Q1109" t="str">
        <f t="shared" si="105"/>
        <v>games</v>
      </c>
      <c r="R1109" t="str">
        <f t="shared" si="102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201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2.93E-2</v>
      </c>
      <c r="P1110" s="6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187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4.4999999999999997E-3</v>
      </c>
      <c r="P1111" s="6">
        <f t="shared" si="104"/>
        <v>15</v>
      </c>
      <c r="Q1111" t="str">
        <f t="shared" si="105"/>
        <v>games</v>
      </c>
      <c r="R1111" t="str">
        <f t="shared" si="102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187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5.1000000000000004E-3</v>
      </c>
      <c r="P1112" s="6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201.6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4.0000000000000002E-4</v>
      </c>
      <c r="P1113" s="6">
        <f t="shared" si="104"/>
        <v>1</v>
      </c>
      <c r="Q1113" t="str">
        <f t="shared" si="105"/>
        <v>games</v>
      </c>
      <c r="R1113" t="str">
        <f t="shared" si="102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172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0.35537409090909089</v>
      </c>
      <c r="P1114" s="6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201.6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5.0000000000000001E-3</v>
      </c>
      <c r="P1115" s="6">
        <f t="shared" si="104"/>
        <v>5</v>
      </c>
      <c r="Q1115" t="str">
        <f t="shared" si="105"/>
        <v>games</v>
      </c>
      <c r="R1115" t="str">
        <f t="shared" si="102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230.4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1.6666666666666668E-3</v>
      </c>
      <c r="P1116" s="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187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1.325E-3</v>
      </c>
      <c r="P1117" s="6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144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3.5704000000000004E-4</v>
      </c>
      <c r="P1118" s="6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158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8.3000000000000004E-2</v>
      </c>
      <c r="P1119" s="6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21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2.4222222222222221E-2</v>
      </c>
      <c r="P1120" s="6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201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2.3809523809523812E-3</v>
      </c>
      <c r="P1121" s="6">
        <f t="shared" si="104"/>
        <v>5</v>
      </c>
      <c r="Q1121" t="str">
        <f t="shared" si="105"/>
        <v>games</v>
      </c>
      <c r="R1121" t="str">
        <f t="shared" si="102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144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 s="6" t="e">
        <f t="shared" si="104"/>
        <v>#DIV/0!</v>
      </c>
      <c r="Q1122" t="str">
        <f t="shared" si="105"/>
        <v>games</v>
      </c>
      <c r="R1122" t="str">
        <f t="shared" si="102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158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1.16E-4</v>
      </c>
      <c r="P1123" s="6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21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 s="6" t="e">
        <f t="shared" si="104"/>
        <v>#DIV/0!</v>
      </c>
      <c r="Q1124" t="str">
        <f t="shared" si="105"/>
        <v>games</v>
      </c>
      <c r="R1124" t="str">
        <f t="shared" si="102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187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2.2000000000000001E-3</v>
      </c>
      <c r="P1125" s="6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201.6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4.7222222222222223E-3</v>
      </c>
      <c r="P1126" s="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187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 s="6" t="e">
        <f t="shared" si="104"/>
        <v>#DIV/0!</v>
      </c>
      <c r="Q1127" t="str">
        <f t="shared" si="105"/>
        <v>games</v>
      </c>
      <c r="R1127" t="str">
        <f t="shared" si="102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14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5.0000000000000001E-3</v>
      </c>
      <c r="P1128" s="6">
        <f t="shared" si="104"/>
        <v>5</v>
      </c>
      <c r="Q1128" t="str">
        <f t="shared" si="105"/>
        <v>games</v>
      </c>
      <c r="R1128" t="str">
        <f t="shared" si="102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21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1.6714285714285713E-2</v>
      </c>
      <c r="P1129" s="6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28.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1E-3</v>
      </c>
      <c r="P1130" s="6">
        <f t="shared" si="104"/>
        <v>1</v>
      </c>
      <c r="Q1130" t="str">
        <f t="shared" si="105"/>
        <v>games</v>
      </c>
      <c r="R1130" t="str">
        <f t="shared" si="102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187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1.0499999999999999E-3</v>
      </c>
      <c r="P1131" s="6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21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2.2000000000000001E-3</v>
      </c>
      <c r="P1132" s="6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201.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 s="6" t="e">
        <f t="shared" si="104"/>
        <v>#DIV/0!</v>
      </c>
      <c r="Q1133" t="str">
        <f t="shared" si="105"/>
        <v>games</v>
      </c>
      <c r="R1133" t="str">
        <f t="shared" si="102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172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0.14380000000000001</v>
      </c>
      <c r="P1134" s="6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187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6.6666666666666671E-3</v>
      </c>
      <c r="P1135" s="6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158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4.0000000000000003E-5</v>
      </c>
      <c r="P1136" s="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187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0.05</v>
      </c>
      <c r="P1137" s="6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172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6.4439140811455853E-2</v>
      </c>
      <c r="P1138" s="6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187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0.39500000000000002</v>
      </c>
      <c r="P1139" s="6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172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3.5714285714285713E-3</v>
      </c>
      <c r="P1140" s="6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201.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6.2500000000000001E-4</v>
      </c>
      <c r="P1141" s="6">
        <f t="shared" si="104"/>
        <v>5</v>
      </c>
      <c r="Q1141" t="str">
        <f t="shared" si="105"/>
        <v>games</v>
      </c>
      <c r="R1141" t="str">
        <f t="shared" si="102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172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 s="6" t="e">
        <f t="shared" si="104"/>
        <v>#DIV/0!</v>
      </c>
      <c r="Q1142" t="str">
        <f t="shared" si="105"/>
        <v>games</v>
      </c>
      <c r="R1142" t="str">
        <f t="shared" si="102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43.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 s="6" t="e">
        <f t="shared" si="104"/>
        <v>#DIV/0!</v>
      </c>
      <c r="Q1143" t="str">
        <f t="shared" si="105"/>
        <v>games</v>
      </c>
      <c r="R1143" t="str">
        <f t="shared" si="102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187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 s="6" t="e">
        <f t="shared" si="104"/>
        <v>#DIV/0!</v>
      </c>
      <c r="Q1144" t="str">
        <f t="shared" si="105"/>
        <v>games</v>
      </c>
      <c r="R1144" t="str">
        <f t="shared" si="102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187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4.1333333333333335E-3</v>
      </c>
      <c r="P1145" s="6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158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 s="6" t="e">
        <f t="shared" si="104"/>
        <v>#DIV/0!</v>
      </c>
      <c r="Q1146" t="str">
        <f t="shared" si="105"/>
        <v>food</v>
      </c>
      <c r="R1146" t="str">
        <f t="shared" ref="R1146:R1209" si="108">RIGHT($N1146, LEN($N1146)-FIND("/", $N1146))</f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129.6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1.25E-3</v>
      </c>
      <c r="P1147" s="6">
        <f t="shared" si="104"/>
        <v>100</v>
      </c>
      <c r="Q1147" t="str">
        <f t="shared" si="105"/>
        <v>food</v>
      </c>
      <c r="R1147" t="str">
        <f t="shared" si="108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129.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8.8333333333333333E-2</v>
      </c>
      <c r="P1148" s="6">
        <f t="shared" si="104"/>
        <v>44.166666666666664</v>
      </c>
      <c r="Q1148" t="str">
        <f t="shared" si="105"/>
        <v>food</v>
      </c>
      <c r="R1148" t="str">
        <f t="shared" si="108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201.6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 s="6" t="e">
        <f t="shared" si="104"/>
        <v>#DIV/0!</v>
      </c>
      <c r="Q1149" t="str">
        <f t="shared" si="105"/>
        <v>food</v>
      </c>
      <c r="R1149" t="str">
        <f t="shared" si="108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115.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4.8666666666666667E-3</v>
      </c>
      <c r="P1150" s="6">
        <f t="shared" si="104"/>
        <v>24.333333333333332</v>
      </c>
      <c r="Q1150" t="str">
        <f t="shared" si="105"/>
        <v>food</v>
      </c>
      <c r="R1150" t="str">
        <f t="shared" si="108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86.4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1.5E-3</v>
      </c>
      <c r="P1151" s="6">
        <f t="shared" si="104"/>
        <v>37.5</v>
      </c>
      <c r="Q1151" t="str">
        <f t="shared" si="105"/>
        <v>food</v>
      </c>
      <c r="R1151" t="str">
        <f t="shared" si="108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100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0.1008</v>
      </c>
      <c r="P1152" s="6">
        <f t="shared" si="104"/>
        <v>42</v>
      </c>
      <c r="Q1152" t="str">
        <f t="shared" si="105"/>
        <v>food</v>
      </c>
      <c r="R1152" t="str">
        <f t="shared" si="108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201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 s="6" t="e">
        <f t="shared" si="104"/>
        <v>#DIV/0!</v>
      </c>
      <c r="Q1153" t="str">
        <f t="shared" si="105"/>
        <v>food</v>
      </c>
      <c r="R1153" t="str">
        <f t="shared" si="108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57.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5.6937500000000002E-2</v>
      </c>
      <c r="P1154" s="6">
        <f t="shared" si="104"/>
        <v>60.733333333333334</v>
      </c>
      <c r="Q1154" t="str">
        <f t="shared" si="105"/>
        <v>food</v>
      </c>
      <c r="R1154" t="str">
        <f t="shared" si="108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100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$E1155/$D1155</f>
        <v>6.2500000000000003E-3</v>
      </c>
      <c r="P1155" s="6">
        <f t="shared" ref="P1155:P1218" si="110">$E1155/L1155</f>
        <v>50</v>
      </c>
      <c r="Q1155" t="str">
        <f t="shared" ref="Q1155:Q1218" si="111">LEFT($N1155, FIND("/", $N1155)-1)</f>
        <v>food</v>
      </c>
      <c r="R1155" t="str">
        <f t="shared" si="108"/>
        <v>food trucks</v>
      </c>
      <c r="S1155" s="10">
        <f t="shared" ref="S1155:S1218" si="112">((($J1155/60)/60)/24)+DATE(1970,1,1)+(-5/24)</f>
        <v>42143.505844907406</v>
      </c>
      <c r="T1155" s="10">
        <f t="shared" ref="T1155:T1218" si="113">((($I1155/60)/60)/24)+DATE(1970,1,1)+(-5/24)</f>
        <v>42173.505844907406</v>
      </c>
    </row>
    <row r="1156" spans="1:20" ht="172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6.5000000000000002E-2</v>
      </c>
      <c r="P1156" s="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201.6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7.5199999999999998E-3</v>
      </c>
      <c r="P1157" s="6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201.6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 s="6" t="e">
        <f t="shared" si="110"/>
        <v>#DIV/0!</v>
      </c>
      <c r="Q1158" t="str">
        <f t="shared" si="111"/>
        <v>food</v>
      </c>
      <c r="R1158" t="str">
        <f t="shared" si="108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187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1.5100000000000001E-2</v>
      </c>
      <c r="P1159" s="6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187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4.6666666666666671E-3</v>
      </c>
      <c r="P1160" s="6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158.4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 s="6" t="e">
        <f t="shared" si="110"/>
        <v>#DIV/0!</v>
      </c>
      <c r="Q1161" t="str">
        <f t="shared" si="111"/>
        <v>food</v>
      </c>
      <c r="R1161" t="str">
        <f t="shared" si="108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158.4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3.85E-2</v>
      </c>
      <c r="P1162" s="6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201.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 s="6" t="e">
        <f t="shared" si="110"/>
        <v>#DIV/0!</v>
      </c>
      <c r="Q1163" t="str">
        <f t="shared" si="111"/>
        <v>food</v>
      </c>
      <c r="R1163" t="str">
        <f t="shared" si="108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21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5.8333333333333338E-4</v>
      </c>
      <c r="P1164" s="6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187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 s="6" t="e">
        <f t="shared" si="110"/>
        <v>#DIV/0!</v>
      </c>
      <c r="Q1165" t="str">
        <f t="shared" si="111"/>
        <v>food</v>
      </c>
      <c r="R1165" t="str">
        <f t="shared" si="108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187.2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 s="6" t="e">
        <f t="shared" si="110"/>
        <v>#DIV/0!</v>
      </c>
      <c r="Q1166" t="str">
        <f t="shared" si="111"/>
        <v>food</v>
      </c>
      <c r="R1166" t="str">
        <f t="shared" si="108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201.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0.20705000000000001</v>
      </c>
      <c r="P1167" s="6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201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0.19139999999999999</v>
      </c>
      <c r="P1168" s="6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144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1.6316666666666667E-2</v>
      </c>
      <c r="P1169" s="6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158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5.6666666666666664E-2</v>
      </c>
      <c r="P1170" s="6">
        <f t="shared" si="110"/>
        <v>340</v>
      </c>
      <c r="Q1170" t="str">
        <f t="shared" si="111"/>
        <v>food</v>
      </c>
      <c r="R1170" t="str">
        <f t="shared" si="108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187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1.6999999999999999E-3</v>
      </c>
      <c r="P1171" s="6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172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4.0000000000000001E-3</v>
      </c>
      <c r="P1172" s="6">
        <f t="shared" si="110"/>
        <v>50</v>
      </c>
      <c r="Q1172" t="str">
        <f t="shared" si="111"/>
        <v>food</v>
      </c>
      <c r="R1172" t="str">
        <f t="shared" si="108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158.4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1E-3</v>
      </c>
      <c r="P1173" s="6">
        <f t="shared" si="110"/>
        <v>25</v>
      </c>
      <c r="Q1173" t="str">
        <f t="shared" si="111"/>
        <v>food</v>
      </c>
      <c r="R1173" t="str">
        <f t="shared" si="108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7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 s="6" t="e">
        <f t="shared" si="110"/>
        <v>#DIV/0!</v>
      </c>
      <c r="Q1174" t="str">
        <f t="shared" si="111"/>
        <v>food</v>
      </c>
      <c r="R1174" t="str">
        <f t="shared" si="108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187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2.4000000000000001E-4</v>
      </c>
      <c r="P1175" s="6">
        <f t="shared" si="110"/>
        <v>30</v>
      </c>
      <c r="Q1175" t="str">
        <f t="shared" si="111"/>
        <v>food</v>
      </c>
      <c r="R1175" t="str">
        <f t="shared" si="108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14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5.906666666666667E-2</v>
      </c>
      <c r="P1176" s="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172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2.9250000000000002E-2</v>
      </c>
      <c r="P1177" s="6">
        <f t="shared" si="110"/>
        <v>65</v>
      </c>
      <c r="Q1177" t="str">
        <f t="shared" si="111"/>
        <v>food</v>
      </c>
      <c r="R1177" t="str">
        <f t="shared" si="108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172.8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5.7142857142857142E-5</v>
      </c>
      <c r="P1178" s="6">
        <f t="shared" si="110"/>
        <v>10</v>
      </c>
      <c r="Q1178" t="str">
        <f t="shared" si="111"/>
        <v>food</v>
      </c>
      <c r="R1178" t="str">
        <f t="shared" si="108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216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 s="6" t="e">
        <f t="shared" si="110"/>
        <v>#DIV/0!</v>
      </c>
      <c r="Q1179" t="str">
        <f t="shared" si="111"/>
        <v>food</v>
      </c>
      <c r="R1179" t="str">
        <f t="shared" si="108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187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6.666666666666667E-5</v>
      </c>
      <c r="P1180" s="6">
        <f t="shared" si="110"/>
        <v>5</v>
      </c>
      <c r="Q1180" t="str">
        <f t="shared" si="111"/>
        <v>food</v>
      </c>
      <c r="R1180" t="str">
        <f t="shared" si="108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172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5.3333333333333337E-2</v>
      </c>
      <c r="P1181" s="6">
        <f t="shared" si="110"/>
        <v>640</v>
      </c>
      <c r="Q1181" t="str">
        <f t="shared" si="111"/>
        <v>food</v>
      </c>
      <c r="R1181" t="str">
        <f t="shared" si="108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14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0.11749999999999999</v>
      </c>
      <c r="P1182" s="6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7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8.0000000000000007E-5</v>
      </c>
      <c r="P1183" s="6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187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4.2000000000000003E-2</v>
      </c>
      <c r="P1184" s="6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172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0.04</v>
      </c>
      <c r="P1185" s="6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201.6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1.0493636363636363</v>
      </c>
      <c r="P1186" s="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201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1.0544</v>
      </c>
      <c r="P1187" s="6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172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1.0673333333333332</v>
      </c>
      <c r="P1188" s="6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187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1.0412571428571429</v>
      </c>
      <c r="P1189" s="6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172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1.6054999999999999</v>
      </c>
      <c r="P1190" s="6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187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1.0777777777777777</v>
      </c>
      <c r="P1191" s="6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144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1.35</v>
      </c>
      <c r="P1192" s="6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187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1.0907407407407408</v>
      </c>
      <c r="P1193" s="6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129.6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2.9</v>
      </c>
      <c r="P1194" s="6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201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1.0395714285714286</v>
      </c>
      <c r="P1195" s="6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187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3.2223999999999999</v>
      </c>
      <c r="P1196" s="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21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1.35</v>
      </c>
      <c r="P1197" s="6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115.2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2.6991034482758622</v>
      </c>
      <c r="P1198" s="6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21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2.5329333333333333</v>
      </c>
      <c r="P1199" s="6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187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2.6059999999999999</v>
      </c>
      <c r="P1200" s="6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187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1.0131677953348381</v>
      </c>
      <c r="P1201" s="6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201.6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1.2560416666666667</v>
      </c>
      <c r="P1202" s="6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201.6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1.0243783333333334</v>
      </c>
      <c r="P1203" s="6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201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1.99244</v>
      </c>
      <c r="P1204" s="6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187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1.0245398773006136</v>
      </c>
      <c r="P1205" s="6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172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1.0294615384615384</v>
      </c>
      <c r="P1206" s="6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216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1.0086153846153847</v>
      </c>
      <c r="P1207" s="6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21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1.1499999999999999</v>
      </c>
      <c r="P1208" s="6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115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1.0416766467065868</v>
      </c>
      <c r="P1209" s="6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201.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1.5529999999999999</v>
      </c>
      <c r="P1210" s="6">
        <f t="shared" si="110"/>
        <v>207.06666666666666</v>
      </c>
      <c r="Q1210" t="str">
        <f t="shared" si="111"/>
        <v>photography</v>
      </c>
      <c r="R1210" t="str">
        <f t="shared" ref="R1210:R1273" si="114">RIGHT($N1210, LEN($N1210)-FIND("/", $N1210))</f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172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1.06</v>
      </c>
      <c r="P1211" s="6">
        <f t="shared" si="110"/>
        <v>138.2608695652174</v>
      </c>
      <c r="Q1211" t="str">
        <f t="shared" si="111"/>
        <v>photography</v>
      </c>
      <c r="R1211" t="str">
        <f t="shared" si="114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86.4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2.5431499999999998</v>
      </c>
      <c r="P1212" s="6">
        <f t="shared" si="110"/>
        <v>493.81553398058253</v>
      </c>
      <c r="Q1212" t="str">
        <f t="shared" si="111"/>
        <v>photography</v>
      </c>
      <c r="R1212" t="str">
        <f t="shared" si="114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187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1.0109999999999999</v>
      </c>
      <c r="P1213" s="6">
        <f t="shared" si="110"/>
        <v>168.5</v>
      </c>
      <c r="Q1213" t="str">
        <f t="shared" si="111"/>
        <v>photography</v>
      </c>
      <c r="R1213" t="str">
        <f t="shared" si="114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187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1.2904</v>
      </c>
      <c r="P1214" s="6">
        <f t="shared" si="110"/>
        <v>38.867469879518069</v>
      </c>
      <c r="Q1214" t="str">
        <f t="shared" si="111"/>
        <v>photography</v>
      </c>
      <c r="R1214" t="str">
        <f t="shared" si="114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187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1.0223076923076924</v>
      </c>
      <c r="P1215" s="6">
        <f t="shared" si="110"/>
        <v>61.527777777777779</v>
      </c>
      <c r="Q1215" t="str">
        <f t="shared" si="111"/>
        <v>photography</v>
      </c>
      <c r="R1215" t="str">
        <f t="shared" si="114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201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1.3180000000000001</v>
      </c>
      <c r="P1216" s="6">
        <f t="shared" si="110"/>
        <v>105.44</v>
      </c>
      <c r="Q1216" t="str">
        <f t="shared" si="111"/>
        <v>photography</v>
      </c>
      <c r="R1216" t="str">
        <f t="shared" si="114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201.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7.8608020000000005</v>
      </c>
      <c r="P1217" s="6">
        <f t="shared" si="110"/>
        <v>71.592003642987251</v>
      </c>
      <c r="Q1217" t="str">
        <f t="shared" si="111"/>
        <v>photography</v>
      </c>
      <c r="R1217" t="str">
        <f t="shared" si="114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100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1.4570000000000001</v>
      </c>
      <c r="P1218" s="6">
        <f t="shared" si="110"/>
        <v>91.882882882882882</v>
      </c>
      <c r="Q1218" t="str">
        <f t="shared" si="111"/>
        <v>photography</v>
      </c>
      <c r="R1218" t="str">
        <f t="shared" si="114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187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$E1219/$D1219</f>
        <v>1.026</v>
      </c>
      <c r="P1219" s="6">
        <f t="shared" ref="P1219:P1282" si="116">$E1219/L1219</f>
        <v>148.57377049180329</v>
      </c>
      <c r="Q1219" t="str">
        <f t="shared" ref="Q1219:Q1282" si="117">LEFT($N1219, FIND("/", $N1219)-1)</f>
        <v>photography</v>
      </c>
      <c r="R1219" t="str">
        <f t="shared" si="114"/>
        <v>photobooks</v>
      </c>
      <c r="S1219" s="10">
        <f t="shared" ref="S1219:S1282" si="118">((($J1219/60)/60)/24)+DATE(1970,1,1)+(-5/24)</f>
        <v>42535.6011574074</v>
      </c>
      <c r="T1219" s="10">
        <f t="shared" ref="T1219:T1282" si="119">((($I1219/60)/60)/24)+DATE(1970,1,1)+(-5/24)</f>
        <v>42565.6011574074</v>
      </c>
    </row>
    <row r="1220" spans="1:20" ht="21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1.7227777777777777</v>
      </c>
      <c r="P1220" s="6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129.6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1.5916819571865444</v>
      </c>
      <c r="P1221" s="6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158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1.0376666666666667</v>
      </c>
      <c r="P1222" s="6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201.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1.1140954545454547</v>
      </c>
      <c r="P1223" s="6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115.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2.80375</v>
      </c>
      <c r="P1224" s="6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14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1.1210606060606061</v>
      </c>
      <c r="P1225" s="6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129.6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7.0666666666666669E-2</v>
      </c>
      <c r="P1226" s="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201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4.3999999999999997E-2</v>
      </c>
      <c r="P1227" s="6">
        <f t="shared" si="116"/>
        <v>44</v>
      </c>
      <c r="Q1227" t="str">
        <f t="shared" si="117"/>
        <v>music</v>
      </c>
      <c r="R1227" t="str">
        <f t="shared" si="114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158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3.8739999999999997E-2</v>
      </c>
      <c r="P1228" s="6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187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 s="6" t="e">
        <f t="shared" si="116"/>
        <v>#DIV/0!</v>
      </c>
      <c r="Q1229" t="str">
        <f t="shared" si="117"/>
        <v>music</v>
      </c>
      <c r="R1229" t="str">
        <f t="shared" si="114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158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0.29299999999999998</v>
      </c>
      <c r="P1230" s="6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201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9.0909090909090905E-3</v>
      </c>
      <c r="P1231" s="6">
        <f t="shared" si="116"/>
        <v>25</v>
      </c>
      <c r="Q1231" t="str">
        <f t="shared" si="117"/>
        <v>music</v>
      </c>
      <c r="R1231" t="str">
        <f t="shared" si="114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172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 s="6" t="e">
        <f t="shared" si="116"/>
        <v>#DIV/0!</v>
      </c>
      <c r="Q1232" t="str">
        <f t="shared" si="117"/>
        <v>music</v>
      </c>
      <c r="R1232" t="str">
        <f t="shared" si="114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187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 s="6" t="e">
        <f t="shared" si="116"/>
        <v>#DIV/0!</v>
      </c>
      <c r="Q1233" t="str">
        <f t="shared" si="117"/>
        <v>music</v>
      </c>
      <c r="R1233" t="str">
        <f t="shared" si="114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187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8.0000000000000002E-3</v>
      </c>
      <c r="P1234" s="6">
        <f t="shared" si="116"/>
        <v>40</v>
      </c>
      <c r="Q1234" t="str">
        <f t="shared" si="117"/>
        <v>music</v>
      </c>
      <c r="R1234" t="str">
        <f t="shared" si="114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187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0.11600000000000001</v>
      </c>
      <c r="P1235" s="6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201.6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 s="6" t="e">
        <f t="shared" si="116"/>
        <v>#DIV/0!</v>
      </c>
      <c r="Q1236" t="str">
        <f t="shared" si="117"/>
        <v>music</v>
      </c>
      <c r="R1236" t="str">
        <f t="shared" si="114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201.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2.787363950092912E-2</v>
      </c>
      <c r="P1237" s="6">
        <f t="shared" si="116"/>
        <v>35</v>
      </c>
      <c r="Q1237" t="str">
        <f t="shared" si="117"/>
        <v>music</v>
      </c>
      <c r="R1237" t="str">
        <f t="shared" si="114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7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 s="6" t="e">
        <f t="shared" si="116"/>
        <v>#DIV/0!</v>
      </c>
      <c r="Q1238" t="str">
        <f t="shared" si="117"/>
        <v>music</v>
      </c>
      <c r="R1238" t="str">
        <f t="shared" si="114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187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 s="6" t="e">
        <f t="shared" si="116"/>
        <v>#DIV/0!</v>
      </c>
      <c r="Q1239" t="str">
        <f t="shared" si="117"/>
        <v>music</v>
      </c>
      <c r="R1239" t="str">
        <f t="shared" si="114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21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0.17799999999999999</v>
      </c>
      <c r="P1240" s="6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100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 s="6" t="e">
        <f t="shared" si="116"/>
        <v>#DIV/0!</v>
      </c>
      <c r="Q1241" t="str">
        <f t="shared" si="117"/>
        <v>music</v>
      </c>
      <c r="R1241" t="str">
        <f t="shared" si="114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144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3.0124999999999999E-2</v>
      </c>
      <c r="P1242" s="6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201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0.50739999999999996</v>
      </c>
      <c r="P1243" s="6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187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5.4884742041712408E-3</v>
      </c>
      <c r="P1244" s="6">
        <f t="shared" si="116"/>
        <v>5</v>
      </c>
      <c r="Q1244" t="str">
        <f t="shared" si="117"/>
        <v>music</v>
      </c>
      <c r="R1244" t="str">
        <f t="shared" si="114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172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0.14091666666666666</v>
      </c>
      <c r="P1245" s="6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14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1.038</v>
      </c>
      <c r="P1246" s="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187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1.2024999999999999</v>
      </c>
      <c r="P1247" s="6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187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1.17</v>
      </c>
      <c r="P1248" s="6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115.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1.2214285714285715</v>
      </c>
      <c r="P1249" s="6">
        <f t="shared" si="116"/>
        <v>85.5</v>
      </c>
      <c r="Q1249" t="str">
        <f t="shared" si="117"/>
        <v>music</v>
      </c>
      <c r="R1249" t="str">
        <f t="shared" si="114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144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1.5164</v>
      </c>
      <c r="P1250" s="6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158.4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1.0444</v>
      </c>
      <c r="P1251" s="6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201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2.0015333333333332</v>
      </c>
      <c r="P1252" s="6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129.6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1.018</v>
      </c>
      <c r="P1253" s="6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187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1.3765714285714286</v>
      </c>
      <c r="P1254" s="6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187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3038.3319999999999</v>
      </c>
      <c r="P1255" s="6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201.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1.9885074626865671</v>
      </c>
      <c r="P1256" s="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172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2.0236666666666667</v>
      </c>
      <c r="P1257" s="6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201.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1.1796376666666666</v>
      </c>
      <c r="P1258" s="6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187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2.9472727272727273</v>
      </c>
      <c r="P1259" s="6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158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2.1314633333333335</v>
      </c>
      <c r="P1260" s="6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129.6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1.0424</v>
      </c>
      <c r="P1261" s="6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172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1.1366666666666667</v>
      </c>
      <c r="P1262" s="6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144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1.0125</v>
      </c>
      <c r="P1263" s="6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158.4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1.2541538461538462</v>
      </c>
      <c r="P1264" s="6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129.6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1.19</v>
      </c>
      <c r="P1265" s="6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201.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1.6646153846153846</v>
      </c>
      <c r="P1266" s="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21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1.1914771428571429</v>
      </c>
      <c r="P1267" s="6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129.6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1.0047368421052632</v>
      </c>
      <c r="P1268" s="6">
        <f t="shared" si="116"/>
        <v>190.9</v>
      </c>
      <c r="Q1268" t="str">
        <f t="shared" si="117"/>
        <v>music</v>
      </c>
      <c r="R1268" t="str">
        <f t="shared" si="114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187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1.018</v>
      </c>
      <c r="P1269" s="6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144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1.1666666666666667</v>
      </c>
      <c r="P1270" s="6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201.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1.0864893617021276</v>
      </c>
      <c r="P1271" s="6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144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1.1472</v>
      </c>
      <c r="P1272" s="6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21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1.018</v>
      </c>
      <c r="P1273" s="6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201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1.06</v>
      </c>
      <c r="P1274" s="6">
        <f t="shared" si="116"/>
        <v>189.28571428571428</v>
      </c>
      <c r="Q1274" t="str">
        <f t="shared" si="117"/>
        <v>music</v>
      </c>
      <c r="R1274" t="str">
        <f t="shared" ref="R1274:R1337" si="120">RIGHT($N1274, LEN($N1274)-FIND("/", $N1274))</f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144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1.0349999999999999</v>
      </c>
      <c r="P1275" s="6">
        <f t="shared" si="116"/>
        <v>76.666666666666671</v>
      </c>
      <c r="Q1275" t="str">
        <f t="shared" si="117"/>
        <v>music</v>
      </c>
      <c r="R1275" t="str">
        <f t="shared" si="120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172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1.5497535999999998</v>
      </c>
      <c r="P1276" s="6">
        <f t="shared" si="116"/>
        <v>82.963254817987149</v>
      </c>
      <c r="Q1276" t="str">
        <f t="shared" si="117"/>
        <v>music</v>
      </c>
      <c r="R1276" t="str">
        <f t="shared" si="120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187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1.6214066666666667</v>
      </c>
      <c r="P1277" s="6">
        <f t="shared" si="116"/>
        <v>62.522107969151669</v>
      </c>
      <c r="Q1277" t="str">
        <f t="shared" si="117"/>
        <v>music</v>
      </c>
      <c r="R1277" t="str">
        <f t="shared" si="120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115.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1.0442100000000001</v>
      </c>
      <c r="P1278" s="6">
        <f t="shared" si="116"/>
        <v>46.06808823529412</v>
      </c>
      <c r="Q1278" t="str">
        <f t="shared" si="117"/>
        <v>music</v>
      </c>
      <c r="R1278" t="str">
        <f t="shared" si="120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201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1.0612433333333333</v>
      </c>
      <c r="P1279" s="6">
        <f t="shared" si="116"/>
        <v>38.543946731234868</v>
      </c>
      <c r="Q1279" t="str">
        <f t="shared" si="117"/>
        <v>music</v>
      </c>
      <c r="R1279" t="str">
        <f t="shared" si="120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172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1.5493846153846154</v>
      </c>
      <c r="P1280" s="6">
        <f t="shared" si="116"/>
        <v>53.005263157894738</v>
      </c>
      <c r="Q1280" t="str">
        <f t="shared" si="117"/>
        <v>music</v>
      </c>
      <c r="R1280" t="str">
        <f t="shared" si="120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201.6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1.1077157238734421</v>
      </c>
      <c r="P1281" s="6">
        <f t="shared" si="116"/>
        <v>73.355396825396824</v>
      </c>
      <c r="Q1281" t="str">
        <f t="shared" si="117"/>
        <v>music</v>
      </c>
      <c r="R1281" t="str">
        <f t="shared" si="120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172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1.1091186666666666</v>
      </c>
      <c r="P1282" s="6">
        <f t="shared" si="116"/>
        <v>127.97523076923076</v>
      </c>
      <c r="Q1282" t="str">
        <f t="shared" si="117"/>
        <v>music</v>
      </c>
      <c r="R1282" t="str">
        <f t="shared" si="120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187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$E1283/$D1283</f>
        <v>1.1071428571428572</v>
      </c>
      <c r="P1283" s="6">
        <f t="shared" ref="P1283:P1346" si="122">$E1283/L1283</f>
        <v>104.72972972972973</v>
      </c>
      <c r="Q1283" t="str">
        <f t="shared" ref="Q1283:Q1346" si="123">LEFT($N1283, FIND("/", $N1283)-1)</f>
        <v>music</v>
      </c>
      <c r="R1283" t="str">
        <f t="shared" si="120"/>
        <v>rock</v>
      </c>
      <c r="S1283" s="10">
        <f t="shared" ref="S1283:S1346" si="124">((($J1283/60)/60)/24)+DATE(1970,1,1)+(-5/24)</f>
        <v>41463.535138888888</v>
      </c>
      <c r="T1283" s="10">
        <f t="shared" ref="T1283:T1346" si="125">((($I1283/60)/60)/24)+DATE(1970,1,1)+(-5/24)</f>
        <v>41483.535138888888</v>
      </c>
    </row>
    <row r="1284" spans="1:20" ht="201.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1.2361333333333333</v>
      </c>
      <c r="P1284" s="6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14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2.1105</v>
      </c>
      <c r="P1285" s="6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172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1.01</v>
      </c>
      <c r="P1286" s="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172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1.0165</v>
      </c>
      <c r="P1287" s="6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187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1.0833333333333333</v>
      </c>
      <c r="P1288" s="6">
        <f t="shared" si="122"/>
        <v>81.25</v>
      </c>
      <c r="Q1288" t="str">
        <f t="shared" si="123"/>
        <v>theater</v>
      </c>
      <c r="R1288" t="str">
        <f t="shared" si="120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201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2.42</v>
      </c>
      <c r="P1289" s="6">
        <f t="shared" si="122"/>
        <v>24.2</v>
      </c>
      <c r="Q1289" t="str">
        <f t="shared" si="123"/>
        <v>theater</v>
      </c>
      <c r="R1289" t="str">
        <f t="shared" si="120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187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1.0044999999999999</v>
      </c>
      <c r="P1290" s="6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158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1.2506666666666666</v>
      </c>
      <c r="P1291" s="6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7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1.0857142857142856</v>
      </c>
      <c r="P1292" s="6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201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1.4570000000000001</v>
      </c>
      <c r="P1293" s="6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201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1.1000000000000001</v>
      </c>
      <c r="P1294" s="6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201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1.0223333333333333</v>
      </c>
      <c r="P1295" s="6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187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1.22</v>
      </c>
      <c r="P1296" s="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201.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1.0196000000000001</v>
      </c>
      <c r="P1297" s="6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21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1.411764705882353</v>
      </c>
      <c r="P1298" s="6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187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1.0952500000000001</v>
      </c>
      <c r="P1299" s="6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172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1.0465</v>
      </c>
      <c r="P1300" s="6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14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1.24</v>
      </c>
      <c r="P1301" s="6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201.6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1.35</v>
      </c>
      <c r="P1302" s="6">
        <f t="shared" si="122"/>
        <v>168.75</v>
      </c>
      <c r="Q1302" t="str">
        <f t="shared" si="123"/>
        <v>theater</v>
      </c>
      <c r="R1302" t="str">
        <f t="shared" si="120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201.6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1.0275000000000001</v>
      </c>
      <c r="P1303" s="6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129.6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</v>
      </c>
      <c r="P1304" s="6">
        <f t="shared" si="122"/>
        <v>50</v>
      </c>
      <c r="Q1304" t="str">
        <f t="shared" si="123"/>
        <v>theater</v>
      </c>
      <c r="R1304" t="str">
        <f t="shared" si="120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86.4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1.3026085714285716</v>
      </c>
      <c r="P1305" s="6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187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0.39627499999999999</v>
      </c>
      <c r="P1306" s="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187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0.25976666666666665</v>
      </c>
      <c r="P1307" s="6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230.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0.65246363636363636</v>
      </c>
      <c r="P1308" s="6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86.4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0.11514000000000001</v>
      </c>
      <c r="P1309" s="6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7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0.11360000000000001</v>
      </c>
      <c r="P1310" s="6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144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1.1199130434782609</v>
      </c>
      <c r="P1311" s="6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129.6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0.155</v>
      </c>
      <c r="P1312" s="6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21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0.32028000000000001</v>
      </c>
      <c r="P1313" s="6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172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6.0869565217391303E-3</v>
      </c>
      <c r="P1314" s="6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201.6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0.31114999999999998</v>
      </c>
      <c r="P1315" s="6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187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1.1266666666666666E-2</v>
      </c>
      <c r="P1316" s="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144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0.40404000000000001</v>
      </c>
      <c r="P1317" s="6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172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1.3333333333333333E-5</v>
      </c>
      <c r="P1318" s="6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201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5.7334999999999997E-2</v>
      </c>
      <c r="P1319" s="6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14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0.15325</v>
      </c>
      <c r="P1320" s="6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172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0.15103448275862069</v>
      </c>
      <c r="P1321" s="6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172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5.0299999999999997E-3</v>
      </c>
      <c r="P1322" s="6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201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1.3028138528138528E-2</v>
      </c>
      <c r="P1323" s="6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187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3.0285714285714286E-3</v>
      </c>
      <c r="P1324" s="6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187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8.8800000000000004E-2</v>
      </c>
      <c r="P1325" s="6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201.6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9.8400000000000001E-2</v>
      </c>
      <c r="P1326" s="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187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2.4299999999999999E-2</v>
      </c>
      <c r="P1327" s="6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201.6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1.1299999999999999E-2</v>
      </c>
      <c r="P1328" s="6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187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3.5520833333333335E-2</v>
      </c>
      <c r="P1329" s="6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21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2.3306666666666667E-2</v>
      </c>
      <c r="P1330" s="6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172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8.1600000000000006E-3</v>
      </c>
      <c r="P1331" s="6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172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0.22494285714285714</v>
      </c>
      <c r="P1332" s="6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187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1.3668E-2</v>
      </c>
      <c r="P1333" s="6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21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 s="6" t="e">
        <f t="shared" si="122"/>
        <v>#DIV/0!</v>
      </c>
      <c r="Q1334" t="str">
        <f t="shared" si="123"/>
        <v>technology</v>
      </c>
      <c r="R1334" t="str">
        <f t="shared" si="120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187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 s="6" t="e">
        <f t="shared" si="122"/>
        <v>#DIV/0!</v>
      </c>
      <c r="Q1335" t="str">
        <f t="shared" si="123"/>
        <v>technology</v>
      </c>
      <c r="R1335" t="str">
        <f t="shared" si="120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158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0.10754135338345865</v>
      </c>
      <c r="P1336" s="6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187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0.1976</v>
      </c>
      <c r="P1337" s="6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187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0.84946999999999995</v>
      </c>
      <c r="P1338" s="6">
        <f t="shared" si="122"/>
        <v>379.22767857142856</v>
      </c>
      <c r="Q1338" t="str">
        <f t="shared" si="123"/>
        <v>technology</v>
      </c>
      <c r="R1338" t="str">
        <f t="shared" ref="R1338:R1401" si="126">RIGHT($N1338, LEN($N1338)-FIND("/", $N1338))</f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201.6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0.49381999999999998</v>
      </c>
      <c r="P1339" s="6">
        <f t="shared" si="122"/>
        <v>176.36428571428573</v>
      </c>
      <c r="Q1339" t="str">
        <f t="shared" si="123"/>
        <v>technology</v>
      </c>
      <c r="R1339" t="str">
        <f t="shared" si="126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201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3.3033333333333331E-2</v>
      </c>
      <c r="P1340" s="6">
        <f t="shared" si="122"/>
        <v>66.066666666666663</v>
      </c>
      <c r="Q1340" t="str">
        <f t="shared" si="123"/>
        <v>technology</v>
      </c>
      <c r="R1340" t="str">
        <f t="shared" si="126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86.4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6.6339999999999996E-2</v>
      </c>
      <c r="P1341" s="6">
        <f t="shared" si="122"/>
        <v>89.648648648648646</v>
      </c>
      <c r="Q1341" t="str">
        <f t="shared" si="123"/>
        <v>technology</v>
      </c>
      <c r="R1341" t="str">
        <f t="shared" si="126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14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 s="6" t="e">
        <f t="shared" si="122"/>
        <v>#DIV/0!</v>
      </c>
      <c r="Q1342" t="str">
        <f t="shared" si="123"/>
        <v>technology</v>
      </c>
      <c r="R1342" t="str">
        <f t="shared" si="126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201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0.7036</v>
      </c>
      <c r="P1343" s="6">
        <f t="shared" si="122"/>
        <v>382.39130434782606</v>
      </c>
      <c r="Q1343" t="str">
        <f t="shared" si="123"/>
        <v>technology</v>
      </c>
      <c r="R1343" t="str">
        <f t="shared" si="126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172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2E-3</v>
      </c>
      <c r="P1344" s="6">
        <f t="shared" si="122"/>
        <v>100</v>
      </c>
      <c r="Q1344" t="str">
        <f t="shared" si="123"/>
        <v>technology</v>
      </c>
      <c r="R1344" t="str">
        <f t="shared" si="126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187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1.02298</v>
      </c>
      <c r="P1345" s="6">
        <f t="shared" si="122"/>
        <v>158.35603715170279</v>
      </c>
      <c r="Q1345" t="str">
        <f t="shared" si="123"/>
        <v>technology</v>
      </c>
      <c r="R1345" t="str">
        <f t="shared" si="126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187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3.7773333333333334</v>
      </c>
      <c r="P1346" s="6">
        <f t="shared" si="122"/>
        <v>40.762589928057551</v>
      </c>
      <c r="Q1346" t="str">
        <f t="shared" si="123"/>
        <v>publishing</v>
      </c>
      <c r="R1346" t="str">
        <f t="shared" si="126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172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$E1347/$D1347</f>
        <v>1.25</v>
      </c>
      <c r="P1347" s="6">
        <f t="shared" ref="P1347:P1410" si="128">$E1347/L1347</f>
        <v>53.571428571428569</v>
      </c>
      <c r="Q1347" t="str">
        <f t="shared" ref="Q1347:Q1410" si="129">LEFT($N1347, FIND("/", $N1347)-1)</f>
        <v>publishing</v>
      </c>
      <c r="R1347" t="str">
        <f t="shared" si="126"/>
        <v>nonfiction</v>
      </c>
      <c r="S1347" s="10">
        <f t="shared" ref="S1347:S1410" si="130">((($J1347/60)/60)/24)+DATE(1970,1,1)+(-5/24)</f>
        <v>41799.606006944443</v>
      </c>
      <c r="T1347" s="10">
        <f t="shared" ref="T1347:T1410" si="131">((($I1347/60)/60)/24)+DATE(1970,1,1)+(-5/24)</f>
        <v>41834.606006944443</v>
      </c>
    </row>
    <row r="1348" spans="1:20" ht="201.6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1.473265306122449</v>
      </c>
      <c r="P1348" s="6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187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1.022</v>
      </c>
      <c r="P1349" s="6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201.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1.018723404255319</v>
      </c>
      <c r="P1350" s="6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216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2.0419999999999998</v>
      </c>
      <c r="P1351" s="6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201.6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1.0405</v>
      </c>
      <c r="P1352" s="6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129.6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1.0126500000000001</v>
      </c>
      <c r="P1353" s="6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201.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1.3613999999999999</v>
      </c>
      <c r="P1354" s="6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129.6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1.3360000000000001</v>
      </c>
      <c r="P1355" s="6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201.6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1.3025</v>
      </c>
      <c r="P1356" s="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201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1.2267999999999999</v>
      </c>
      <c r="P1357" s="6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187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1.8281058823529412</v>
      </c>
      <c r="P1358" s="6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172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1.2529999999999999</v>
      </c>
      <c r="P1359" s="6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172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1.1166666666666667</v>
      </c>
      <c r="P1360" s="6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201.6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1.1575757575757575</v>
      </c>
      <c r="P1361" s="6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100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1.732</v>
      </c>
      <c r="P1362" s="6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187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1.2598333333333334</v>
      </c>
      <c r="P1363" s="6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129.6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1.091</v>
      </c>
      <c r="P1364" s="6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201.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</v>
      </c>
      <c r="P1365" s="6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201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1.1864285714285714</v>
      </c>
      <c r="P1366" s="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187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1.0026666666666666</v>
      </c>
      <c r="P1367" s="6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57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1.2648920000000001</v>
      </c>
      <c r="P1368" s="6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187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1.1426000000000001</v>
      </c>
      <c r="P1369" s="6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172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1.107</v>
      </c>
      <c r="P1370" s="6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187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1.0534805315203954</v>
      </c>
      <c r="P1371" s="6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115.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1.0366666666666666</v>
      </c>
      <c r="P1372" s="6">
        <f t="shared" si="128"/>
        <v>77.75</v>
      </c>
      <c r="Q1372" t="str">
        <f t="shared" si="129"/>
        <v>music</v>
      </c>
      <c r="R1372" t="str">
        <f t="shared" si="126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187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1.0708672667523933</v>
      </c>
      <c r="P1373" s="6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7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1.24</v>
      </c>
      <c r="P1374" s="6">
        <f t="shared" si="128"/>
        <v>38.75</v>
      </c>
      <c r="Q1374" t="str">
        <f t="shared" si="129"/>
        <v>music</v>
      </c>
      <c r="R1374" t="str">
        <f t="shared" si="126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129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1.0501</v>
      </c>
      <c r="P1375" s="6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187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1.8946666666666667</v>
      </c>
      <c r="P1376" s="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201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1.7132499999999999</v>
      </c>
      <c r="P1377" s="6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115.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2.5248648648648651</v>
      </c>
      <c r="P1378" s="6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201.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1.1615384615384616</v>
      </c>
      <c r="P1379" s="6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7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2.0335000000000001</v>
      </c>
      <c r="P1380" s="6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100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1.1160000000000001</v>
      </c>
      <c r="P1381" s="6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14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4.24</v>
      </c>
      <c r="P1382" s="6">
        <f t="shared" si="128"/>
        <v>21.2</v>
      </c>
      <c r="Q1382" t="str">
        <f t="shared" si="129"/>
        <v>music</v>
      </c>
      <c r="R1382" t="str">
        <f t="shared" si="126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21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1.071</v>
      </c>
      <c r="P1383" s="6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187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1.043625</v>
      </c>
      <c r="P1384" s="6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187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2.124090909090909</v>
      </c>
      <c r="P1385" s="6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172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1.2408571428571429</v>
      </c>
      <c r="P1386" s="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172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1.10406125</v>
      </c>
      <c r="P1387" s="6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100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2.1875</v>
      </c>
      <c r="P1388" s="6">
        <f t="shared" si="128"/>
        <v>62.5</v>
      </c>
      <c r="Q1388" t="str">
        <f t="shared" si="129"/>
        <v>music</v>
      </c>
      <c r="R1388" t="str">
        <f t="shared" si="126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187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1.36625</v>
      </c>
      <c r="P1389" s="6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187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1.348074</v>
      </c>
      <c r="P1390" s="6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129.6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1.454</v>
      </c>
      <c r="P1391" s="6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158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1.0910714285714285</v>
      </c>
      <c r="P1392" s="6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158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1.1020000000000001</v>
      </c>
      <c r="P1393" s="6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129.6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1.1364000000000001</v>
      </c>
      <c r="P1394" s="6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7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1.0235000000000001</v>
      </c>
      <c r="P1395" s="6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201.6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1.2213333333333334</v>
      </c>
      <c r="P1396" s="6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57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1.1188571428571428</v>
      </c>
      <c r="P1397" s="6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201.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1.073</v>
      </c>
      <c r="P1398" s="6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201.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1.1385000000000001</v>
      </c>
      <c r="P1399" s="6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158.4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1.0968181818181819</v>
      </c>
      <c r="P1400" s="6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172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1.2614444444444444</v>
      </c>
      <c r="P1401" s="6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187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1.6742857142857144</v>
      </c>
      <c r="P1402" s="6">
        <f t="shared" si="128"/>
        <v>17.235294117647058</v>
      </c>
      <c r="Q1402" t="str">
        <f t="shared" si="129"/>
        <v>music</v>
      </c>
      <c r="R1402" t="str">
        <f t="shared" ref="R1402:R1465" si="132">RIGHT($N1402, LEN($N1402)-FIND("/", $N1402))</f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21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4.9652000000000003</v>
      </c>
      <c r="P1403" s="6">
        <f t="shared" si="128"/>
        <v>51.720833333333331</v>
      </c>
      <c r="Q1403" t="str">
        <f t="shared" si="129"/>
        <v>music</v>
      </c>
      <c r="R1403" t="str">
        <f t="shared" si="132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172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1.0915999999999999</v>
      </c>
      <c r="P1404" s="6">
        <f t="shared" si="128"/>
        <v>24.150442477876105</v>
      </c>
      <c r="Q1404" t="str">
        <f t="shared" si="129"/>
        <v>music</v>
      </c>
      <c r="R1404" t="str">
        <f t="shared" si="132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187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1.0257499999999999</v>
      </c>
      <c r="P1405" s="6">
        <f t="shared" si="128"/>
        <v>62.166666666666664</v>
      </c>
      <c r="Q1405" t="str">
        <f t="shared" si="129"/>
        <v>music</v>
      </c>
      <c r="R1405" t="str">
        <f t="shared" si="132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201.6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1.6620689655172414E-2</v>
      </c>
      <c r="P1406" s="6">
        <f t="shared" si="128"/>
        <v>48.2</v>
      </c>
      <c r="Q1406" t="str">
        <f t="shared" si="129"/>
        <v>publishing</v>
      </c>
      <c r="R1406" t="str">
        <f t="shared" si="132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100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4.1999999999999997E-3</v>
      </c>
      <c r="P1407" s="6">
        <f t="shared" si="128"/>
        <v>6.1764705882352944</v>
      </c>
      <c r="Q1407" t="str">
        <f t="shared" si="129"/>
        <v>publishing</v>
      </c>
      <c r="R1407" t="str">
        <f t="shared" si="132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7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1.25E-3</v>
      </c>
      <c r="P1408" s="6">
        <f t="shared" si="128"/>
        <v>5</v>
      </c>
      <c r="Q1408" t="str">
        <f t="shared" si="129"/>
        <v>publishing</v>
      </c>
      <c r="R1408" t="str">
        <f t="shared" si="132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187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5.0000000000000001E-3</v>
      </c>
      <c r="P1409" s="6">
        <f t="shared" si="128"/>
        <v>7.5</v>
      </c>
      <c r="Q1409" t="str">
        <f t="shared" si="129"/>
        <v>publishing</v>
      </c>
      <c r="R1409" t="str">
        <f t="shared" si="132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201.6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7.1999999999999995E-2</v>
      </c>
      <c r="P1410" s="6">
        <f t="shared" si="128"/>
        <v>12</v>
      </c>
      <c r="Q1410" t="str">
        <f t="shared" si="129"/>
        <v>publishing</v>
      </c>
      <c r="R1410" t="str">
        <f t="shared" si="132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172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$E1411/$D1411</f>
        <v>0</v>
      </c>
      <c r="P1411" s="6" t="e">
        <f t="shared" ref="P1411:P1474" si="134">$E1411/L1411</f>
        <v>#DIV/0!</v>
      </c>
      <c r="Q1411" t="str">
        <f t="shared" ref="Q1411:Q1474" si="135">LEFT($N1411, FIND("/", $N1411)-1)</f>
        <v>publishing</v>
      </c>
      <c r="R1411" t="str">
        <f t="shared" si="132"/>
        <v>translations</v>
      </c>
      <c r="S1411" s="10">
        <f t="shared" ref="S1411:S1474" si="136">((($J1411/60)/60)/24)+DATE(1970,1,1)+(-5/24)</f>
        <v>41944.925173611111</v>
      </c>
      <c r="T1411" s="10">
        <f t="shared" ref="T1411:T1474" si="137">((($I1411/60)/60)/24)+DATE(1970,1,1)+(-5/24)</f>
        <v>42004.966840277775</v>
      </c>
    </row>
    <row r="1412" spans="1:20" ht="201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1.6666666666666666E-4</v>
      </c>
      <c r="P1412" s="6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201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2.3333333333333335E-3</v>
      </c>
      <c r="P1413" s="6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115.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4.5714285714285714E-2</v>
      </c>
      <c r="P1414" s="6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187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0.05</v>
      </c>
      <c r="P1415" s="6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187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2E-3</v>
      </c>
      <c r="P1416" s="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187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0.18181818181818182</v>
      </c>
      <c r="P1417" s="6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187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 s="6" t="e">
        <f t="shared" si="134"/>
        <v>#DIV/0!</v>
      </c>
      <c r="Q1418" t="str">
        <f t="shared" si="135"/>
        <v>publishing</v>
      </c>
      <c r="R1418" t="str">
        <f t="shared" si="132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172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1.2222222222222223E-2</v>
      </c>
      <c r="P1419" s="6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187.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2E-3</v>
      </c>
      <c r="P1420" s="6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201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7.0634920634920634E-2</v>
      </c>
      <c r="P1421" s="6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86.4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2.7272727272727271E-2</v>
      </c>
      <c r="P1422" s="6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201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1E-3</v>
      </c>
      <c r="P1423" s="6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187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1.0399999999999999E-3</v>
      </c>
      <c r="P1424" s="6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187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3.3333333333333335E-3</v>
      </c>
      <c r="P1425" s="6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172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0.2036</v>
      </c>
      <c r="P1426" s="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187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 s="6" t="e">
        <f t="shared" si="134"/>
        <v>#DIV/0!</v>
      </c>
      <c r="Q1427" t="str">
        <f t="shared" si="135"/>
        <v>publishing</v>
      </c>
      <c r="R1427" t="str">
        <f t="shared" si="132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187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 s="6" t="e">
        <f t="shared" si="134"/>
        <v>#DIV/0!</v>
      </c>
      <c r="Q1428" t="str">
        <f t="shared" si="135"/>
        <v>publishing</v>
      </c>
      <c r="R1428" t="str">
        <f t="shared" si="132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187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8.3799999999999999E-2</v>
      </c>
      <c r="P1429" s="6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172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4.4999999999999998E-2</v>
      </c>
      <c r="P1430" s="6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129.6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 s="6" t="e">
        <f t="shared" si="134"/>
        <v>#DIV/0!</v>
      </c>
      <c r="Q1431" t="str">
        <f t="shared" si="135"/>
        <v>publishing</v>
      </c>
      <c r="R1431" t="str">
        <f t="shared" si="132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158.4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8.0600000000000005E-2</v>
      </c>
      <c r="P1432" s="6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187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0.31947058823529412</v>
      </c>
      <c r="P1433" s="6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21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 s="6" t="e">
        <f t="shared" si="134"/>
        <v>#DIV/0!</v>
      </c>
      <c r="Q1434" t="str">
        <f t="shared" si="135"/>
        <v>publishing</v>
      </c>
      <c r="R1434" t="str">
        <f t="shared" si="132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187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6.7083333333333328E-2</v>
      </c>
      <c r="P1435" s="6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201.6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9.987804878048781E-2</v>
      </c>
      <c r="P1436" s="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144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1E-3</v>
      </c>
      <c r="P1437" s="6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187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7.7000000000000002E-3</v>
      </c>
      <c r="P1438" s="6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21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0.26900000000000002</v>
      </c>
      <c r="P1439" s="6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187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0.03</v>
      </c>
      <c r="P1440" s="6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201.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6.6055045871559637E-2</v>
      </c>
      <c r="P1441" s="6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201.6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7.6923076923076926E-5</v>
      </c>
      <c r="P1442" s="6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187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1.1222222222222222E-2</v>
      </c>
      <c r="P1443" s="6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201.6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 s="6" t="e">
        <f t="shared" si="134"/>
        <v>#DIV/0!</v>
      </c>
      <c r="Q1444" t="str">
        <f t="shared" si="135"/>
        <v>publishing</v>
      </c>
      <c r="R1444" t="str">
        <f t="shared" si="132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158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 s="6" t="e">
        <f t="shared" si="134"/>
        <v>#DIV/0!</v>
      </c>
      <c r="Q1445" t="str">
        <f t="shared" si="135"/>
        <v>publishing</v>
      </c>
      <c r="R1445" t="str">
        <f t="shared" si="132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158.4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 s="6" t="e">
        <f t="shared" si="134"/>
        <v>#DIV/0!</v>
      </c>
      <c r="Q1446" t="str">
        <f t="shared" si="135"/>
        <v>publishing</v>
      </c>
      <c r="R1446" t="str">
        <f t="shared" si="132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21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 s="6" t="e">
        <f t="shared" si="134"/>
        <v>#DIV/0!</v>
      </c>
      <c r="Q1447" t="str">
        <f t="shared" si="135"/>
        <v>publishing</v>
      </c>
      <c r="R1447" t="str">
        <f t="shared" si="132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187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 s="6" t="e">
        <f t="shared" si="134"/>
        <v>#DIV/0!</v>
      </c>
      <c r="Q1448" t="str">
        <f t="shared" si="135"/>
        <v>publishing</v>
      </c>
      <c r="R1448" t="str">
        <f t="shared" si="132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7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1.4999999999999999E-4</v>
      </c>
      <c r="P1449" s="6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187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 s="6" t="e">
        <f t="shared" si="134"/>
        <v>#DIV/0!</v>
      </c>
      <c r="Q1450" t="str">
        <f t="shared" si="135"/>
        <v>publishing</v>
      </c>
      <c r="R1450" t="str">
        <f t="shared" si="132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201.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 s="6" t="e">
        <f t="shared" si="134"/>
        <v>#DIV/0!</v>
      </c>
      <c r="Q1451" t="str">
        <f t="shared" si="135"/>
        <v>publishing</v>
      </c>
      <c r="R1451" t="str">
        <f t="shared" si="132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21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1.0000000000000001E-5</v>
      </c>
      <c r="P1452" s="6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14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1.0554089709762533E-4</v>
      </c>
      <c r="P1453" s="6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129.6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 s="6" t="e">
        <f t="shared" si="134"/>
        <v>#DIV/0!</v>
      </c>
      <c r="Q1454" t="str">
        <f t="shared" si="135"/>
        <v>publishing</v>
      </c>
      <c r="R1454" t="str">
        <f t="shared" si="132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201.6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 s="6" t="e">
        <f t="shared" si="134"/>
        <v>#DIV/0!</v>
      </c>
      <c r="Q1455" t="str">
        <f t="shared" si="135"/>
        <v>publishing</v>
      </c>
      <c r="R1455" t="str">
        <f t="shared" si="132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201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8.5714285714285719E-3</v>
      </c>
      <c r="P1456" s="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230.4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0.105</v>
      </c>
      <c r="P1457" s="6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7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2.9000000000000001E-2</v>
      </c>
      <c r="P1458" s="6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100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 s="6" t="e">
        <f t="shared" si="134"/>
        <v>#DIV/0!</v>
      </c>
      <c r="Q1459" t="str">
        <f t="shared" si="135"/>
        <v>publishing</v>
      </c>
      <c r="R1459" t="str">
        <f t="shared" si="132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187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 s="6" t="e">
        <f t="shared" si="134"/>
        <v>#DIV/0!</v>
      </c>
      <c r="Q1460" t="str">
        <f t="shared" si="135"/>
        <v>publishing</v>
      </c>
      <c r="R1460" t="str">
        <f t="shared" si="132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158.4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 s="6" t="e">
        <f t="shared" si="134"/>
        <v>#DIV/0!</v>
      </c>
      <c r="Q1461" t="str">
        <f t="shared" si="135"/>
        <v>publishing</v>
      </c>
      <c r="R1461" t="str">
        <f t="shared" si="132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158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 s="6" t="e">
        <f t="shared" si="134"/>
        <v>#DIV/0!</v>
      </c>
      <c r="Q1462" t="str">
        <f t="shared" si="135"/>
        <v>publishing</v>
      </c>
      <c r="R1462" t="str">
        <f t="shared" si="132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115.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1.012446</v>
      </c>
      <c r="P1463" s="6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115.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1.085175</v>
      </c>
      <c r="P1464" s="6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187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1.4766666666666666</v>
      </c>
      <c r="P1465" s="6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57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1.6319999999999999</v>
      </c>
      <c r="P1466" s="6">
        <f t="shared" si="134"/>
        <v>34.871794871794869</v>
      </c>
      <c r="Q1466" t="str">
        <f t="shared" si="135"/>
        <v>publishing</v>
      </c>
      <c r="R1466" t="str">
        <f t="shared" ref="R1466:R1529" si="138">RIGHT($N1466, LEN($N1466)-FIND("/", $N1466))</f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172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4.5641449999999999</v>
      </c>
      <c r="P1467" s="6">
        <f t="shared" si="134"/>
        <v>52.622732513451197</v>
      </c>
      <c r="Q1467" t="str">
        <f t="shared" si="135"/>
        <v>publishing</v>
      </c>
      <c r="R1467" t="str">
        <f t="shared" si="138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201.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1.0787731249999999</v>
      </c>
      <c r="P1468" s="6">
        <f t="shared" si="134"/>
        <v>69.598266129032254</v>
      </c>
      <c r="Q1468" t="str">
        <f t="shared" si="135"/>
        <v>publishing</v>
      </c>
      <c r="R1468" t="str">
        <f t="shared" si="138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129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1.1508</v>
      </c>
      <c r="P1469" s="6">
        <f t="shared" si="134"/>
        <v>76.72</v>
      </c>
      <c r="Q1469" t="str">
        <f t="shared" si="135"/>
        <v>publishing</v>
      </c>
      <c r="R1469" t="str">
        <f t="shared" si="138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187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1.0236842105263158</v>
      </c>
      <c r="P1470" s="6">
        <f t="shared" si="134"/>
        <v>33.191126279863482</v>
      </c>
      <c r="Q1470" t="str">
        <f t="shared" si="135"/>
        <v>publishing</v>
      </c>
      <c r="R1470" t="str">
        <f t="shared" si="138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144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1.0842485875706214</v>
      </c>
      <c r="P1471" s="6">
        <f t="shared" si="134"/>
        <v>149.46417445482865</v>
      </c>
      <c r="Q1471" t="str">
        <f t="shared" si="135"/>
        <v>publishing</v>
      </c>
      <c r="R1471" t="str">
        <f t="shared" si="138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187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1.2513333333333334</v>
      </c>
      <c r="P1472" s="6">
        <f t="shared" si="134"/>
        <v>23.172839506172838</v>
      </c>
      <c r="Q1472" t="str">
        <f t="shared" si="135"/>
        <v>publishing</v>
      </c>
      <c r="R1472" t="str">
        <f t="shared" si="138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201.6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1.03840625</v>
      </c>
      <c r="P1473" s="6">
        <f t="shared" si="134"/>
        <v>96.877551020408163</v>
      </c>
      <c r="Q1473" t="str">
        <f t="shared" si="135"/>
        <v>publishing</v>
      </c>
      <c r="R1473" t="str">
        <f t="shared" si="138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21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1.3870400000000001</v>
      </c>
      <c r="P1474" s="6">
        <f t="shared" si="134"/>
        <v>103.20238095238095</v>
      </c>
      <c r="Q1474" t="str">
        <f t="shared" si="135"/>
        <v>publishing</v>
      </c>
      <c r="R1474" t="str">
        <f t="shared" si="138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28.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$E1475/$D1475</f>
        <v>1.20516</v>
      </c>
      <c r="P1475" s="6">
        <f t="shared" ref="P1475:P1538" si="140">$E1475/L1475</f>
        <v>38.462553191489363</v>
      </c>
      <c r="Q1475" t="str">
        <f t="shared" ref="Q1475:Q1538" si="141">LEFT($N1475, FIND("/", $N1475)-1)</f>
        <v>publishing</v>
      </c>
      <c r="R1475" t="str">
        <f t="shared" si="138"/>
        <v>radio &amp; podcasts</v>
      </c>
      <c r="S1475" s="10">
        <f t="shared" ref="S1475:S1538" si="142">((($J1475/60)/60)/24)+DATE(1970,1,1)+(-5/24)</f>
        <v>40939.771284722221</v>
      </c>
      <c r="T1475" s="10">
        <f t="shared" ref="T1475:T1538" si="143">((($I1475/60)/60)/24)+DATE(1970,1,1)+(-5/24)</f>
        <v>40969.771284722221</v>
      </c>
    </row>
    <row r="1476" spans="1:20" ht="172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1.1226666666666667</v>
      </c>
      <c r="P1476" s="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201.6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1.8866966666666667</v>
      </c>
      <c r="P1477" s="6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129.6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6.6155466666666669</v>
      </c>
      <c r="P1478" s="6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201.6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1.1131</v>
      </c>
      <c r="P1479" s="6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187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11.8161422</v>
      </c>
      <c r="P1480" s="6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172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1.37375</v>
      </c>
      <c r="P1481" s="6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172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1.170404</v>
      </c>
      <c r="P1482" s="6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187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2.1000000000000001E-2</v>
      </c>
      <c r="P1483" s="6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158.4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1E-3</v>
      </c>
      <c r="P1484" s="6">
        <f t="shared" si="140"/>
        <v>5</v>
      </c>
      <c r="Q1484" t="str">
        <f t="shared" si="141"/>
        <v>publishing</v>
      </c>
      <c r="R1484" t="str">
        <f t="shared" si="138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187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7.1428571428571426E-3</v>
      </c>
      <c r="P1485" s="6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7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 s="6" t="e">
        <f t="shared" si="140"/>
        <v>#DIV/0!</v>
      </c>
      <c r="Q1486" t="str">
        <f t="shared" si="141"/>
        <v>publishing</v>
      </c>
      <c r="R1486" t="str">
        <f t="shared" si="138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172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2.2388059701492536E-2</v>
      </c>
      <c r="P1487" s="6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21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2.3999999999999998E-3</v>
      </c>
      <c r="P1488" s="6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187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 s="6" t="e">
        <f t="shared" si="140"/>
        <v>#DIV/0!</v>
      </c>
      <c r="Q1489" t="str">
        <f t="shared" si="141"/>
        <v>publishing</v>
      </c>
      <c r="R1489" t="str">
        <f t="shared" si="138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158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2.4E-2</v>
      </c>
      <c r="P1490" s="6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187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 s="6" t="e">
        <f t="shared" si="140"/>
        <v>#DIV/0!</v>
      </c>
      <c r="Q1491" t="str">
        <f t="shared" si="141"/>
        <v>publishing</v>
      </c>
      <c r="R1491" t="str">
        <f t="shared" si="138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172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0.30862068965517242</v>
      </c>
      <c r="P1492" s="6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158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8.3333333333333329E-2</v>
      </c>
      <c r="P1493" s="6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230.4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7.4999999999999997E-3</v>
      </c>
      <c r="P1494" s="6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14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 s="6" t="e">
        <f t="shared" si="140"/>
        <v>#DIV/0!</v>
      </c>
      <c r="Q1495" t="str">
        <f t="shared" si="141"/>
        <v>publishing</v>
      </c>
      <c r="R1495" t="str">
        <f t="shared" si="138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187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8.8999999999999996E-2</v>
      </c>
      <c r="P1496" s="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115.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 s="6" t="e">
        <f t="shared" si="140"/>
        <v>#DIV/0!</v>
      </c>
      <c r="Q1497" t="str">
        <f t="shared" si="141"/>
        <v>publishing</v>
      </c>
      <c r="R1497" t="str">
        <f t="shared" si="138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187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 s="6" t="e">
        <f t="shared" si="140"/>
        <v>#DIV/0!</v>
      </c>
      <c r="Q1498" t="str">
        <f t="shared" si="141"/>
        <v>publishing</v>
      </c>
      <c r="R1498" t="str">
        <f t="shared" si="138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201.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6.666666666666667E-5</v>
      </c>
      <c r="P1499" s="6">
        <f t="shared" si="140"/>
        <v>1</v>
      </c>
      <c r="Q1499" t="str">
        <f t="shared" si="141"/>
        <v>publishing</v>
      </c>
      <c r="R1499" t="str">
        <f t="shared" si="138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187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1.9E-2</v>
      </c>
      <c r="P1500" s="6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187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2.5000000000000001E-3</v>
      </c>
      <c r="P1501" s="6">
        <f t="shared" si="140"/>
        <v>5</v>
      </c>
      <c r="Q1501" t="str">
        <f t="shared" si="141"/>
        <v>publishing</v>
      </c>
      <c r="R1501" t="str">
        <f t="shared" si="138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201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0.25035714285714283</v>
      </c>
      <c r="P1502" s="6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129.6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1.6633076923076924</v>
      </c>
      <c r="P1503" s="6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187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1.0144545454545455</v>
      </c>
      <c r="P1504" s="6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187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1.0789146666666667</v>
      </c>
      <c r="P1505" s="6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129.6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2.7793846153846156</v>
      </c>
      <c r="P1506" s="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201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1.0358125</v>
      </c>
      <c r="P1507" s="6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172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1.1140000000000001</v>
      </c>
      <c r="P1508" s="6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201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2.15</v>
      </c>
      <c r="P1509" s="6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172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1.1076216216216217</v>
      </c>
      <c r="P1510" s="6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201.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1.2364125714285714</v>
      </c>
      <c r="P1511" s="6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187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1.0103500000000001</v>
      </c>
      <c r="P1512" s="6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201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1.1179285714285714</v>
      </c>
      <c r="P1513" s="6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201.6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5.5877142857142861</v>
      </c>
      <c r="P1514" s="6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172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1.5001875</v>
      </c>
      <c r="P1515" s="6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187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1.0647599999999999</v>
      </c>
      <c r="P1516" s="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187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1.57189</v>
      </c>
      <c r="P1517" s="6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172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1.0865882352941176</v>
      </c>
      <c r="P1518" s="6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201.6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1.6197999999999999</v>
      </c>
      <c r="P1519" s="6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129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2.0536666666666665</v>
      </c>
      <c r="P1520" s="6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216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1.033638888888889</v>
      </c>
      <c r="P1521" s="6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129.6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1.0347222222222223</v>
      </c>
      <c r="P1522" s="6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187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1.0681333333333334</v>
      </c>
      <c r="P1523" s="6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201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1.3896574712643677</v>
      </c>
      <c r="P1524" s="6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230.4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1.2484324324324325</v>
      </c>
      <c r="P1525" s="6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14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2.0699999999999998</v>
      </c>
      <c r="P1526" s="6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187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1.7400576923076922</v>
      </c>
      <c r="P1527" s="6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201.6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1.2032608695652174</v>
      </c>
      <c r="P1528" s="6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172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1.1044428571428573</v>
      </c>
      <c r="P1529" s="6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115.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2.8156666666666665</v>
      </c>
      <c r="P1530" s="6">
        <f t="shared" si="140"/>
        <v>52.793750000000003</v>
      </c>
      <c r="Q1530" t="str">
        <f t="shared" si="141"/>
        <v>photography</v>
      </c>
      <c r="R1530" t="str">
        <f t="shared" ref="R1530:R1593" si="144">RIGHT($N1530, LEN($N1530)-FIND("/", $N1530))</f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14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1.0067894736842105</v>
      </c>
      <c r="P1531" s="6">
        <f t="shared" si="140"/>
        <v>135.66666666666666</v>
      </c>
      <c r="Q1531" t="str">
        <f t="shared" si="141"/>
        <v>photography</v>
      </c>
      <c r="R1531" t="str">
        <f t="shared" si="144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21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1.3482571428571428</v>
      </c>
      <c r="P1532" s="6">
        <f t="shared" si="140"/>
        <v>53.991990846681922</v>
      </c>
      <c r="Q1532" t="str">
        <f t="shared" si="141"/>
        <v>photography</v>
      </c>
      <c r="R1532" t="str">
        <f t="shared" si="144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187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1.7595744680851064</v>
      </c>
      <c r="P1533" s="6">
        <f t="shared" si="140"/>
        <v>56.643835616438359</v>
      </c>
      <c r="Q1533" t="str">
        <f t="shared" si="141"/>
        <v>photography</v>
      </c>
      <c r="R1533" t="str">
        <f t="shared" si="144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201.6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4.8402000000000003</v>
      </c>
      <c r="P1534" s="6">
        <f t="shared" si="140"/>
        <v>82.316326530612244</v>
      </c>
      <c r="Q1534" t="str">
        <f t="shared" si="141"/>
        <v>photography</v>
      </c>
      <c r="R1534" t="str">
        <f t="shared" si="144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144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1.4514</v>
      </c>
      <c r="P1535" s="6">
        <f t="shared" si="140"/>
        <v>88.26081081081081</v>
      </c>
      <c r="Q1535" t="str">
        <f t="shared" si="141"/>
        <v>photography</v>
      </c>
      <c r="R1535" t="str">
        <f t="shared" si="144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172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4.1773333333333333</v>
      </c>
      <c r="P1536" s="6">
        <f t="shared" si="140"/>
        <v>84.905149051490511</v>
      </c>
      <c r="Q1536" t="str">
        <f t="shared" si="141"/>
        <v>photography</v>
      </c>
      <c r="R1536" t="str">
        <f t="shared" si="144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172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1.3242499999999999</v>
      </c>
      <c r="P1537" s="6">
        <f t="shared" si="140"/>
        <v>48.154545454545456</v>
      </c>
      <c r="Q1537" t="str">
        <f t="shared" si="141"/>
        <v>photography</v>
      </c>
      <c r="R1537" t="str">
        <f t="shared" si="144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201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2.5030841666666666</v>
      </c>
      <c r="P1538" s="6">
        <f t="shared" si="140"/>
        <v>66.015406593406595</v>
      </c>
      <c r="Q1538" t="str">
        <f t="shared" si="141"/>
        <v>photography</v>
      </c>
      <c r="R1538" t="str">
        <f t="shared" si="144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158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$E1539/$D1539</f>
        <v>1.7989999999999999</v>
      </c>
      <c r="P1539" s="6">
        <f t="shared" ref="P1539:P1602" si="146">$E1539/L1539</f>
        <v>96.375</v>
      </c>
      <c r="Q1539" t="str">
        <f t="shared" ref="Q1539:Q1602" si="147">LEFT($N1539, FIND("/", $N1539)-1)</f>
        <v>photography</v>
      </c>
      <c r="R1539" t="str">
        <f t="shared" si="144"/>
        <v>photobooks</v>
      </c>
      <c r="S1539" s="10">
        <f t="shared" ref="S1539:S1602" si="148">((($J1539/60)/60)/24)+DATE(1970,1,1)+(-5/24)</f>
        <v>42552.106793981475</v>
      </c>
      <c r="T1539" s="10">
        <f t="shared" ref="T1539:T1602" si="149">((($I1539/60)/60)/24)+DATE(1970,1,1)+(-5/24)</f>
        <v>42588.541666666664</v>
      </c>
    </row>
    <row r="1540" spans="1:20" ht="187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1.0262857142857142</v>
      </c>
      <c r="P1540" s="6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21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1.359861</v>
      </c>
      <c r="P1541" s="6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201.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1.1786666666666668</v>
      </c>
      <c r="P1542" s="6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158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3.3333333333333332E-4</v>
      </c>
      <c r="P1543" s="6">
        <f t="shared" si="146"/>
        <v>3</v>
      </c>
      <c r="Q1543" t="str">
        <f t="shared" si="147"/>
        <v>photography</v>
      </c>
      <c r="R1543" t="str">
        <f t="shared" si="144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201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0.04</v>
      </c>
      <c r="P1544" s="6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187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4.4444444444444444E-3</v>
      </c>
      <c r="P1545" s="6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187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 s="6" t="e">
        <f t="shared" si="146"/>
        <v>#DIV/0!</v>
      </c>
      <c r="Q1546" t="str">
        <f t="shared" si="147"/>
        <v>photography</v>
      </c>
      <c r="R1546" t="str">
        <f t="shared" si="144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144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3.3333333333333332E-4</v>
      </c>
      <c r="P1547" s="6">
        <f t="shared" si="146"/>
        <v>1</v>
      </c>
      <c r="Q1547" t="str">
        <f t="shared" si="147"/>
        <v>photography</v>
      </c>
      <c r="R1547" t="str">
        <f t="shared" si="144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201.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0.28899999999999998</v>
      </c>
      <c r="P1548" s="6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158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 s="6" t="e">
        <f t="shared" si="146"/>
        <v>#DIV/0!</v>
      </c>
      <c r="Q1549" t="str">
        <f t="shared" si="147"/>
        <v>photography</v>
      </c>
      <c r="R1549" t="str">
        <f t="shared" si="144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129.6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8.5714285714285715E-2</v>
      </c>
      <c r="P1550" s="6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187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0.34</v>
      </c>
      <c r="P1551" s="6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187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0.13466666666666666</v>
      </c>
      <c r="P1552" s="6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201.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 s="6" t="e">
        <f t="shared" si="146"/>
        <v>#DIV/0!</v>
      </c>
      <c r="Q1553" t="str">
        <f t="shared" si="147"/>
        <v>photography</v>
      </c>
      <c r="R1553" t="str">
        <f t="shared" si="144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201.6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0.49186046511627907</v>
      </c>
      <c r="P1554" s="6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187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 s="6" t="e">
        <f t="shared" si="146"/>
        <v>#DIV/0!</v>
      </c>
      <c r="Q1555" t="str">
        <f t="shared" si="147"/>
        <v>photography</v>
      </c>
      <c r="R1555" t="str">
        <f t="shared" si="144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21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 s="6" t="e">
        <f t="shared" si="146"/>
        <v>#DIV/0!</v>
      </c>
      <c r="Q1556" t="str">
        <f t="shared" si="147"/>
        <v>photography</v>
      </c>
      <c r="R1556" t="str">
        <f t="shared" si="144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158.4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 s="6" t="e">
        <f t="shared" si="146"/>
        <v>#DIV/0!</v>
      </c>
      <c r="Q1557" t="str">
        <f t="shared" si="147"/>
        <v>photography</v>
      </c>
      <c r="R1557" t="str">
        <f t="shared" si="144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158.4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0.45133333333333331</v>
      </c>
      <c r="P1558" s="6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158.4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0.04</v>
      </c>
      <c r="P1559" s="6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129.6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4.6666666666666669E-2</v>
      </c>
      <c r="P1560" s="6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115.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3.3333333333333335E-3</v>
      </c>
      <c r="P1561" s="6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158.4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3.7600000000000001E-2</v>
      </c>
      <c r="P1562" s="6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230.4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6.7000000000000002E-3</v>
      </c>
      <c r="P1563" s="6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201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 s="6" t="e">
        <f t="shared" si="146"/>
        <v>#DIV/0!</v>
      </c>
      <c r="Q1564" t="str">
        <f t="shared" si="147"/>
        <v>publishing</v>
      </c>
      <c r="R1564" t="str">
        <f t="shared" si="144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201.6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1.4166666666666666E-2</v>
      </c>
      <c r="P1565" s="6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172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1E-3</v>
      </c>
      <c r="P1566" s="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21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2.5000000000000001E-2</v>
      </c>
      <c r="P1567" s="6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158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0.21249999999999999</v>
      </c>
      <c r="P1568" s="6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187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4.1176470588235294E-2</v>
      </c>
      <c r="P1569" s="6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172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0.13639999999999999</v>
      </c>
      <c r="P1570" s="6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43.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 s="6" t="e">
        <f t="shared" si="146"/>
        <v>#DIV/0!</v>
      </c>
      <c r="Q1571" t="str">
        <f t="shared" si="147"/>
        <v>publishing</v>
      </c>
      <c r="R1571" t="str">
        <f t="shared" si="144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100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0.41399999999999998</v>
      </c>
      <c r="P1572" s="6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201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6.6115702479338841E-3</v>
      </c>
      <c r="P1573" s="6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201.6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0.05</v>
      </c>
      <c r="P1574" s="6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201.6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2.4777777777777777E-2</v>
      </c>
      <c r="P1575" s="6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216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5.0599999999999999E-2</v>
      </c>
      <c r="P1576" s="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201.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0.2291</v>
      </c>
      <c r="P1577" s="6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129.6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0.13</v>
      </c>
      <c r="P1578" s="6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201.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5.4999999999999997E-3</v>
      </c>
      <c r="P1579" s="6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244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0.10806536636794939</v>
      </c>
      <c r="P1580" s="6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129.6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8.4008400840084006E-3</v>
      </c>
      <c r="P1581" s="6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172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 s="6" t="e">
        <f t="shared" si="146"/>
        <v>#DIV/0!</v>
      </c>
      <c r="Q1582" t="str">
        <f t="shared" si="147"/>
        <v>publishing</v>
      </c>
      <c r="R1582" t="str">
        <f t="shared" si="144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187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5.0000000000000001E-3</v>
      </c>
      <c r="P1583" s="6">
        <f t="shared" si="146"/>
        <v>5</v>
      </c>
      <c r="Q1583" t="str">
        <f t="shared" si="147"/>
        <v>photography</v>
      </c>
      <c r="R1583" t="str">
        <f t="shared" si="144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100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9.2999999999999999E-2</v>
      </c>
      <c r="P1584" s="6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187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7.5000000000000002E-4</v>
      </c>
      <c r="P1585" s="6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201.6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 s="6" t="e">
        <f t="shared" si="146"/>
        <v>#DIV/0!</v>
      </c>
      <c r="Q1586" t="str">
        <f t="shared" si="147"/>
        <v>photography</v>
      </c>
      <c r="R1586" t="str">
        <f t="shared" si="144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21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0.79</v>
      </c>
      <c r="P1587" s="6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86.4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 s="6" t="e">
        <f t="shared" si="146"/>
        <v>#DIV/0!</v>
      </c>
      <c r="Q1588" t="str">
        <f t="shared" si="147"/>
        <v>photography</v>
      </c>
      <c r="R1588" t="str">
        <f t="shared" si="144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230.4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1.3333333333333334E-4</v>
      </c>
      <c r="P1589" s="6">
        <f t="shared" si="146"/>
        <v>1</v>
      </c>
      <c r="Q1589" t="str">
        <f t="shared" si="147"/>
        <v>photography</v>
      </c>
      <c r="R1589" t="str">
        <f t="shared" si="144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100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 s="6" t="e">
        <f t="shared" si="146"/>
        <v>#DIV/0!</v>
      </c>
      <c r="Q1590" t="str">
        <f t="shared" si="147"/>
        <v>photography</v>
      </c>
      <c r="R1590" t="str">
        <f t="shared" si="144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129.6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 s="6" t="e">
        <f t="shared" si="146"/>
        <v>#DIV/0!</v>
      </c>
      <c r="Q1591" t="str">
        <f t="shared" si="147"/>
        <v>photography</v>
      </c>
      <c r="R1591" t="str">
        <f t="shared" si="144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7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1.7000000000000001E-2</v>
      </c>
      <c r="P1592" s="6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187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0.29228571428571426</v>
      </c>
      <c r="P1593" s="6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129.6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 s="6" t="e">
        <f t="shared" si="146"/>
        <v>#DIV/0!</v>
      </c>
      <c r="Q1594" t="str">
        <f t="shared" si="147"/>
        <v>photography</v>
      </c>
      <c r="R1594" t="str">
        <f t="shared" ref="R1594:R1657" si="150">RIGHT($N1594, LEN($N1594)-FIND("/", $N1594))</f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129.6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1.3636363636363637E-4</v>
      </c>
      <c r="P1595" s="6">
        <f t="shared" si="146"/>
        <v>1</v>
      </c>
      <c r="Q1595" t="str">
        <f t="shared" si="147"/>
        <v>photography</v>
      </c>
      <c r="R1595" t="str">
        <f t="shared" si="150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158.4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0.20499999999999999</v>
      </c>
      <c r="P1596" s="6">
        <f t="shared" si="146"/>
        <v>20.5</v>
      </c>
      <c r="Q1596" t="str">
        <f t="shared" si="147"/>
        <v>photography</v>
      </c>
      <c r="R1596" t="str">
        <f t="shared" si="150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172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2.8E-3</v>
      </c>
      <c r="P1597" s="6">
        <f t="shared" si="146"/>
        <v>40</v>
      </c>
      <c r="Q1597" t="str">
        <f t="shared" si="147"/>
        <v>photography</v>
      </c>
      <c r="R1597" t="str">
        <f t="shared" si="150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144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2.3076923076923078E-2</v>
      </c>
      <c r="P1598" s="6">
        <f t="shared" si="146"/>
        <v>25</v>
      </c>
      <c r="Q1598" t="str">
        <f t="shared" si="147"/>
        <v>photography</v>
      </c>
      <c r="R1598" t="str">
        <f t="shared" si="150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172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 s="6" t="e">
        <f t="shared" si="146"/>
        <v>#DIV/0!</v>
      </c>
      <c r="Q1599" t="str">
        <f t="shared" si="147"/>
        <v>photography</v>
      </c>
      <c r="R1599" t="str">
        <f t="shared" si="150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187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1.25E-3</v>
      </c>
      <c r="P1600" s="6">
        <f t="shared" si="146"/>
        <v>1</v>
      </c>
      <c r="Q1600" t="str">
        <f t="shared" si="147"/>
        <v>photography</v>
      </c>
      <c r="R1600" t="str">
        <f t="shared" si="150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14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 s="6" t="e">
        <f t="shared" si="146"/>
        <v>#DIV/0!</v>
      </c>
      <c r="Q1601" t="str">
        <f t="shared" si="147"/>
        <v>photography</v>
      </c>
      <c r="R1601" t="str">
        <f t="shared" si="150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187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7.3400000000000007E-2</v>
      </c>
      <c r="P1602" s="6">
        <f t="shared" si="146"/>
        <v>40.777777777777779</v>
      </c>
      <c r="Q1602" t="str">
        <f t="shared" si="147"/>
        <v>photography</v>
      </c>
      <c r="R1602" t="str">
        <f t="shared" si="150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158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$E1603/$D1603</f>
        <v>1.082492</v>
      </c>
      <c r="P1603" s="6">
        <f t="shared" ref="P1603:P1666" si="152">$E1603/L1603</f>
        <v>48.325535714285714</v>
      </c>
      <c r="Q1603" t="str">
        <f t="shared" ref="Q1603:Q1666" si="153">LEFT($N1603, FIND("/", $N1603)-1)</f>
        <v>music</v>
      </c>
      <c r="R1603" t="str">
        <f t="shared" si="150"/>
        <v>rock</v>
      </c>
      <c r="S1603" s="10">
        <f t="shared" ref="S1603:S1666" si="154">((($J1603/60)/60)/24)+DATE(1970,1,1)+(-5/24)</f>
        <v>40637.884641203702</v>
      </c>
      <c r="T1603" s="10">
        <f t="shared" ref="T1603:T1666" si="155">((($I1603/60)/60)/24)+DATE(1970,1,1)+(-5/24)</f>
        <v>40667.884641203702</v>
      </c>
    </row>
    <row r="1604" spans="1:20" ht="14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1.0016666666666667</v>
      </c>
      <c r="P1604" s="6">
        <f t="shared" si="152"/>
        <v>46.953125</v>
      </c>
      <c r="Q1604" t="str">
        <f t="shared" si="153"/>
        <v>music</v>
      </c>
      <c r="R1604" t="str">
        <f t="shared" si="150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144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1.0003299999999999</v>
      </c>
      <c r="P1605" s="6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187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1.2210714285714286</v>
      </c>
      <c r="P1606" s="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172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1.0069333333333335</v>
      </c>
      <c r="P1607" s="6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201.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1.01004125</v>
      </c>
      <c r="P1608" s="6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172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1.4511000000000001</v>
      </c>
      <c r="P1609" s="6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129.6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1.0125</v>
      </c>
      <c r="P1610" s="6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158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1.1833333333333333</v>
      </c>
      <c r="P1611" s="6">
        <f t="shared" si="152"/>
        <v>443.75</v>
      </c>
      <c r="Q1611" t="str">
        <f t="shared" si="153"/>
        <v>music</v>
      </c>
      <c r="R1611" t="str">
        <f t="shared" si="150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86.4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2.7185000000000001</v>
      </c>
      <c r="P1612" s="6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43.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1.25125</v>
      </c>
      <c r="P1613" s="6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144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1.1000000000000001</v>
      </c>
      <c r="P1614" s="6">
        <f t="shared" si="152"/>
        <v>50</v>
      </c>
      <c r="Q1614" t="str">
        <f t="shared" si="153"/>
        <v>music</v>
      </c>
      <c r="R1614" t="str">
        <f t="shared" si="150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172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1.0149999999999999</v>
      </c>
      <c r="P1615" s="6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201.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1.0269999999999999</v>
      </c>
      <c r="P1616" s="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14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1.1412500000000001</v>
      </c>
      <c r="P1617" s="6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158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1.042</v>
      </c>
      <c r="P1618" s="6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129.6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1.4585714285714286</v>
      </c>
      <c r="P1619" s="6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144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1.0506666666666666</v>
      </c>
      <c r="P1620" s="6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201.6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1.3333333333333333</v>
      </c>
      <c r="P1621" s="6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100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1.1299999999999999</v>
      </c>
      <c r="P1622" s="6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158.4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1.212</v>
      </c>
      <c r="P1623" s="6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172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1.0172463768115942</v>
      </c>
      <c r="P1624" s="6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21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1.0106666666666666</v>
      </c>
      <c r="P1625" s="6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14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1.18</v>
      </c>
      <c r="P1626" s="6">
        <f t="shared" si="152"/>
        <v>47.2</v>
      </c>
      <c r="Q1626" t="str">
        <f t="shared" si="153"/>
        <v>music</v>
      </c>
      <c r="R1626" t="str">
        <f t="shared" si="150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187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1.5533333333333332</v>
      </c>
      <c r="P1627" s="6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187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1.0118750000000001</v>
      </c>
      <c r="P1628" s="6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187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1.17</v>
      </c>
      <c r="P1629" s="6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100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1.00925</v>
      </c>
      <c r="P1630" s="6">
        <f t="shared" si="152"/>
        <v>45.875</v>
      </c>
      <c r="Q1630" t="str">
        <f t="shared" si="153"/>
        <v>music</v>
      </c>
      <c r="R1630" t="str">
        <f t="shared" si="150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100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1.0366666666666666</v>
      </c>
      <c r="P1631" s="6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201.6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2.6524999999999999</v>
      </c>
      <c r="P1632" s="6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201.6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1.5590999999999999</v>
      </c>
      <c r="P1633" s="6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187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1.0162500000000001</v>
      </c>
      <c r="P1634" s="6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21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</v>
      </c>
      <c r="P1635" s="6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10">
        <f t="shared" si="154"/>
        <v>40896.675416666665</v>
      </c>
      <c r="T1635" s="10">
        <f t="shared" si="155"/>
        <v>40924</v>
      </c>
    </row>
    <row r="1636" spans="1:20" ht="129.6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1.0049999999999999</v>
      </c>
      <c r="P1636" s="6">
        <f t="shared" si="152"/>
        <v>62.8125</v>
      </c>
      <c r="Q1636" t="str">
        <f t="shared" si="153"/>
        <v>music</v>
      </c>
      <c r="R1636" t="str">
        <f t="shared" si="150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201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1.2529999999999999</v>
      </c>
      <c r="P1637" s="6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172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1.0355555555555556</v>
      </c>
      <c r="P1638" s="6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172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1.038</v>
      </c>
      <c r="P1639" s="6">
        <f t="shared" si="152"/>
        <v>34.6</v>
      </c>
      <c r="Q1639" t="str">
        <f t="shared" si="153"/>
        <v>music</v>
      </c>
      <c r="R1639" t="str">
        <f t="shared" si="150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115.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1.05</v>
      </c>
      <c r="P1640" s="6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201.6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</v>
      </c>
      <c r="P1641" s="6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21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1.6986000000000001</v>
      </c>
      <c r="P1642" s="6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100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1.014</v>
      </c>
      <c r="P1643" s="6">
        <f t="shared" si="152"/>
        <v>97.5</v>
      </c>
      <c r="Q1643" t="str">
        <f t="shared" si="153"/>
        <v>music</v>
      </c>
      <c r="R1643" t="str">
        <f t="shared" si="150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158.4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</v>
      </c>
      <c r="P1644" s="6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115.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1.2470000000000001</v>
      </c>
      <c r="P1645" s="6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172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1.095</v>
      </c>
      <c r="P1646" s="6">
        <f t="shared" si="152"/>
        <v>85.546875</v>
      </c>
      <c r="Q1646" t="str">
        <f t="shared" si="153"/>
        <v>music</v>
      </c>
      <c r="R1646" t="str">
        <f t="shared" si="150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201.6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1.1080000000000001</v>
      </c>
      <c r="P1647" s="6">
        <f t="shared" si="152"/>
        <v>554</v>
      </c>
      <c r="Q1647" t="str">
        <f t="shared" si="153"/>
        <v>music</v>
      </c>
      <c r="R1647" t="str">
        <f t="shared" si="150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21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1.1020000000000001</v>
      </c>
      <c r="P1648" s="6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172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1.0471999999999999</v>
      </c>
      <c r="P1649" s="6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172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1.2526086956521738</v>
      </c>
      <c r="P1650" s="6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201.6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1.0058763157894737</v>
      </c>
      <c r="P1651" s="6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144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1.4155</v>
      </c>
      <c r="P1652" s="6">
        <f t="shared" si="152"/>
        <v>88.46875</v>
      </c>
      <c r="Q1652" t="str">
        <f t="shared" si="153"/>
        <v>music</v>
      </c>
      <c r="R1652" t="str">
        <f t="shared" si="150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172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1.0075000000000001</v>
      </c>
      <c r="P1653" s="6">
        <f t="shared" si="152"/>
        <v>100.75</v>
      </c>
      <c r="Q1653" t="str">
        <f t="shared" si="153"/>
        <v>music</v>
      </c>
      <c r="R1653" t="str">
        <f t="shared" si="150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187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1.0066666666666666</v>
      </c>
      <c r="P1654" s="6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172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1.7423040000000001</v>
      </c>
      <c r="P1655" s="6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187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1.199090909090909</v>
      </c>
      <c r="P1656" s="6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129.6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1.4286666666666668</v>
      </c>
      <c r="P1657" s="6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172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1.0033493333333334</v>
      </c>
      <c r="P1658" s="6">
        <f t="shared" si="152"/>
        <v>156.77333333333334</v>
      </c>
      <c r="Q1658" t="str">
        <f t="shared" si="153"/>
        <v>music</v>
      </c>
      <c r="R1658" t="str">
        <f t="shared" ref="R1658:R1721" si="156">RIGHT($N1658, LEN($N1658)-FIND("/", $N1658))</f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187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1.0493380000000001</v>
      </c>
      <c r="P1659" s="6">
        <f t="shared" si="152"/>
        <v>118.70339366515837</v>
      </c>
      <c r="Q1659" t="str">
        <f t="shared" si="153"/>
        <v>music</v>
      </c>
      <c r="R1659" t="str">
        <f t="shared" si="156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201.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1.3223333333333334</v>
      </c>
      <c r="P1660" s="6">
        <f t="shared" si="152"/>
        <v>74.149532710280369</v>
      </c>
      <c r="Q1660" t="str">
        <f t="shared" si="153"/>
        <v>music</v>
      </c>
      <c r="R1660" t="str">
        <f t="shared" si="156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201.6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1.1279999999999999</v>
      </c>
      <c r="P1661" s="6">
        <f t="shared" si="152"/>
        <v>12.533333333333333</v>
      </c>
      <c r="Q1661" t="str">
        <f t="shared" si="153"/>
        <v>music</v>
      </c>
      <c r="R1661" t="str">
        <f t="shared" si="156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187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12.5375</v>
      </c>
      <c r="P1662" s="6">
        <f t="shared" si="152"/>
        <v>27.861111111111111</v>
      </c>
      <c r="Q1662" t="str">
        <f t="shared" si="153"/>
        <v>music</v>
      </c>
      <c r="R1662" t="str">
        <f t="shared" si="156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21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1.0250632911392406</v>
      </c>
      <c r="P1663" s="6">
        <f t="shared" si="152"/>
        <v>80.178217821782184</v>
      </c>
      <c r="Q1663" t="str">
        <f t="shared" si="153"/>
        <v>music</v>
      </c>
      <c r="R1663" t="str">
        <f t="shared" si="156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201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1.026375</v>
      </c>
      <c r="P1664" s="6">
        <f t="shared" si="152"/>
        <v>132.43548387096774</v>
      </c>
      <c r="Q1664" t="str">
        <f t="shared" si="153"/>
        <v>music</v>
      </c>
      <c r="R1664" t="str">
        <f t="shared" si="156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129.6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1.08</v>
      </c>
      <c r="P1665" s="6">
        <f t="shared" si="152"/>
        <v>33.75</v>
      </c>
      <c r="Q1665" t="str">
        <f t="shared" si="153"/>
        <v>music</v>
      </c>
      <c r="R1665" t="str">
        <f t="shared" si="156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187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1.2240879999999998</v>
      </c>
      <c r="P1666" s="6">
        <f t="shared" si="152"/>
        <v>34.384494382022467</v>
      </c>
      <c r="Q1666" t="str">
        <f t="shared" si="153"/>
        <v>music</v>
      </c>
      <c r="R1666" t="str">
        <f t="shared" si="156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187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$E1667/$D1667</f>
        <v>1.1945714285714286</v>
      </c>
      <c r="P1667" s="6">
        <f t="shared" ref="P1667:P1730" si="158">$E1667/L1667</f>
        <v>44.956989247311824</v>
      </c>
      <c r="Q1667" t="str">
        <f t="shared" ref="Q1667:Q1730" si="159">LEFT($N1667, FIND("/", $N1667)-1)</f>
        <v>music</v>
      </c>
      <c r="R1667" t="str">
        <f t="shared" si="156"/>
        <v>pop</v>
      </c>
      <c r="S1667" s="10">
        <f t="shared" ref="S1667:S1730" si="160">((($J1667/60)/60)/24)+DATE(1970,1,1)+(-5/24)</f>
        <v>40564.441122685181</v>
      </c>
      <c r="T1667" s="10">
        <f t="shared" ref="T1667:T1730" si="161">((($I1667/60)/60)/24)+DATE(1970,1,1)+(-5/24)</f>
        <v>40595.916666666664</v>
      </c>
    </row>
    <row r="1668" spans="1:20" ht="172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1.6088</v>
      </c>
      <c r="P1668" s="6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172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1.2685294117647059</v>
      </c>
      <c r="P1669" s="6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187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1.026375</v>
      </c>
      <c r="P1670" s="6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187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1.3975</v>
      </c>
      <c r="P1671" s="6">
        <f t="shared" si="158"/>
        <v>53.75</v>
      </c>
      <c r="Q1671" t="str">
        <f t="shared" si="159"/>
        <v>music</v>
      </c>
      <c r="R1671" t="str">
        <f t="shared" si="156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21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1.026</v>
      </c>
      <c r="P1672" s="6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115.2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1.0067349999999999</v>
      </c>
      <c r="P1673" s="6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158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1.1294117647058823</v>
      </c>
      <c r="P1674" s="6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187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1.2809523809523808</v>
      </c>
      <c r="P1675" s="6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201.6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2.0169999999999999</v>
      </c>
      <c r="P1676" s="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129.6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1.37416</v>
      </c>
      <c r="P1677" s="6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129.6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1.1533333333333333</v>
      </c>
      <c r="P1678" s="6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172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1.1166666666666667</v>
      </c>
      <c r="P1679" s="6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14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1.1839999999999999</v>
      </c>
      <c r="P1680" s="6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230.4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1.75</v>
      </c>
      <c r="P1681" s="6">
        <f t="shared" si="158"/>
        <v>62.5</v>
      </c>
      <c r="Q1681" t="str">
        <f t="shared" si="159"/>
        <v>music</v>
      </c>
      <c r="R1681" t="str">
        <f t="shared" si="156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115.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1.175</v>
      </c>
      <c r="P1682" s="6">
        <f t="shared" si="158"/>
        <v>47</v>
      </c>
      <c r="Q1682" t="str">
        <f t="shared" si="159"/>
        <v>music</v>
      </c>
      <c r="R1682" t="str">
        <f t="shared" si="156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172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1.0142212307692309</v>
      </c>
      <c r="P1683" s="6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14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 s="6" t="e">
        <f t="shared" si="158"/>
        <v>#DIV/0!</v>
      </c>
      <c r="Q1684" t="str">
        <f t="shared" si="159"/>
        <v>music</v>
      </c>
      <c r="R1684" t="str">
        <f t="shared" si="156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144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0.21714285714285714</v>
      </c>
      <c r="P1685" s="6">
        <f t="shared" si="158"/>
        <v>76</v>
      </c>
      <c r="Q1685" t="str">
        <f t="shared" si="159"/>
        <v>music</v>
      </c>
      <c r="R1685" t="str">
        <f t="shared" si="156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100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1.0912500000000001</v>
      </c>
      <c r="P1686" s="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187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1.0285714285714285</v>
      </c>
      <c r="P1687" s="6">
        <f t="shared" si="158"/>
        <v>24</v>
      </c>
      <c r="Q1687" t="str">
        <f t="shared" si="159"/>
        <v>music</v>
      </c>
      <c r="R1687" t="str">
        <f t="shared" si="156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21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3.5999999999999999E-3</v>
      </c>
      <c r="P1688" s="6">
        <f t="shared" si="158"/>
        <v>18</v>
      </c>
      <c r="Q1688" t="str">
        <f t="shared" si="159"/>
        <v>music</v>
      </c>
      <c r="R1688" t="str">
        <f t="shared" si="156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201.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0.3125</v>
      </c>
      <c r="P1689" s="6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187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0.443</v>
      </c>
      <c r="P1690" s="6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7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</v>
      </c>
      <c r="P1691" s="6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158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0.254</v>
      </c>
      <c r="P1692" s="6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201.6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0.33473333333333333</v>
      </c>
      <c r="P1693" s="6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158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0.47799999999999998</v>
      </c>
      <c r="P1694" s="6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201.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9.3333333333333338E-2</v>
      </c>
      <c r="P1695" s="6">
        <f t="shared" si="158"/>
        <v>35</v>
      </c>
      <c r="Q1695" t="str">
        <f t="shared" si="159"/>
        <v>music</v>
      </c>
      <c r="R1695" t="str">
        <f t="shared" si="156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187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5.0000000000000001E-4</v>
      </c>
      <c r="P1696" s="6">
        <f t="shared" si="158"/>
        <v>5</v>
      </c>
      <c r="Q1696" t="str">
        <f t="shared" si="159"/>
        <v>music</v>
      </c>
      <c r="R1696" t="str">
        <f t="shared" si="156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201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0.11708333333333333</v>
      </c>
      <c r="P1697" s="6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187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 s="6" t="e">
        <f t="shared" si="158"/>
        <v>#DIV/0!</v>
      </c>
      <c r="Q1698" t="str">
        <f t="shared" si="159"/>
        <v>music</v>
      </c>
      <c r="R1698" t="str">
        <f t="shared" si="156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187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0.20208000000000001</v>
      </c>
      <c r="P1699" s="6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201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 s="6" t="e">
        <f t="shared" si="158"/>
        <v>#DIV/0!</v>
      </c>
      <c r="Q1700" t="str">
        <f t="shared" si="159"/>
        <v>music</v>
      </c>
      <c r="R1700" t="str">
        <f t="shared" si="156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201.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4.2311459353574929E-2</v>
      </c>
      <c r="P1701" s="6">
        <f t="shared" si="158"/>
        <v>54</v>
      </c>
      <c r="Q1701" t="str">
        <f t="shared" si="159"/>
        <v>music</v>
      </c>
      <c r="R1701" t="str">
        <f t="shared" si="156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187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0.2606</v>
      </c>
      <c r="P1702" s="6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187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1.9801980198019802E-3</v>
      </c>
      <c r="P1703" s="6">
        <f t="shared" si="158"/>
        <v>5</v>
      </c>
      <c r="Q1703" t="str">
        <f t="shared" si="159"/>
        <v>music</v>
      </c>
      <c r="R1703" t="str">
        <f t="shared" si="156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72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6.0606060606060605E-5</v>
      </c>
      <c r="P1704" s="6">
        <f t="shared" si="158"/>
        <v>1</v>
      </c>
      <c r="Q1704" t="str">
        <f t="shared" si="159"/>
        <v>music</v>
      </c>
      <c r="R1704" t="str">
        <f t="shared" si="156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172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1.0200000000000001E-2</v>
      </c>
      <c r="P1705" s="6">
        <f t="shared" si="158"/>
        <v>25.5</v>
      </c>
      <c r="Q1705" t="str">
        <f t="shared" si="159"/>
        <v>music</v>
      </c>
      <c r="R1705" t="str">
        <f t="shared" si="156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144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0.65100000000000002</v>
      </c>
      <c r="P1706" s="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14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 s="6" t="e">
        <f t="shared" si="158"/>
        <v>#DIV/0!</v>
      </c>
      <c r="Q1707" t="str">
        <f t="shared" si="159"/>
        <v>music</v>
      </c>
      <c r="R1707" t="str">
        <f t="shared" si="156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201.6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 s="6" t="e">
        <f t="shared" si="158"/>
        <v>#DIV/0!</v>
      </c>
      <c r="Q1708" t="str">
        <f t="shared" si="159"/>
        <v>music</v>
      </c>
      <c r="R1708" t="str">
        <f t="shared" si="156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201.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9.74E-2</v>
      </c>
      <c r="P1709" s="6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201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 s="6" t="e">
        <f t="shared" si="158"/>
        <v>#DIV/0!</v>
      </c>
      <c r="Q1710" t="str">
        <f t="shared" si="159"/>
        <v>music</v>
      </c>
      <c r="R1710" t="str">
        <f t="shared" si="156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158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4.8571428571428571E-2</v>
      </c>
      <c r="P1711" s="6">
        <f t="shared" si="158"/>
        <v>21.25</v>
      </c>
      <c r="Q1711" t="str">
        <f t="shared" si="159"/>
        <v>music</v>
      </c>
      <c r="R1711" t="str">
        <f t="shared" si="156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115.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6.7999999999999996E-3</v>
      </c>
      <c r="P1712" s="6">
        <f t="shared" si="158"/>
        <v>34</v>
      </c>
      <c r="Q1712" t="str">
        <f t="shared" si="159"/>
        <v>music</v>
      </c>
      <c r="R1712" t="str">
        <f t="shared" si="156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187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0.105</v>
      </c>
      <c r="P1713" s="6">
        <f t="shared" si="158"/>
        <v>525</v>
      </c>
      <c r="Q1713" t="str">
        <f t="shared" si="159"/>
        <v>music</v>
      </c>
      <c r="R1713" t="str">
        <f t="shared" si="156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21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 s="6" t="e">
        <f t="shared" si="158"/>
        <v>#DIV/0!</v>
      </c>
      <c r="Q1714" t="str">
        <f t="shared" si="159"/>
        <v>music</v>
      </c>
      <c r="R1714" t="str">
        <f t="shared" si="156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201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1.6666666666666666E-2</v>
      </c>
      <c r="P1715" s="6">
        <f t="shared" si="158"/>
        <v>50</v>
      </c>
      <c r="Q1715" t="str">
        <f t="shared" si="159"/>
        <v>music</v>
      </c>
      <c r="R1715" t="str">
        <f t="shared" si="156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201.6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7.868E-2</v>
      </c>
      <c r="P1716" s="6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172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2.2000000000000001E-3</v>
      </c>
      <c r="P1717" s="6">
        <f t="shared" si="158"/>
        <v>5.5</v>
      </c>
      <c r="Q1717" t="str">
        <f t="shared" si="159"/>
        <v>music</v>
      </c>
      <c r="R1717" t="str">
        <f t="shared" si="156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187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7.4999999999999997E-2</v>
      </c>
      <c r="P1718" s="6">
        <f t="shared" si="158"/>
        <v>50</v>
      </c>
      <c r="Q1718" t="str">
        <f t="shared" si="159"/>
        <v>music</v>
      </c>
      <c r="R1718" t="str">
        <f t="shared" si="156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14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0.42725880551301687</v>
      </c>
      <c r="P1719" s="6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43.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2.142857142857143E-3</v>
      </c>
      <c r="P1720" s="6">
        <f t="shared" si="158"/>
        <v>37.5</v>
      </c>
      <c r="Q1720" t="str">
        <f t="shared" si="159"/>
        <v>music</v>
      </c>
      <c r="R1720" t="str">
        <f t="shared" si="156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172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8.7500000000000008E-3</v>
      </c>
      <c r="P1721" s="6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158.4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5.6250000000000001E-2</v>
      </c>
      <c r="P1722" s="6">
        <f t="shared" si="158"/>
        <v>28.125</v>
      </c>
      <c r="Q1722" t="str">
        <f t="shared" si="159"/>
        <v>music</v>
      </c>
      <c r="R1722" t="str">
        <f t="shared" ref="R1722:R1785" si="162">RIGHT($N1722, LEN($N1722)-FIND("/", $N1722))</f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187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 s="6" t="e">
        <f t="shared" si="158"/>
        <v>#DIV/0!</v>
      </c>
      <c r="Q1723" t="str">
        <f t="shared" si="159"/>
        <v>music</v>
      </c>
      <c r="R1723" t="str">
        <f t="shared" si="162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172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3.4722222222222224E-4</v>
      </c>
      <c r="P1724" s="6">
        <f t="shared" si="158"/>
        <v>1</v>
      </c>
      <c r="Q1724" t="str">
        <f t="shared" si="159"/>
        <v>music</v>
      </c>
      <c r="R1724" t="str">
        <f t="shared" si="162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187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6.5000000000000002E-2</v>
      </c>
      <c r="P1725" s="6">
        <f t="shared" si="158"/>
        <v>216.66666666666666</v>
      </c>
      <c r="Q1725" t="str">
        <f t="shared" si="159"/>
        <v>music</v>
      </c>
      <c r="R1725" t="str">
        <f t="shared" si="162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187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5.8333333333333336E-3</v>
      </c>
      <c r="P1726" s="6">
        <f t="shared" si="158"/>
        <v>8.75</v>
      </c>
      <c r="Q1726" t="str">
        <f t="shared" si="159"/>
        <v>music</v>
      </c>
      <c r="R1726" t="str">
        <f t="shared" si="162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172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0.10181818181818182</v>
      </c>
      <c r="P1727" s="6">
        <f t="shared" si="158"/>
        <v>62.222222222222221</v>
      </c>
      <c r="Q1727" t="str">
        <f t="shared" si="159"/>
        <v>music</v>
      </c>
      <c r="R1727" t="str">
        <f t="shared" si="162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115.2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0.33784615384615385</v>
      </c>
      <c r="P1728" s="6">
        <f t="shared" si="158"/>
        <v>137.25</v>
      </c>
      <c r="Q1728" t="str">
        <f t="shared" si="159"/>
        <v>music</v>
      </c>
      <c r="R1728" t="str">
        <f t="shared" si="162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201.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3.3333333333333332E-4</v>
      </c>
      <c r="P1729" s="6">
        <f t="shared" si="158"/>
        <v>1</v>
      </c>
      <c r="Q1729" t="str">
        <f t="shared" si="159"/>
        <v>music</v>
      </c>
      <c r="R1729" t="str">
        <f t="shared" si="162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158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0.68400000000000005</v>
      </c>
      <c r="P1730" s="6">
        <f t="shared" si="158"/>
        <v>122.14285714285714</v>
      </c>
      <c r="Q1730" t="str">
        <f t="shared" si="159"/>
        <v>music</v>
      </c>
      <c r="R1730" t="str">
        <f t="shared" si="162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187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$E1731/$D1731</f>
        <v>0</v>
      </c>
      <c r="P1731" s="6" t="e">
        <f t="shared" ref="P1731:P1794" si="164">$E1731/L1731</f>
        <v>#DIV/0!</v>
      </c>
      <c r="Q1731" t="str">
        <f t="shared" ref="Q1731:Q1794" si="165">LEFT($N1731, FIND("/", $N1731)-1)</f>
        <v>music</v>
      </c>
      <c r="R1731" t="str">
        <f t="shared" si="162"/>
        <v>faith</v>
      </c>
      <c r="S1731" s="10">
        <f t="shared" ref="S1731:S1794" si="166">((($J1731/60)/60)/24)+DATE(1970,1,1)+(-5/24)</f>
        <v>42470.843819444439</v>
      </c>
      <c r="T1731" s="10">
        <f t="shared" ref="T1731:T1794" si="167">((($I1731/60)/60)/24)+DATE(1970,1,1)+(-5/24)</f>
        <v>42530.843819444439</v>
      </c>
    </row>
    <row r="1732" spans="1:20" ht="187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 s="6" t="e">
        <f t="shared" si="164"/>
        <v>#DIV/0!</v>
      </c>
      <c r="Q1732" t="str">
        <f t="shared" si="165"/>
        <v>music</v>
      </c>
      <c r="R1732" t="str">
        <f t="shared" si="162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115.2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 s="6" t="e">
        <f t="shared" si="164"/>
        <v>#DIV/0!</v>
      </c>
      <c r="Q1733" t="str">
        <f t="shared" si="165"/>
        <v>music</v>
      </c>
      <c r="R1733" t="str">
        <f t="shared" si="162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201.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 s="6" t="e">
        <f t="shared" si="164"/>
        <v>#DIV/0!</v>
      </c>
      <c r="Q1734" t="str">
        <f t="shared" si="165"/>
        <v>music</v>
      </c>
      <c r="R1734" t="str">
        <f t="shared" si="162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172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 s="6" t="e">
        <f t="shared" si="164"/>
        <v>#DIV/0!</v>
      </c>
      <c r="Q1735" t="str">
        <f t="shared" si="165"/>
        <v>music</v>
      </c>
      <c r="R1735" t="str">
        <f t="shared" si="162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201.6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2.2222222222222223E-4</v>
      </c>
      <c r="P1736" s="6">
        <f t="shared" si="164"/>
        <v>1</v>
      </c>
      <c r="Q1736" t="str">
        <f t="shared" si="165"/>
        <v>music</v>
      </c>
      <c r="R1736" t="str">
        <f t="shared" si="162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172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0.11</v>
      </c>
      <c r="P1737" s="6">
        <f t="shared" si="164"/>
        <v>55</v>
      </c>
      <c r="Q1737" t="str">
        <f t="shared" si="165"/>
        <v>music</v>
      </c>
      <c r="R1737" t="str">
        <f t="shared" si="162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129.6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7.3333333333333332E-3</v>
      </c>
      <c r="P1738" s="6">
        <f t="shared" si="164"/>
        <v>22</v>
      </c>
      <c r="Q1738" t="str">
        <f t="shared" si="165"/>
        <v>music</v>
      </c>
      <c r="R1738" t="str">
        <f t="shared" si="162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201.6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0.21249999999999999</v>
      </c>
      <c r="P1739" s="6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115.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4.0000000000000001E-3</v>
      </c>
      <c r="P1740" s="6">
        <f t="shared" si="164"/>
        <v>20</v>
      </c>
      <c r="Q1740" t="str">
        <f t="shared" si="165"/>
        <v>music</v>
      </c>
      <c r="R1740" t="str">
        <f t="shared" si="162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172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1E-3</v>
      </c>
      <c r="P1741" s="6">
        <f t="shared" si="164"/>
        <v>1</v>
      </c>
      <c r="Q1741" t="str">
        <f t="shared" si="165"/>
        <v>music</v>
      </c>
      <c r="R1741" t="str">
        <f t="shared" si="162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187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 s="6" t="e">
        <f t="shared" si="164"/>
        <v>#DIV/0!</v>
      </c>
      <c r="Q1742" t="str">
        <f t="shared" si="165"/>
        <v>music</v>
      </c>
      <c r="R1742" t="str">
        <f t="shared" si="162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115.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1.1083333333333334</v>
      </c>
      <c r="P1743" s="6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201.6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1.0874999999999999</v>
      </c>
      <c r="P1744" s="6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158.4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1.0041666666666667</v>
      </c>
      <c r="P1745" s="6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201.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1.1845454545454546</v>
      </c>
      <c r="P1746" s="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21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1.1401428571428571</v>
      </c>
      <c r="P1747" s="6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230.4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1.4810000000000001</v>
      </c>
      <c r="P1748" s="6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158.4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1.0495555555555556</v>
      </c>
      <c r="P1749" s="6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115.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1.29948</v>
      </c>
      <c r="P1750" s="6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129.6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1.2348756218905472</v>
      </c>
      <c r="P1751" s="6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21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2.0162</v>
      </c>
      <c r="P1752" s="6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100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1.0289999999999999</v>
      </c>
      <c r="P1753" s="6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115.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2.6016666666666666</v>
      </c>
      <c r="P1754" s="6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172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1.08</v>
      </c>
      <c r="P1755" s="6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21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1.1052941176470588</v>
      </c>
      <c r="P1756" s="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201.6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1.2</v>
      </c>
      <c r="P1757" s="6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187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1.0282909090909091</v>
      </c>
      <c r="P1758" s="6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129.6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1.1599999999999999</v>
      </c>
      <c r="P1759" s="6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201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1.147</v>
      </c>
      <c r="P1760" s="6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86.4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1.0660000000000001</v>
      </c>
      <c r="P1761" s="6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201.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1.6544000000000001</v>
      </c>
      <c r="P1762" s="6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100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1.55</v>
      </c>
      <c r="P1763" s="6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7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8.85</v>
      </c>
      <c r="P1764" s="6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201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1.0190833333333333</v>
      </c>
      <c r="P1765" s="6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187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0.19600000000000001</v>
      </c>
      <c r="P1766" s="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201.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0.59467839999999994</v>
      </c>
      <c r="P1767" s="6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129.6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 s="6" t="e">
        <f t="shared" si="164"/>
        <v>#DIV/0!</v>
      </c>
      <c r="Q1768" t="str">
        <f t="shared" si="165"/>
        <v>photography</v>
      </c>
      <c r="R1768" t="str">
        <f t="shared" si="162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144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0.4572</v>
      </c>
      <c r="P1769" s="6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172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3.7400000000000003E-2</v>
      </c>
      <c r="P1770" s="6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187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2.7025E-2</v>
      </c>
      <c r="P1771" s="6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216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0.56514285714285717</v>
      </c>
      <c r="P1772" s="6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172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0.21309523809523809</v>
      </c>
      <c r="P1773" s="6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129.6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0.156</v>
      </c>
      <c r="P1774" s="6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201.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6.2566666666666673E-2</v>
      </c>
      <c r="P1775" s="6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216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0.4592</v>
      </c>
      <c r="P1776" s="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172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0.65101538461538466</v>
      </c>
      <c r="P1777" s="6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187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6.7000000000000004E-2</v>
      </c>
      <c r="P1778" s="6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201.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0.135625</v>
      </c>
      <c r="P1779" s="6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172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1.9900000000000001E-2</v>
      </c>
      <c r="P1780" s="6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187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0.36236363636363639</v>
      </c>
      <c r="P1781" s="6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172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0.39743333333333336</v>
      </c>
      <c r="P1782" s="6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216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0.25763636363636366</v>
      </c>
      <c r="P1783" s="6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201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0.15491428571428573</v>
      </c>
      <c r="P1784" s="6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187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0.236925</v>
      </c>
      <c r="P1785" s="6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172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0.39760000000000001</v>
      </c>
      <c r="P1786" s="6">
        <f t="shared" si="164"/>
        <v>60.242424242424242</v>
      </c>
      <c r="Q1786" t="str">
        <f t="shared" si="165"/>
        <v>photography</v>
      </c>
      <c r="R1786" t="str">
        <f t="shared" ref="R1786:R1849" si="168">RIGHT($N1786, LEN($N1786)-FIND("/", $N1786))</f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172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0.20220833333333332</v>
      </c>
      <c r="P1787" s="6">
        <f t="shared" si="164"/>
        <v>44.935185185185183</v>
      </c>
      <c r="Q1787" t="str">
        <f t="shared" si="165"/>
        <v>photography</v>
      </c>
      <c r="R1787" t="str">
        <f t="shared" si="168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201.6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0.47631578947368419</v>
      </c>
      <c r="P1788" s="6">
        <f t="shared" si="164"/>
        <v>31.206896551724139</v>
      </c>
      <c r="Q1788" t="str">
        <f t="shared" si="165"/>
        <v>photography</v>
      </c>
      <c r="R1788" t="str">
        <f t="shared" si="168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158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0.15329999999999999</v>
      </c>
      <c r="P1789" s="6">
        <f t="shared" si="164"/>
        <v>63.875</v>
      </c>
      <c r="Q1789" t="str">
        <f t="shared" si="165"/>
        <v>photography</v>
      </c>
      <c r="R1789" t="str">
        <f t="shared" si="168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158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1.3818181818181818E-2</v>
      </c>
      <c r="P1790" s="6">
        <f t="shared" si="164"/>
        <v>19</v>
      </c>
      <c r="Q1790" t="str">
        <f t="shared" si="165"/>
        <v>photography</v>
      </c>
      <c r="R1790" t="str">
        <f t="shared" si="168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172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5.0000000000000001E-3</v>
      </c>
      <c r="P1791" s="6">
        <f t="shared" si="164"/>
        <v>10</v>
      </c>
      <c r="Q1791" t="str">
        <f t="shared" si="165"/>
        <v>photography</v>
      </c>
      <c r="R1791" t="str">
        <f t="shared" si="168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14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4.9575757575757579E-2</v>
      </c>
      <c r="P1792" s="6">
        <f t="shared" si="164"/>
        <v>109.06666666666666</v>
      </c>
      <c r="Q1792" t="str">
        <f t="shared" si="165"/>
        <v>photography</v>
      </c>
      <c r="R1792" t="str">
        <f t="shared" si="168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129.6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3.5666666666666666E-2</v>
      </c>
      <c r="P1793" s="6">
        <f t="shared" si="164"/>
        <v>26.75</v>
      </c>
      <c r="Q1793" t="str">
        <f t="shared" si="165"/>
        <v>photography</v>
      </c>
      <c r="R1793" t="str">
        <f t="shared" si="168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129.6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0.61124000000000001</v>
      </c>
      <c r="P1794" s="6">
        <f t="shared" si="164"/>
        <v>109.93525179856115</v>
      </c>
      <c r="Q1794" t="str">
        <f t="shared" si="165"/>
        <v>photography</v>
      </c>
      <c r="R1794" t="str">
        <f t="shared" si="168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158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$E1795/$D1795</f>
        <v>1.3333333333333334E-2</v>
      </c>
      <c r="P1795" s="6">
        <f t="shared" ref="P1795:P1858" si="170">$E1795/L1795</f>
        <v>20</v>
      </c>
      <c r="Q1795" t="str">
        <f t="shared" ref="Q1795:Q1858" si="171">LEFT($N1795, FIND("/", $N1795)-1)</f>
        <v>photography</v>
      </c>
      <c r="R1795" t="str">
        <f t="shared" si="168"/>
        <v>photobooks</v>
      </c>
      <c r="S1795" s="10">
        <f t="shared" ref="S1795:S1858" si="172">((($J1795/60)/60)/24)+DATE(1970,1,1)+(-5/24)</f>
        <v>41940.683333333334</v>
      </c>
      <c r="T1795" s="10">
        <f t="shared" ref="T1795:T1858" si="173">((($I1795/60)/60)/24)+DATE(1970,1,1)+(-5/24)</f>
        <v>41970.724999999999</v>
      </c>
    </row>
    <row r="1796" spans="1:20" ht="201.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0.11077777777777778</v>
      </c>
      <c r="P1796" s="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158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0.38735714285714284</v>
      </c>
      <c r="P1797" s="6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21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0.22052631578947368</v>
      </c>
      <c r="P1798" s="6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172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0.67549999999999999</v>
      </c>
      <c r="P1799" s="6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201.6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0.136375</v>
      </c>
      <c r="P1800" s="6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129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1.7457500000000001E-2</v>
      </c>
      <c r="P1801" s="6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201.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0.20449632511889321</v>
      </c>
      <c r="P1802" s="6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21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0.13852941176470587</v>
      </c>
      <c r="P1803" s="6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144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0.48485714285714288</v>
      </c>
      <c r="P1804" s="6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172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0.308</v>
      </c>
      <c r="P1805" s="6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172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0.35174193548387095</v>
      </c>
      <c r="P1806" s="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187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0.36404444444444445</v>
      </c>
      <c r="P1807" s="6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187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2.955E-2</v>
      </c>
      <c r="P1808" s="6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86.4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0.1106</v>
      </c>
      <c r="P1809" s="6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201.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0.41407142857142859</v>
      </c>
      <c r="P1810" s="6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158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0.10857142857142857</v>
      </c>
      <c r="P1811" s="6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144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3.3333333333333333E-2</v>
      </c>
      <c r="P1812" s="6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129.6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7.407407407407407E-4</v>
      </c>
      <c r="P1813" s="6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172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0.13307692307692306</v>
      </c>
      <c r="P1814" s="6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144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6" t="e">
        <f t="shared" si="170"/>
        <v>#DIV/0!</v>
      </c>
      <c r="Q1815" t="str">
        <f t="shared" si="171"/>
        <v>photography</v>
      </c>
      <c r="R1815" t="str">
        <f t="shared" si="168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187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0.49183333333333334</v>
      </c>
      <c r="P1816" s="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201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6" t="e">
        <f t="shared" si="170"/>
        <v>#DIV/0!</v>
      </c>
      <c r="Q1817" t="str">
        <f t="shared" si="171"/>
        <v>photography</v>
      </c>
      <c r="R1817" t="str">
        <f t="shared" si="168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172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2.036E-2</v>
      </c>
      <c r="P1818" s="6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129.6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0.52327777777777773</v>
      </c>
      <c r="P1819" s="6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144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6" t="e">
        <f t="shared" si="170"/>
        <v>#DIV/0!</v>
      </c>
      <c r="Q1820" t="str">
        <f t="shared" si="171"/>
        <v>photography</v>
      </c>
      <c r="R1820" t="str">
        <f t="shared" si="168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172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2.0833333333333332E-2</v>
      </c>
      <c r="P1821" s="6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244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6.565384615384616E-2</v>
      </c>
      <c r="P1822" s="6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158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1.3489</v>
      </c>
      <c r="P1823" s="6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129.6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</v>
      </c>
      <c r="P1824" s="6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187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1.1585714285714286</v>
      </c>
      <c r="P1825" s="6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57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1.0006666666666666</v>
      </c>
      <c r="P1826" s="6">
        <f t="shared" si="170"/>
        <v>75.05</v>
      </c>
      <c r="Q1826" t="str">
        <f t="shared" si="171"/>
        <v>music</v>
      </c>
      <c r="R1826" t="str">
        <f t="shared" si="168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187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1.0505</v>
      </c>
      <c r="P1827" s="6">
        <f t="shared" si="170"/>
        <v>42.02</v>
      </c>
      <c r="Q1827" t="str">
        <f t="shared" si="171"/>
        <v>music</v>
      </c>
      <c r="R1827" t="str">
        <f t="shared" si="168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7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1.01</v>
      </c>
      <c r="P1828" s="6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187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1.0066250000000001</v>
      </c>
      <c r="P1829" s="6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21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1.0016</v>
      </c>
      <c r="P1830" s="6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187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1.6668333333333334</v>
      </c>
      <c r="P1831" s="6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158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1.0153333333333334</v>
      </c>
      <c r="P1832" s="6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172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1.03</v>
      </c>
      <c r="P1833" s="6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187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1.4285714285714286</v>
      </c>
      <c r="P1834" s="6">
        <f t="shared" si="170"/>
        <v>25</v>
      </c>
      <c r="Q1834" t="str">
        <f t="shared" si="171"/>
        <v>music</v>
      </c>
      <c r="R1834" t="str">
        <f t="shared" si="168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172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2.625</v>
      </c>
      <c r="P1835" s="6">
        <f t="shared" si="170"/>
        <v>42</v>
      </c>
      <c r="Q1835" t="str">
        <f t="shared" si="171"/>
        <v>music</v>
      </c>
      <c r="R1835" t="str">
        <f t="shared" si="168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7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1.1805000000000001</v>
      </c>
      <c r="P1836" s="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187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1.04</v>
      </c>
      <c r="P1837" s="6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7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2.0034000000000001</v>
      </c>
      <c r="P1838" s="6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201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3.0683333333333334</v>
      </c>
      <c r="P1839" s="6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187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1.00149</v>
      </c>
      <c r="P1840" s="6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172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2.0529999999999999</v>
      </c>
      <c r="P1841" s="6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187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1.0888888888888888</v>
      </c>
      <c r="P1842" s="6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144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1.0175000000000001</v>
      </c>
      <c r="P1843" s="6">
        <f t="shared" si="170"/>
        <v>50.875</v>
      </c>
      <c r="Q1843" t="str">
        <f t="shared" si="171"/>
        <v>music</v>
      </c>
      <c r="R1843" t="str">
        <f t="shared" si="168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158.4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1.2524999999999999</v>
      </c>
      <c r="P1844" s="6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201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1.2400610000000001</v>
      </c>
      <c r="P1845" s="6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201.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1.014</v>
      </c>
      <c r="P1846" s="6">
        <f t="shared" si="170"/>
        <v>76.05</v>
      </c>
      <c r="Q1846" t="str">
        <f t="shared" si="171"/>
        <v>music</v>
      </c>
      <c r="R1846" t="str">
        <f t="shared" si="168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230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</v>
      </c>
      <c r="P1847" s="6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187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1.3792666666666666</v>
      </c>
      <c r="P1848" s="6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201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1.2088000000000001</v>
      </c>
      <c r="P1849" s="6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158.4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1.0736666666666668</v>
      </c>
      <c r="P1850" s="6">
        <f t="shared" si="170"/>
        <v>134.20833333333334</v>
      </c>
      <c r="Q1850" t="str">
        <f t="shared" si="171"/>
        <v>music</v>
      </c>
      <c r="R1850" t="str">
        <f t="shared" ref="R1850:R1913" si="174">RIGHT($N1850, LEN($N1850)-FIND("/", $N1850))</f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115.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1.0033333333333334</v>
      </c>
      <c r="P1851" s="6">
        <f t="shared" si="170"/>
        <v>37.625</v>
      </c>
      <c r="Q1851" t="str">
        <f t="shared" si="171"/>
        <v>music</v>
      </c>
      <c r="R1851" t="str">
        <f t="shared" si="174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187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1.0152222222222222</v>
      </c>
      <c r="P1852" s="6">
        <f t="shared" si="170"/>
        <v>51.044692737430168</v>
      </c>
      <c r="Q1852" t="str">
        <f t="shared" si="171"/>
        <v>music</v>
      </c>
      <c r="R1852" t="str">
        <f t="shared" si="174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187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1.0007692307692309</v>
      </c>
      <c r="P1853" s="6">
        <f t="shared" si="170"/>
        <v>50.03846153846154</v>
      </c>
      <c r="Q1853" t="str">
        <f t="shared" si="171"/>
        <v>music</v>
      </c>
      <c r="R1853" t="str">
        <f t="shared" si="174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187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1.1696666666666666</v>
      </c>
      <c r="P1854" s="6">
        <f t="shared" si="170"/>
        <v>133.93129770992365</v>
      </c>
      <c r="Q1854" t="str">
        <f t="shared" si="171"/>
        <v>music</v>
      </c>
      <c r="R1854" t="str">
        <f t="shared" si="174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201.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1.01875</v>
      </c>
      <c r="P1855" s="6">
        <f t="shared" si="170"/>
        <v>58.214285714285715</v>
      </c>
      <c r="Q1855" t="str">
        <f t="shared" si="171"/>
        <v>music</v>
      </c>
      <c r="R1855" t="str">
        <f t="shared" si="174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158.4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1.0212366666666666</v>
      </c>
      <c r="P1856" s="6">
        <f t="shared" si="170"/>
        <v>88.037643678160919</v>
      </c>
      <c r="Q1856" t="str">
        <f t="shared" si="171"/>
        <v>music</v>
      </c>
      <c r="R1856" t="str">
        <f t="shared" si="174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187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1.5405897142857143</v>
      </c>
      <c r="P1857" s="6">
        <f t="shared" si="170"/>
        <v>70.576753926701571</v>
      </c>
      <c r="Q1857" t="str">
        <f t="shared" si="171"/>
        <v>music</v>
      </c>
      <c r="R1857" t="str">
        <f t="shared" si="174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187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1.0125</v>
      </c>
      <c r="P1858" s="6">
        <f t="shared" si="170"/>
        <v>53.289473684210527</v>
      </c>
      <c r="Q1858" t="str">
        <f t="shared" si="171"/>
        <v>music</v>
      </c>
      <c r="R1858" t="str">
        <f t="shared" si="174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172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$E1859/$D1859</f>
        <v>1</v>
      </c>
      <c r="P1859" s="6">
        <f t="shared" ref="P1859:P1922" si="176">$E1859/L1859</f>
        <v>136.36363636363637</v>
      </c>
      <c r="Q1859" t="str">
        <f t="shared" ref="Q1859:Q1922" si="177">LEFT($N1859, FIND("/", $N1859)-1)</f>
        <v>music</v>
      </c>
      <c r="R1859" t="str">
        <f t="shared" si="174"/>
        <v>rock</v>
      </c>
      <c r="S1859" s="10">
        <f t="shared" ref="S1859:S1922" si="178">((($J1859/60)/60)/24)+DATE(1970,1,1)+(-5/24)</f>
        <v>41864.560335648144</v>
      </c>
      <c r="T1859" s="10">
        <f t="shared" ref="T1859:T1922" si="179">((($I1859/60)/60)/24)+DATE(1970,1,1)+(-5/24)</f>
        <v>41894.560335648144</v>
      </c>
    </row>
    <row r="1860" spans="1:20" ht="21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1.0874800874800874</v>
      </c>
      <c r="P1860" s="6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86.4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1.3183333333333334</v>
      </c>
      <c r="P1861" s="6">
        <f t="shared" si="176"/>
        <v>70.625</v>
      </c>
      <c r="Q1861" t="str">
        <f t="shared" si="177"/>
        <v>music</v>
      </c>
      <c r="R1861" t="str">
        <f t="shared" si="174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158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1.3346666666666667</v>
      </c>
      <c r="P1862" s="6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187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6" t="e">
        <f t="shared" si="176"/>
        <v>#DIV/0!</v>
      </c>
      <c r="Q1863" t="str">
        <f t="shared" si="177"/>
        <v>games</v>
      </c>
      <c r="R1863" t="str">
        <f t="shared" si="174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187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8.0833333333333326E-2</v>
      </c>
      <c r="P1864" s="6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158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4.0000000000000001E-3</v>
      </c>
      <c r="P1865" s="6">
        <f t="shared" si="176"/>
        <v>5</v>
      </c>
      <c r="Q1865" t="str">
        <f t="shared" si="177"/>
        <v>games</v>
      </c>
      <c r="R1865" t="str">
        <f t="shared" si="174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21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0.42892307692307691</v>
      </c>
      <c r="P1866" s="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230.4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3.6363636363636364E-5</v>
      </c>
      <c r="P1867" s="6">
        <f t="shared" si="176"/>
        <v>2</v>
      </c>
      <c r="Q1867" t="str">
        <f t="shared" si="177"/>
        <v>games</v>
      </c>
      <c r="R1867" t="str">
        <f t="shared" si="174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201.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5.0000000000000001E-3</v>
      </c>
      <c r="P1868" s="6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21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5.0000000000000001E-4</v>
      </c>
      <c r="P1869" s="6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187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4.8680000000000001E-2</v>
      </c>
      <c r="P1870" s="6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201.6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6" t="e">
        <f t="shared" si="176"/>
        <v>#DIV/0!</v>
      </c>
      <c r="Q1871" t="str">
        <f t="shared" si="177"/>
        <v>games</v>
      </c>
      <c r="R1871" t="str">
        <f t="shared" si="174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187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0.10314285714285715</v>
      </c>
      <c r="P1872" s="6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21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0.7178461538461538</v>
      </c>
      <c r="P1873" s="6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187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1.06E-2</v>
      </c>
      <c r="P1874" s="6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187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4.4999999999999997E-3</v>
      </c>
      <c r="P1875" s="6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21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1.6249999999999999E-4</v>
      </c>
      <c r="P1876" s="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14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5.1000000000000004E-3</v>
      </c>
      <c r="P1877" s="6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201.6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6" t="e">
        <f t="shared" si="176"/>
        <v>#DIV/0!</v>
      </c>
      <c r="Q1878" t="str">
        <f t="shared" si="177"/>
        <v>games</v>
      </c>
      <c r="R1878" t="str">
        <f t="shared" si="174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129.6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6" t="e">
        <f t="shared" si="176"/>
        <v>#DIV/0!</v>
      </c>
      <c r="Q1879" t="str">
        <f t="shared" si="177"/>
        <v>games</v>
      </c>
      <c r="R1879" t="str">
        <f t="shared" si="174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201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6" t="e">
        <f t="shared" si="176"/>
        <v>#DIV/0!</v>
      </c>
      <c r="Q1880" t="str">
        <f t="shared" si="177"/>
        <v>games</v>
      </c>
      <c r="R1880" t="str">
        <f t="shared" si="174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187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1.1999999999999999E-3</v>
      </c>
      <c r="P1881" s="6">
        <f t="shared" si="176"/>
        <v>3</v>
      </c>
      <c r="Q1881" t="str">
        <f t="shared" si="177"/>
        <v>games</v>
      </c>
      <c r="R1881" t="str">
        <f t="shared" si="174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115.2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0.20080000000000001</v>
      </c>
      <c r="P1882" s="6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14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1.726845</v>
      </c>
      <c r="P1883" s="6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201.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1.008955223880597</v>
      </c>
      <c r="P1884" s="6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172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1.0480480480480481</v>
      </c>
      <c r="P1885" s="6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187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1.351</v>
      </c>
      <c r="P1886" s="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158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1.1632786885245903</v>
      </c>
      <c r="P1887" s="6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187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1.0208333333333333</v>
      </c>
      <c r="P1888" s="6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172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1.1116666666666666</v>
      </c>
      <c r="P1889" s="6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201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1.6608000000000001</v>
      </c>
      <c r="P1890" s="6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201.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1.0660000000000001</v>
      </c>
      <c r="P1891" s="6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172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1.4458441666666668</v>
      </c>
      <c r="P1892" s="6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230.4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1.0555000000000001</v>
      </c>
      <c r="P1893" s="6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158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1.3660000000000001</v>
      </c>
      <c r="P1894" s="6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14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1.04</v>
      </c>
      <c r="P1895" s="6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7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1.145</v>
      </c>
      <c r="P1896" s="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187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1.0171957671957672</v>
      </c>
      <c r="P1897" s="6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187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1.2394678492239468</v>
      </c>
      <c r="P1898" s="6">
        <f t="shared" si="176"/>
        <v>43</v>
      </c>
      <c r="Q1898" t="str">
        <f t="shared" si="177"/>
        <v>music</v>
      </c>
      <c r="R1898" t="str">
        <f t="shared" si="174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187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1.0245669291338582</v>
      </c>
      <c r="P1899" s="6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172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1.4450000000000001</v>
      </c>
      <c r="P1900" s="6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201.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1.3333333333333333</v>
      </c>
      <c r="P1901" s="6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21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1.0936440000000001</v>
      </c>
      <c r="P1902" s="6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172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2.696969696969697E-2</v>
      </c>
      <c r="P1903" s="6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187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1.2E-2</v>
      </c>
      <c r="P1904" s="6">
        <f t="shared" si="176"/>
        <v>4</v>
      </c>
      <c r="Q1904" t="str">
        <f t="shared" si="177"/>
        <v>technology</v>
      </c>
      <c r="R1904" t="str">
        <f t="shared" si="174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187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0.46600000000000003</v>
      </c>
      <c r="P1905" s="6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187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1E-3</v>
      </c>
      <c r="P1906" s="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187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1.6800000000000001E-3</v>
      </c>
      <c r="P1907" s="6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187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0.42759999999999998</v>
      </c>
      <c r="P1908" s="6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172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2.8333333333333335E-3</v>
      </c>
      <c r="P1909" s="6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201.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1.7319999999999999E-2</v>
      </c>
      <c r="P1910" s="6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201.6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0.14111428571428572</v>
      </c>
      <c r="P1911" s="6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172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0.39395294117647056</v>
      </c>
      <c r="P1912" s="6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187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2.3529411764705883E-4</v>
      </c>
      <c r="P1913" s="6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216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0.59299999999999997</v>
      </c>
      <c r="P1914" s="6">
        <f t="shared" si="176"/>
        <v>70.595238095238102</v>
      </c>
      <c r="Q1914" t="str">
        <f t="shared" si="177"/>
        <v>technology</v>
      </c>
      <c r="R1914" t="str">
        <f t="shared" ref="R1914:R1977" si="180">RIGHT($N1914, LEN($N1914)-FIND("/", $N1914))</f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115.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1.3270833333333334E-2</v>
      </c>
      <c r="P1915" s="6">
        <f t="shared" si="176"/>
        <v>24.5</v>
      </c>
      <c r="Q1915" t="str">
        <f t="shared" si="177"/>
        <v>technology</v>
      </c>
      <c r="R1915" t="str">
        <f t="shared" si="180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201.6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9.0090090090090086E-2</v>
      </c>
      <c r="P1916" s="6">
        <f t="shared" si="176"/>
        <v>30</v>
      </c>
      <c r="Q1916" t="str">
        <f t="shared" si="177"/>
        <v>technology</v>
      </c>
      <c r="R1916" t="str">
        <f t="shared" si="180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187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1.6E-2</v>
      </c>
      <c r="P1917" s="6">
        <f t="shared" si="176"/>
        <v>2</v>
      </c>
      <c r="Q1917" t="str">
        <f t="shared" si="177"/>
        <v>technology</v>
      </c>
      <c r="R1917" t="str">
        <f t="shared" si="180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115.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5.1000000000000004E-3</v>
      </c>
      <c r="P1918" s="6">
        <f t="shared" si="176"/>
        <v>17</v>
      </c>
      <c r="Q1918" t="str">
        <f t="shared" si="177"/>
        <v>technology</v>
      </c>
      <c r="R1918" t="str">
        <f t="shared" si="180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86.4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0.52570512820512816</v>
      </c>
      <c r="P1919" s="6">
        <f t="shared" si="176"/>
        <v>2928.9285714285716</v>
      </c>
      <c r="Q1919" t="str">
        <f t="shared" si="177"/>
        <v>technology</v>
      </c>
      <c r="R1919" t="str">
        <f t="shared" si="180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172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1.04E-2</v>
      </c>
      <c r="P1920" s="6">
        <f t="shared" si="176"/>
        <v>28.888888888888889</v>
      </c>
      <c r="Q1920" t="str">
        <f t="shared" si="177"/>
        <v>technology</v>
      </c>
      <c r="R1920" t="str">
        <f t="shared" si="180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21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0.47399999999999998</v>
      </c>
      <c r="P1921" s="6">
        <f t="shared" si="176"/>
        <v>29.625</v>
      </c>
      <c r="Q1921" t="str">
        <f t="shared" si="177"/>
        <v>technology</v>
      </c>
      <c r="R1921" t="str">
        <f t="shared" si="180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158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0.43030000000000002</v>
      </c>
      <c r="P1922" s="6">
        <f t="shared" si="176"/>
        <v>40.980952380952381</v>
      </c>
      <c r="Q1922" t="str">
        <f t="shared" si="177"/>
        <v>technology</v>
      </c>
      <c r="R1922" t="str">
        <f t="shared" si="180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86.4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$E1923/$D1923</f>
        <v>1.3680000000000001</v>
      </c>
      <c r="P1923" s="6">
        <f t="shared" ref="P1923:P1986" si="182">$E1923/L1923</f>
        <v>54</v>
      </c>
      <c r="Q1923" t="str">
        <f t="shared" ref="Q1923:Q1986" si="183">LEFT($N1923, FIND("/", $N1923)-1)</f>
        <v>music</v>
      </c>
      <c r="R1923" t="str">
        <f t="shared" si="180"/>
        <v>indie rock</v>
      </c>
      <c r="S1923" s="10">
        <f t="shared" ref="S1923:S1986" si="184">((($J1923/60)/60)/24)+DATE(1970,1,1)+(-5/24)</f>
        <v>41074.013229166667</v>
      </c>
      <c r="T1923" s="10">
        <f t="shared" ref="T1923:T1986" si="185">((($I1923/60)/60)/24)+DATE(1970,1,1)+(-5/24)</f>
        <v>41104.013229166667</v>
      </c>
    </row>
    <row r="1924" spans="1:20" ht="158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1.1555</v>
      </c>
      <c r="P1924" s="6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14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2.4079999999999999</v>
      </c>
      <c r="P1925" s="6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158.4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1.1439999999999999</v>
      </c>
      <c r="P1926" s="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14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1.1033333333333333</v>
      </c>
      <c r="P1927" s="6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201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1.9537933333333333</v>
      </c>
      <c r="P1928" s="6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1.0333333333333334</v>
      </c>
      <c r="P1929" s="6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100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1.031372549019608</v>
      </c>
      <c r="P1930" s="6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158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1.003125</v>
      </c>
      <c r="P1931" s="6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129.6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1.27</v>
      </c>
      <c r="P1932" s="6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129.6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1.20601</v>
      </c>
      <c r="P1933" s="6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187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1.0699047619047619</v>
      </c>
      <c r="P1934" s="6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201.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1.7243333333333333</v>
      </c>
      <c r="P1935" s="6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201.6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1.2362</v>
      </c>
      <c r="P1936" s="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172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1.0840000000000001</v>
      </c>
      <c r="P1937" s="6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187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1.1652013333333333</v>
      </c>
      <c r="P1938" s="6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158.4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1.8724499999999999</v>
      </c>
      <c r="P1939" s="6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187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1.1593333333333333</v>
      </c>
      <c r="P1940" s="6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172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1.107</v>
      </c>
      <c r="P1941" s="6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172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1.7092307692307693</v>
      </c>
      <c r="P1942" s="6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201.6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1.2611835600000001</v>
      </c>
      <c r="P1943" s="6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172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1.3844033333333334</v>
      </c>
      <c r="P1944" s="6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172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17.052499999999998</v>
      </c>
      <c r="P1945" s="6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21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7.8805550000000002</v>
      </c>
      <c r="P1946" s="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187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3.4801799999999998</v>
      </c>
      <c r="P1947" s="6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201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1.4974666666666667</v>
      </c>
      <c r="P1948" s="6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230.4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1.0063375000000001</v>
      </c>
      <c r="P1949" s="6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100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8.0021100000000001</v>
      </c>
      <c r="P1950" s="6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158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1.0600260000000001</v>
      </c>
      <c r="P1951" s="6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187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2.0051866666666669</v>
      </c>
      <c r="P1952" s="6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187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2.1244399999999999</v>
      </c>
      <c r="P1953" s="6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187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1.9847237142857144</v>
      </c>
      <c r="P1954" s="6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158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2.2594666666666665</v>
      </c>
      <c r="P1955" s="6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86.4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6.9894800000000004</v>
      </c>
      <c r="P1956" s="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201.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3.9859528571428569</v>
      </c>
      <c r="P1957" s="6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201.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2.9403333333333332</v>
      </c>
      <c r="P1958" s="6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100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1.6750470000000002</v>
      </c>
      <c r="P1959" s="6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172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14.355717142857143</v>
      </c>
      <c r="P1960" s="6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201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1.5673440000000001</v>
      </c>
      <c r="P1961" s="6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172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1.1790285714285715</v>
      </c>
      <c r="P1962" s="6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201.6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11.053811999999999</v>
      </c>
      <c r="P1963" s="6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201.6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1.9292499999999999</v>
      </c>
      <c r="P1964" s="6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201.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1.268842105263158</v>
      </c>
      <c r="P1965" s="6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201.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2.5957748878923765</v>
      </c>
      <c r="P1966" s="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201.6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2.6227999999999998</v>
      </c>
      <c r="P1967" s="6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201.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2.0674309000000002</v>
      </c>
      <c r="P1968" s="6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187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3.7012999999999998</v>
      </c>
      <c r="P1969" s="6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115.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2.8496600000000001</v>
      </c>
      <c r="P1970" s="6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187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5.7907999999999999</v>
      </c>
      <c r="P1971" s="6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158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11.318</v>
      </c>
      <c r="P1972" s="6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187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2.6302771750000002</v>
      </c>
      <c r="P1973" s="6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172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6.7447999999999997</v>
      </c>
      <c r="P1974" s="6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172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2.5683081313131315</v>
      </c>
      <c r="P1975" s="6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187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3.7549600000000001</v>
      </c>
      <c r="P1976" s="6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115.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2.0870837499999997</v>
      </c>
      <c r="P1977" s="6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86.4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3.4660000000000002</v>
      </c>
      <c r="P1978" s="6">
        <f t="shared" si="182"/>
        <v>29.310782241014799</v>
      </c>
      <c r="Q1978" t="str">
        <f t="shared" si="183"/>
        <v>technology</v>
      </c>
      <c r="R1978" t="str">
        <f t="shared" ref="R1978:R2041" si="186">RIGHT($N1978, LEN($N1978)-FIND("/", $N1978))</f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14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4.0232999999999999</v>
      </c>
      <c r="P1979" s="6">
        <f t="shared" si="182"/>
        <v>245.02436053593178</v>
      </c>
      <c r="Q1979" t="str">
        <f t="shared" si="183"/>
        <v>technology</v>
      </c>
      <c r="R1979" t="str">
        <f t="shared" si="186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187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10.2684514</v>
      </c>
      <c r="P1980" s="6">
        <f t="shared" si="182"/>
        <v>1323.2540463917526</v>
      </c>
      <c r="Q1980" t="str">
        <f t="shared" si="183"/>
        <v>technology</v>
      </c>
      <c r="R1980" t="str">
        <f t="shared" si="186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158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1.14901155</v>
      </c>
      <c r="P1981" s="6">
        <f t="shared" si="182"/>
        <v>282.65966789667897</v>
      </c>
      <c r="Q1981" t="str">
        <f t="shared" si="183"/>
        <v>technology</v>
      </c>
      <c r="R1981" t="str">
        <f t="shared" si="186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100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3.5482402000000004</v>
      </c>
      <c r="P1982" s="6">
        <f t="shared" si="182"/>
        <v>91.214401028277635</v>
      </c>
      <c r="Q1982" t="str">
        <f t="shared" si="183"/>
        <v>technology</v>
      </c>
      <c r="R1982" t="str">
        <f t="shared" si="186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21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5.0799999999999998E-2</v>
      </c>
      <c r="P1983" s="6">
        <f t="shared" si="182"/>
        <v>31.75</v>
      </c>
      <c r="Q1983" t="str">
        <f t="shared" si="183"/>
        <v>photography</v>
      </c>
      <c r="R1983" t="str">
        <f t="shared" si="186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14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6" t="e">
        <f t="shared" si="182"/>
        <v>#DIV/0!</v>
      </c>
      <c r="Q1984" t="str">
        <f t="shared" si="183"/>
        <v>photography</v>
      </c>
      <c r="R1984" t="str">
        <f t="shared" si="186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187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4.2999999999999997E-2</v>
      </c>
      <c r="P1985" s="6">
        <f t="shared" si="182"/>
        <v>88.6875</v>
      </c>
      <c r="Q1985" t="str">
        <f t="shared" si="183"/>
        <v>photography</v>
      </c>
      <c r="R1985" t="str">
        <f t="shared" si="186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187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0.21146666666666666</v>
      </c>
      <c r="P1986" s="6">
        <f t="shared" si="182"/>
        <v>453.14285714285717</v>
      </c>
      <c r="Q1986" t="str">
        <f t="shared" si="183"/>
        <v>photography</v>
      </c>
      <c r="R1986" t="str">
        <f t="shared" si="186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201.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$E1987/$D1987</f>
        <v>3.1875000000000001E-2</v>
      </c>
      <c r="P1987" s="6">
        <f t="shared" ref="P1987:P2050" si="188">$E1987/L1987</f>
        <v>12.75</v>
      </c>
      <c r="Q1987" t="str">
        <f t="shared" ref="Q1987:Q2050" si="189">LEFT($N1987, FIND("/", $N1987)-1)</f>
        <v>photography</v>
      </c>
      <c r="R1987" t="str">
        <f t="shared" si="186"/>
        <v>people</v>
      </c>
      <c r="S1987" s="10">
        <f t="shared" ref="S1987:S2050" si="190">((($J1987/60)/60)/24)+DATE(1970,1,1)+(-5/24)</f>
        <v>42555.490405092591</v>
      </c>
      <c r="T1987" s="10">
        <f t="shared" ref="T1987:T2050" si="191">((($I1987/60)/60)/24)+DATE(1970,1,1)+(-5/24)</f>
        <v>42584.749999999993</v>
      </c>
    </row>
    <row r="1988" spans="1:20" ht="187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5.0000000000000001E-4</v>
      </c>
      <c r="P1988" s="6">
        <f t="shared" si="188"/>
        <v>1</v>
      </c>
      <c r="Q1988" t="str">
        <f t="shared" si="189"/>
        <v>photography</v>
      </c>
      <c r="R1988" t="str">
        <f t="shared" si="186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115.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0.42472727272727273</v>
      </c>
      <c r="P1989" s="6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43.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4.1666666666666666E-3</v>
      </c>
      <c r="P1990" s="6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172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0.01</v>
      </c>
      <c r="P1991" s="6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172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0.16966666666666666</v>
      </c>
      <c r="P1992" s="6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115.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7.0000000000000007E-2</v>
      </c>
      <c r="P1993" s="6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86.4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1.3333333333333333E-3</v>
      </c>
      <c r="P1994" s="6">
        <f t="shared" si="188"/>
        <v>1</v>
      </c>
      <c r="Q1994" t="str">
        <f t="shared" si="189"/>
        <v>photography</v>
      </c>
      <c r="R1994" t="str">
        <f t="shared" si="186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172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6" t="e">
        <f t="shared" si="188"/>
        <v>#DIV/0!</v>
      </c>
      <c r="Q1995" t="str">
        <f t="shared" si="189"/>
        <v>photography</v>
      </c>
      <c r="R1995" t="str">
        <f t="shared" si="186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201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6" t="e">
        <f t="shared" si="188"/>
        <v>#DIV/0!</v>
      </c>
      <c r="Q1996" t="str">
        <f t="shared" si="189"/>
        <v>photography</v>
      </c>
      <c r="R1996" t="str">
        <f t="shared" si="186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172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7.8E-2</v>
      </c>
      <c r="P1997" s="6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187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6" t="e">
        <f t="shared" si="188"/>
        <v>#DIV/0!</v>
      </c>
      <c r="Q1998" t="str">
        <f t="shared" si="189"/>
        <v>photography</v>
      </c>
      <c r="R1998" t="str">
        <f t="shared" si="186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187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6" t="e">
        <f t="shared" si="188"/>
        <v>#DIV/0!</v>
      </c>
      <c r="Q1999" t="str">
        <f t="shared" si="189"/>
        <v>photography</v>
      </c>
      <c r="R1999" t="str">
        <f t="shared" si="186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21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0.26200000000000001</v>
      </c>
      <c r="P2000" s="6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172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7.6129032258064515E-3</v>
      </c>
      <c r="P2001" s="6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21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0.125</v>
      </c>
      <c r="P2002" s="6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14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3.8212909090909091</v>
      </c>
      <c r="P2003" s="6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187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2.1679422000000002</v>
      </c>
      <c r="P2004" s="6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21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3.12</v>
      </c>
      <c r="P2005" s="6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172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2.3442048</v>
      </c>
      <c r="P2006" s="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187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1.236801</v>
      </c>
      <c r="P2007" s="6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230.4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2.4784000000000002</v>
      </c>
      <c r="P2008" s="6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21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1.157092</v>
      </c>
      <c r="P2009" s="6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201.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1.1707484768810599</v>
      </c>
      <c r="P2010" s="6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187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3.05158</v>
      </c>
      <c r="P2011" s="6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100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3.2005299999999997</v>
      </c>
      <c r="P2012" s="6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172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8.1956399999999991</v>
      </c>
      <c r="P2013" s="6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158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2.3490000000000002</v>
      </c>
      <c r="P2014" s="6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201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4.9491375</v>
      </c>
      <c r="P2015" s="6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201.6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78.137822333333332</v>
      </c>
      <c r="P2016" s="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158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1.1300013888888889</v>
      </c>
      <c r="P2017" s="6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115.2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9.2154220000000002</v>
      </c>
      <c r="P2018" s="6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172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1.2510239999999999</v>
      </c>
      <c r="P2019" s="6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201.6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1.0224343076923077</v>
      </c>
      <c r="P2020" s="6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21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4.8490975000000001</v>
      </c>
      <c r="P2021" s="6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230.4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1.9233333333333333</v>
      </c>
      <c r="P2022" s="6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21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2.8109999999999999</v>
      </c>
      <c r="P2023" s="6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187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1.2513700000000001</v>
      </c>
      <c r="P2024" s="6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21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1.61459</v>
      </c>
      <c r="P2025" s="6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201.6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5.8535000000000004</v>
      </c>
      <c r="P2026" s="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21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2.0114999999999998</v>
      </c>
      <c r="P2027" s="6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86.4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1.3348307999999998</v>
      </c>
      <c r="P2028" s="6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187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1.2024900000000001</v>
      </c>
      <c r="P2029" s="6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100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1.2616666666666667</v>
      </c>
      <c r="P2030" s="6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144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3.6120000000000001</v>
      </c>
      <c r="P2031" s="6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187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2.26239013671875</v>
      </c>
      <c r="P2032" s="6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144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1.2035</v>
      </c>
      <c r="P2033" s="6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172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3.0418799999999999</v>
      </c>
      <c r="P2034" s="6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201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1.7867599999999999</v>
      </c>
      <c r="P2035" s="6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201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3.868199871794872</v>
      </c>
      <c r="P2036" s="6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187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2.1103642500000004</v>
      </c>
      <c r="P2037" s="6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201.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1.3166833333333334</v>
      </c>
      <c r="P2038" s="6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158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3.0047639999999998</v>
      </c>
      <c r="P2039" s="6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172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4.2051249999999998</v>
      </c>
      <c r="P2040" s="6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129.6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1.362168</v>
      </c>
      <c r="P2041" s="6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86.4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2.4817133333333334</v>
      </c>
      <c r="P2042" s="6">
        <f t="shared" si="188"/>
        <v>27.472841328413285</v>
      </c>
      <c r="Q2042" t="str">
        <f t="shared" si="189"/>
        <v>technology</v>
      </c>
      <c r="R2042" t="str">
        <f t="shared" ref="R2042:R2105" si="192">RIGHT($N2042, LEN($N2042)-FIND("/", $N2042))</f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187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1.8186315789473684</v>
      </c>
      <c r="P2043" s="6">
        <f t="shared" si="188"/>
        <v>143.97499999999999</v>
      </c>
      <c r="Q2043" t="str">
        <f t="shared" si="189"/>
        <v>technology</v>
      </c>
      <c r="R2043" t="str">
        <f t="shared" si="192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172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1.2353000000000001</v>
      </c>
      <c r="P2044" s="6">
        <f t="shared" si="188"/>
        <v>88.23571428571428</v>
      </c>
      <c r="Q2044" t="str">
        <f t="shared" si="189"/>
        <v>technology</v>
      </c>
      <c r="R2044" t="str">
        <f t="shared" si="192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201.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5.0620938628158845</v>
      </c>
      <c r="P2045" s="6">
        <f t="shared" si="188"/>
        <v>36.326424870466319</v>
      </c>
      <c r="Q2045" t="str">
        <f t="shared" si="189"/>
        <v>technology</v>
      </c>
      <c r="R2045" t="str">
        <f t="shared" si="192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172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1.0821333333333334</v>
      </c>
      <c r="P2046" s="6">
        <f t="shared" si="188"/>
        <v>90.177777777777777</v>
      </c>
      <c r="Q2046" t="str">
        <f t="shared" si="189"/>
        <v>technology</v>
      </c>
      <c r="R2046" t="str">
        <f t="shared" si="192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201.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8.1918387755102042</v>
      </c>
      <c r="P2047" s="6">
        <f t="shared" si="188"/>
        <v>152.62361216730039</v>
      </c>
      <c r="Q2047" t="str">
        <f t="shared" si="189"/>
        <v>technology</v>
      </c>
      <c r="R2047" t="str">
        <f t="shared" si="192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216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1.2110000000000001</v>
      </c>
      <c r="P2048" s="6">
        <f t="shared" si="188"/>
        <v>55.806451612903224</v>
      </c>
      <c r="Q2048" t="str">
        <f t="shared" si="189"/>
        <v>technology</v>
      </c>
      <c r="R2048" t="str">
        <f t="shared" si="192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201.6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1.0299897959183673</v>
      </c>
      <c r="P2049" s="6">
        <f t="shared" si="188"/>
        <v>227.85327313769753</v>
      </c>
      <c r="Q2049" t="str">
        <f t="shared" si="189"/>
        <v>technology</v>
      </c>
      <c r="R2049" t="str">
        <f t="shared" si="192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201.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1.4833229411764706</v>
      </c>
      <c r="P2050" s="6">
        <f t="shared" si="188"/>
        <v>91.82989803350327</v>
      </c>
      <c r="Q2050" t="str">
        <f t="shared" si="189"/>
        <v>technology</v>
      </c>
      <c r="R2050" t="str">
        <f t="shared" si="192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7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$E2051/$D2051</f>
        <v>1.2019070000000001</v>
      </c>
      <c r="P2051" s="6">
        <f t="shared" ref="P2051:P2114" si="194">$E2051/L2051</f>
        <v>80.991037735849048</v>
      </c>
      <c r="Q2051" t="str">
        <f t="shared" ref="Q2051:Q2114" si="195">LEFT($N2051, FIND("/", $N2051)-1)</f>
        <v>technology</v>
      </c>
      <c r="R2051" t="str">
        <f t="shared" si="192"/>
        <v>hardware</v>
      </c>
      <c r="S2051" s="10">
        <f t="shared" ref="S2051:S2114" si="196">((($J2051/60)/60)/24)+DATE(1970,1,1)+(-5/24)</f>
        <v>41575.319016203699</v>
      </c>
      <c r="T2051" s="10">
        <f t="shared" ref="T2051:T2114" si="197">((($I2051/60)/60)/24)+DATE(1970,1,1)+(-5/24)</f>
        <v>41610.749305555553</v>
      </c>
    </row>
    <row r="2052" spans="1:20" ht="187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4.7327000000000004</v>
      </c>
      <c r="P2052" s="6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187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1.303625</v>
      </c>
      <c r="P2053" s="6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172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3.5304799999999998</v>
      </c>
      <c r="P2054" s="6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187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1.0102</v>
      </c>
      <c r="P2055" s="6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187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1.1359142857142857</v>
      </c>
      <c r="P2056" s="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201.6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1.6741666666666666</v>
      </c>
      <c r="P2057" s="6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172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1.5345200000000001</v>
      </c>
      <c r="P2058" s="6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187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2.022322</v>
      </c>
      <c r="P2059" s="6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115.2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1.6828125</v>
      </c>
      <c r="P2060" s="6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201.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1.4345666666666668</v>
      </c>
      <c r="P2061" s="6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187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1.964</v>
      </c>
      <c r="P2062" s="6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201.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1.0791999999999999</v>
      </c>
      <c r="P2063" s="6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201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1.14977</v>
      </c>
      <c r="P2064" s="6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129.6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1.4804999999999999</v>
      </c>
      <c r="P2065" s="6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187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1.9116676082790633</v>
      </c>
      <c r="P2066" s="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216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1.99215125</v>
      </c>
      <c r="P2067" s="6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158.4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2.1859999999999999</v>
      </c>
      <c r="P2068" s="6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144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1.2686868686868686</v>
      </c>
      <c r="P2069" s="6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201.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1.0522388</v>
      </c>
      <c r="P2070" s="6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187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1.2840666000000001</v>
      </c>
      <c r="P2071" s="6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216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3.1732719999999999</v>
      </c>
      <c r="P2072" s="6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187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2.8073000000000001</v>
      </c>
      <c r="P2073" s="6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187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1.1073146853146854</v>
      </c>
      <c r="P2074" s="6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187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1.5260429999999998</v>
      </c>
      <c r="P2075" s="6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115.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1.0249999999999999</v>
      </c>
      <c r="P2076" s="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158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16.783738373837384</v>
      </c>
      <c r="P2077" s="6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115.2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5.4334915642458101</v>
      </c>
      <c r="P2078" s="6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158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1.1550800000000001</v>
      </c>
      <c r="P2079" s="6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201.6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1.3120499999999999</v>
      </c>
      <c r="P2080" s="6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201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2.8816999999999999</v>
      </c>
      <c r="P2081" s="6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201.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5.0780000000000003</v>
      </c>
      <c r="P2082" s="6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187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1.1457142857142857</v>
      </c>
      <c r="P2083" s="6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201.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1.1073333333333333</v>
      </c>
      <c r="P2084" s="6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216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1.1333333333333333</v>
      </c>
      <c r="P2085" s="6">
        <f t="shared" si="194"/>
        <v>34</v>
      </c>
      <c r="Q2085" t="str">
        <f t="shared" si="195"/>
        <v>music</v>
      </c>
      <c r="R2085" t="str">
        <f t="shared" si="192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14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1.0833333333333333</v>
      </c>
      <c r="P2086" s="6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21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1.2353333333333334</v>
      </c>
      <c r="P2087" s="6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158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1.0069999999999999</v>
      </c>
      <c r="P2088" s="6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21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1.0353333333333334</v>
      </c>
      <c r="P2089" s="6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187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1.1551066666666667</v>
      </c>
      <c r="P2090" s="6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100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1.2040040000000001</v>
      </c>
      <c r="P2091" s="6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21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1.1504037499999999</v>
      </c>
      <c r="P2092" s="6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187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1.2046777777777777</v>
      </c>
      <c r="P2093" s="6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172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1.0128333333333333</v>
      </c>
      <c r="P2094" s="6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172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1.0246666666666666</v>
      </c>
      <c r="P2095" s="6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187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1.2054285714285715</v>
      </c>
      <c r="P2096" s="6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187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</v>
      </c>
      <c r="P2097" s="6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172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1.0166666666666666</v>
      </c>
      <c r="P2098" s="6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187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</v>
      </c>
      <c r="P2099" s="6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187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1.0033333333333334</v>
      </c>
      <c r="P2100" s="6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43.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1.3236666666666668</v>
      </c>
      <c r="P2101" s="6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187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1.3666666666666667</v>
      </c>
      <c r="P2102" s="6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201.6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1.1325000000000001</v>
      </c>
      <c r="P2103" s="6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172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1.36</v>
      </c>
      <c r="P2104" s="6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86.4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1.4612318374694613</v>
      </c>
      <c r="P2105" s="6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172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1.2949999999999999</v>
      </c>
      <c r="P2106" s="6">
        <f t="shared" si="194"/>
        <v>28</v>
      </c>
      <c r="Q2106" t="str">
        <f t="shared" si="195"/>
        <v>music</v>
      </c>
      <c r="R2106" t="str">
        <f t="shared" ref="R2106:R2169" si="198">RIGHT($N2106, LEN($N2106)-FIND("/", $N2106))</f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129.6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2.54</v>
      </c>
      <c r="P2107" s="6">
        <f t="shared" si="194"/>
        <v>51.313131313131315</v>
      </c>
      <c r="Q2107" t="str">
        <f t="shared" si="195"/>
        <v>music</v>
      </c>
      <c r="R2107" t="str">
        <f t="shared" si="198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187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1.0704545454545455</v>
      </c>
      <c r="P2108" s="6">
        <f t="shared" si="194"/>
        <v>53.522727272727273</v>
      </c>
      <c r="Q2108" t="str">
        <f t="shared" si="195"/>
        <v>music</v>
      </c>
      <c r="R2108" t="str">
        <f t="shared" si="198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158.4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1.0773299999999999</v>
      </c>
      <c r="P2109" s="6">
        <f t="shared" si="194"/>
        <v>37.149310344827583</v>
      </c>
      <c r="Q2109" t="str">
        <f t="shared" si="195"/>
        <v>music</v>
      </c>
      <c r="R2109" t="str">
        <f t="shared" si="198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187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1.0731250000000001</v>
      </c>
      <c r="P2110" s="6">
        <f t="shared" si="194"/>
        <v>89.895287958115176</v>
      </c>
      <c r="Q2110" t="str">
        <f t="shared" si="195"/>
        <v>music</v>
      </c>
      <c r="R2110" t="str">
        <f t="shared" si="198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144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1.06525</v>
      </c>
      <c r="P2111" s="6">
        <f t="shared" si="194"/>
        <v>106.52500000000001</v>
      </c>
      <c r="Q2111" t="str">
        <f t="shared" si="195"/>
        <v>music</v>
      </c>
      <c r="R2111" t="str">
        <f t="shared" si="198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115.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1.0035000000000001</v>
      </c>
      <c r="P2112" s="6">
        <f t="shared" si="194"/>
        <v>52.815789473684212</v>
      </c>
      <c r="Q2112" t="str">
        <f t="shared" si="195"/>
        <v>music</v>
      </c>
      <c r="R2112" t="str">
        <f t="shared" si="198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187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1.0649999999999999</v>
      </c>
      <c r="P2113" s="6">
        <f t="shared" si="194"/>
        <v>54.615384615384613</v>
      </c>
      <c r="Q2113" t="str">
        <f t="shared" si="195"/>
        <v>music</v>
      </c>
      <c r="R2113" t="str">
        <f t="shared" si="198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158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</v>
      </c>
      <c r="P2114" s="6">
        <f t="shared" si="194"/>
        <v>27.272727272727273</v>
      </c>
      <c r="Q2114" t="str">
        <f t="shared" si="195"/>
        <v>music</v>
      </c>
      <c r="R2114" t="str">
        <f t="shared" si="198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86.4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$E2115/$D2115</f>
        <v>1.0485714285714285</v>
      </c>
      <c r="P2115" s="6">
        <f t="shared" ref="P2115:P2178" si="200">$E2115/L2115</f>
        <v>68.598130841121488</v>
      </c>
      <c r="Q2115" t="str">
        <f t="shared" ref="Q2115:Q2178" si="201">LEFT($N2115, FIND("/", $N2115)-1)</f>
        <v>music</v>
      </c>
      <c r="R2115" t="str">
        <f t="shared" si="198"/>
        <v>indie rock</v>
      </c>
      <c r="S2115" s="10">
        <f t="shared" ref="S2115:S2178" si="202">((($J2115/60)/60)/24)+DATE(1970,1,1)+(-5/24)</f>
        <v>41870.657129629624</v>
      </c>
      <c r="T2115" s="10">
        <f t="shared" ref="T2115:T2178" si="203">((($I2115/60)/60)/24)+DATE(1970,1,1)+(-5/24)</f>
        <v>41905.657129629624</v>
      </c>
    </row>
    <row r="2116" spans="1:20" ht="172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1.0469999999999999</v>
      </c>
      <c r="P2116" s="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158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2.2566666666666668</v>
      </c>
      <c r="P2117" s="6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187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1.0090416666666666</v>
      </c>
      <c r="P2118" s="6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21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1.4775</v>
      </c>
      <c r="P2119" s="6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115.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1.3461099999999999</v>
      </c>
      <c r="P2120" s="6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158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1.0075000000000001</v>
      </c>
      <c r="P2121" s="6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100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1.00880375</v>
      </c>
      <c r="P2122" s="6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144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5.6800000000000002E-3</v>
      </c>
      <c r="P2123" s="6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14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3.875E-3</v>
      </c>
      <c r="P2124" s="6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230.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0.1</v>
      </c>
      <c r="P2125" s="6">
        <f t="shared" si="200"/>
        <v>10</v>
      </c>
      <c r="Q2125" t="str">
        <f t="shared" si="201"/>
        <v>games</v>
      </c>
      <c r="R2125" t="str">
        <f t="shared" si="198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201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0.10454545454545454</v>
      </c>
      <c r="P2126" s="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172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1.4200000000000001E-2</v>
      </c>
      <c r="P2127" s="6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187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5.0000000000000001E-4</v>
      </c>
      <c r="P2128" s="6">
        <f t="shared" si="200"/>
        <v>5</v>
      </c>
      <c r="Q2128" t="str">
        <f t="shared" si="201"/>
        <v>games</v>
      </c>
      <c r="R2128" t="str">
        <f t="shared" si="198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86.4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0.28842857142857142</v>
      </c>
      <c r="P2129" s="6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158.4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1.6666666666666668E-3</v>
      </c>
      <c r="P2130" s="6">
        <f t="shared" si="200"/>
        <v>25</v>
      </c>
      <c r="Q2130" t="str">
        <f t="shared" si="201"/>
        <v>games</v>
      </c>
      <c r="R2130" t="str">
        <f t="shared" si="198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201.6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0.11799999999999999</v>
      </c>
      <c r="P2131" s="6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100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2.0238095238095236E-3</v>
      </c>
      <c r="P2132" s="6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172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0.05</v>
      </c>
      <c r="P2133" s="6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216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2.1129899999999997E-2</v>
      </c>
      <c r="P2134" s="6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201.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1.6E-2</v>
      </c>
      <c r="P2135" s="6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172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1.7333333333333333E-2</v>
      </c>
      <c r="P2136" s="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216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9.5600000000000004E-2</v>
      </c>
      <c r="P2137" s="6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158.4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5.9612499999999998E-4</v>
      </c>
      <c r="P2138" s="6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158.4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0.28405999999999998</v>
      </c>
      <c r="P2139" s="6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129.6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0.128</v>
      </c>
      <c r="P2140" s="6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21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5.4199999999999998E-2</v>
      </c>
      <c r="P2141" s="6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201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1.1199999999999999E-3</v>
      </c>
      <c r="P2142" s="6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201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6" t="e">
        <f t="shared" si="200"/>
        <v>#DIV/0!</v>
      </c>
      <c r="Q2143" t="str">
        <f t="shared" si="201"/>
        <v>games</v>
      </c>
      <c r="R2143" t="str">
        <f t="shared" si="198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201.6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5.7238095238095241E-2</v>
      </c>
      <c r="P2144" s="6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201.6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0.1125</v>
      </c>
      <c r="P2145" s="6">
        <f t="shared" si="200"/>
        <v>45</v>
      </c>
      <c r="Q2145" t="str">
        <f t="shared" si="201"/>
        <v>games</v>
      </c>
      <c r="R2145" t="str">
        <f t="shared" si="198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14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1.7098591549295775E-2</v>
      </c>
      <c r="P2146" s="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187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0.30433333333333334</v>
      </c>
      <c r="P2147" s="6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230.4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2.0000000000000001E-4</v>
      </c>
      <c r="P2148" s="6">
        <f t="shared" si="200"/>
        <v>1</v>
      </c>
      <c r="Q2148" t="str">
        <f t="shared" si="201"/>
        <v>games</v>
      </c>
      <c r="R2148" t="str">
        <f t="shared" si="198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57.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6.9641025641025639E-3</v>
      </c>
      <c r="P2149" s="6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187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0.02</v>
      </c>
      <c r="P2150" s="6">
        <f t="shared" si="200"/>
        <v>1</v>
      </c>
      <c r="Q2150" t="str">
        <f t="shared" si="201"/>
        <v>games</v>
      </c>
      <c r="R2150" t="str">
        <f t="shared" si="198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21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6" t="e">
        <f t="shared" si="200"/>
        <v>#DIV/0!</v>
      </c>
      <c r="Q2151" t="str">
        <f t="shared" si="201"/>
        <v>games</v>
      </c>
      <c r="R2151" t="str">
        <f t="shared" si="198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7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8.0999999999999996E-3</v>
      </c>
      <c r="P2152" s="6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172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2.6222222222222224E-3</v>
      </c>
      <c r="P2153" s="6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187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1.6666666666666668E-3</v>
      </c>
      <c r="P2154" s="6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201.6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9.1244548809124457E-5</v>
      </c>
      <c r="P2155" s="6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100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8.0000000000000002E-3</v>
      </c>
      <c r="P2156" s="6">
        <f t="shared" si="200"/>
        <v>1</v>
      </c>
      <c r="Q2156" t="str">
        <f t="shared" si="201"/>
        <v>games</v>
      </c>
      <c r="R2156" t="str">
        <f t="shared" si="198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172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2.3E-2</v>
      </c>
      <c r="P2157" s="6">
        <f t="shared" si="200"/>
        <v>23</v>
      </c>
      <c r="Q2157" t="str">
        <f t="shared" si="201"/>
        <v>games</v>
      </c>
      <c r="R2157" t="str">
        <f t="shared" si="198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14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2.6660714285714284E-2</v>
      </c>
      <c r="P2158" s="6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100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0.28192</v>
      </c>
      <c r="P2159" s="6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187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6.5900366666666668E-2</v>
      </c>
      <c r="P2160" s="6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201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7.2222222222222219E-3</v>
      </c>
      <c r="P2161" s="6">
        <f t="shared" si="200"/>
        <v>13</v>
      </c>
      <c r="Q2161" t="str">
        <f t="shared" si="201"/>
        <v>games</v>
      </c>
      <c r="R2161" t="str">
        <f t="shared" si="198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172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8.5000000000000006E-3</v>
      </c>
      <c r="P2162" s="6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7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1.1575</v>
      </c>
      <c r="P2163" s="6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187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1.1226666666666667</v>
      </c>
      <c r="P2164" s="6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172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1.3220000000000001</v>
      </c>
      <c r="P2165" s="6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129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1.0263636363636364</v>
      </c>
      <c r="P2166" s="6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172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1.3864000000000001</v>
      </c>
      <c r="P2167" s="6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21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1.466</v>
      </c>
      <c r="P2168" s="6">
        <f t="shared" si="200"/>
        <v>91.625</v>
      </c>
      <c r="Q2168" t="str">
        <f t="shared" si="201"/>
        <v>music</v>
      </c>
      <c r="R2168" t="str">
        <f t="shared" si="198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115.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1.2</v>
      </c>
      <c r="P2169" s="6">
        <f t="shared" si="200"/>
        <v>22.5</v>
      </c>
      <c r="Q2169" t="str">
        <f t="shared" si="201"/>
        <v>music</v>
      </c>
      <c r="R2169" t="str">
        <f t="shared" si="198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129.6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1.215816111111111</v>
      </c>
      <c r="P2170" s="6">
        <f t="shared" si="200"/>
        <v>64.366735294117646</v>
      </c>
      <c r="Q2170" t="str">
        <f t="shared" si="201"/>
        <v>music</v>
      </c>
      <c r="R2170" t="str">
        <f t="shared" ref="R2170:R2233" si="204">RIGHT($N2170, LEN($N2170)-FIND("/", $N2170))</f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21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</v>
      </c>
      <c r="P2171" s="6">
        <f t="shared" si="200"/>
        <v>21.857142857142858</v>
      </c>
      <c r="Q2171" t="str">
        <f t="shared" si="201"/>
        <v>music</v>
      </c>
      <c r="R2171" t="str">
        <f t="shared" si="204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158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1.8085714285714285</v>
      </c>
      <c r="P2172" s="6">
        <f t="shared" si="200"/>
        <v>33.315789473684212</v>
      </c>
      <c r="Q2172" t="str">
        <f t="shared" si="201"/>
        <v>music</v>
      </c>
      <c r="R2172" t="str">
        <f t="shared" si="204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14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1.0607500000000001</v>
      </c>
      <c r="P2173" s="6">
        <f t="shared" si="200"/>
        <v>90.276595744680847</v>
      </c>
      <c r="Q2173" t="str">
        <f t="shared" si="201"/>
        <v>music</v>
      </c>
      <c r="R2173" t="str">
        <f t="shared" si="204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187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</v>
      </c>
      <c r="P2174" s="6">
        <f t="shared" si="200"/>
        <v>76.92307692307692</v>
      </c>
      <c r="Q2174" t="str">
        <f t="shared" si="201"/>
        <v>music</v>
      </c>
      <c r="R2174" t="str">
        <f t="shared" si="204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201.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1.2692857142857144</v>
      </c>
      <c r="P2175" s="6">
        <f t="shared" si="200"/>
        <v>59.233333333333334</v>
      </c>
      <c r="Q2175" t="str">
        <f t="shared" si="201"/>
        <v>music</v>
      </c>
      <c r="R2175" t="str">
        <f t="shared" si="204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172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1.0297499999999999</v>
      </c>
      <c r="P2176" s="6">
        <f t="shared" si="200"/>
        <v>65.38095238095238</v>
      </c>
      <c r="Q2176" t="str">
        <f t="shared" si="201"/>
        <v>music</v>
      </c>
      <c r="R2176" t="str">
        <f t="shared" si="204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172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2.5</v>
      </c>
      <c r="P2177" s="6">
        <f t="shared" si="200"/>
        <v>67.307692307692307</v>
      </c>
      <c r="Q2177" t="str">
        <f t="shared" si="201"/>
        <v>music</v>
      </c>
      <c r="R2177" t="str">
        <f t="shared" si="204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158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1.2602</v>
      </c>
      <c r="P2178" s="6">
        <f t="shared" si="200"/>
        <v>88.74647887323944</v>
      </c>
      <c r="Q2178" t="str">
        <f t="shared" si="201"/>
        <v>music</v>
      </c>
      <c r="R2178" t="str">
        <f t="shared" si="204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172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$E2179/$D2179</f>
        <v>1.0012000000000001</v>
      </c>
      <c r="P2179" s="6">
        <f t="shared" ref="P2179:P2242" si="206">$E2179/L2179</f>
        <v>65.868421052631575</v>
      </c>
      <c r="Q2179" t="str">
        <f t="shared" ref="Q2179:Q2242" si="207">LEFT($N2179, FIND("/", $N2179)-1)</f>
        <v>music</v>
      </c>
      <c r="R2179" t="str">
        <f t="shared" si="204"/>
        <v>rock</v>
      </c>
      <c r="S2179" s="10">
        <f t="shared" ref="S2179:S2242" si="208">((($J2179/60)/60)/24)+DATE(1970,1,1)+(-5/24)</f>
        <v>42502.042442129627</v>
      </c>
      <c r="T2179" s="10">
        <f t="shared" ref="T2179:T2242" si="209">((($I2179/60)/60)/24)+DATE(1970,1,1)+(-5/24)</f>
        <v>42527.042442129627</v>
      </c>
    </row>
    <row r="2180" spans="1:20" ht="172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1.3864000000000001</v>
      </c>
      <c r="P2180" s="6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129.6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1.6140000000000001</v>
      </c>
      <c r="P2181" s="6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129.6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1.071842</v>
      </c>
      <c r="P2182" s="6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201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1.5309999999999999</v>
      </c>
      <c r="P2183" s="6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14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5.2416666666666663</v>
      </c>
      <c r="P2184" s="6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172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4.8927777777777779</v>
      </c>
      <c r="P2185" s="6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21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2.8473999999999999</v>
      </c>
      <c r="P2186" s="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201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18.569700000000001</v>
      </c>
      <c r="P2187" s="6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14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1.0967499999999999</v>
      </c>
      <c r="P2188" s="6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172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10.146425000000001</v>
      </c>
      <c r="P2189" s="6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172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4.1217692027666546</v>
      </c>
      <c r="P2190" s="6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187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5.0324999999999998</v>
      </c>
      <c r="P2191" s="6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201.6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1.8461052631578947</v>
      </c>
      <c r="P2192" s="6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187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1.1973333333333334</v>
      </c>
      <c r="P2193" s="6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201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10.812401666666668</v>
      </c>
      <c r="P2194" s="6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201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4.5237333333333334</v>
      </c>
      <c r="P2195" s="6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201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5.3737000000000004</v>
      </c>
      <c r="P2196" s="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100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1.2032608695652174</v>
      </c>
      <c r="P2197" s="6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86.4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1.1383571428571428</v>
      </c>
      <c r="P2198" s="6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172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9.5103109999999997</v>
      </c>
      <c r="P2199" s="6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187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1.3289249999999999</v>
      </c>
      <c r="P2200" s="6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86.4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1.4697777777777778</v>
      </c>
      <c r="P2201" s="6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201.6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5.4215</v>
      </c>
      <c r="P2202" s="6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187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3.8271818181818182</v>
      </c>
      <c r="P2203" s="6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129.6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7.0418124999999998</v>
      </c>
      <c r="P2204" s="6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172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1.0954999999999999</v>
      </c>
      <c r="P2205" s="6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187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1.3286666666666667</v>
      </c>
      <c r="P2206" s="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201.6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1.52</v>
      </c>
      <c r="P2207" s="6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201.6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1.0272727272727273</v>
      </c>
      <c r="P2208" s="6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187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</v>
      </c>
      <c r="P2209" s="6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187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1.016</v>
      </c>
      <c r="P2210" s="6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115.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1.508</v>
      </c>
      <c r="P2211" s="6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201.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1.11425</v>
      </c>
      <c r="P2212" s="6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201.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1.956</v>
      </c>
      <c r="P2213" s="6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201.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1.1438333333333333</v>
      </c>
      <c r="P2214" s="6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201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</v>
      </c>
      <c r="P2215" s="6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172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2.9250166666666666</v>
      </c>
      <c r="P2216" s="6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86.4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1.5636363636363637</v>
      </c>
      <c r="P2217" s="6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172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1.0566666666666666</v>
      </c>
      <c r="P2218" s="6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172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1.0119047619047619</v>
      </c>
      <c r="P2219" s="6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172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1.2283299999999999</v>
      </c>
      <c r="P2220" s="6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172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1.0149999999999999</v>
      </c>
      <c r="P2221" s="6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172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1.0114285714285713</v>
      </c>
      <c r="P2222" s="6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187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1.0811999999999999</v>
      </c>
      <c r="P2223" s="6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187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1.6259999999999999</v>
      </c>
      <c r="P2224" s="6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21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1.0580000000000001</v>
      </c>
      <c r="P2225" s="6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201.6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2.4315000000000002</v>
      </c>
      <c r="P2226" s="6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201.6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9.4483338095238096</v>
      </c>
      <c r="P2227" s="6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187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1.0846283333333333</v>
      </c>
      <c r="P2228" s="6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187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1.5737692307692308</v>
      </c>
      <c r="P2229" s="6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21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11.744899999999999</v>
      </c>
      <c r="P2230" s="6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201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1.7104755366949576</v>
      </c>
      <c r="P2231" s="6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201.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1.2595294117647058</v>
      </c>
      <c r="P2232" s="6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187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12.121296000000001</v>
      </c>
      <c r="P2233" s="6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187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4.9580000000000002</v>
      </c>
      <c r="P2234" s="6">
        <f t="shared" si="206"/>
        <v>25.091093117408906</v>
      </c>
      <c r="Q2234" t="str">
        <f t="shared" si="207"/>
        <v>games</v>
      </c>
      <c r="R2234" t="str">
        <f t="shared" ref="R2234:R2297" si="210">RIGHT($N2234, LEN($N2234)-FIND("/", $N2234))</f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158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3.3203999999999998</v>
      </c>
      <c r="P2235" s="6">
        <f t="shared" si="206"/>
        <v>21.230179028132991</v>
      </c>
      <c r="Q2235" t="str">
        <f t="shared" si="207"/>
        <v>games</v>
      </c>
      <c r="R2235" t="str">
        <f t="shared" si="210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172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11.65</v>
      </c>
      <c r="P2236" s="6">
        <f t="shared" si="206"/>
        <v>41.607142857142854</v>
      </c>
      <c r="Q2236" t="str">
        <f t="shared" si="207"/>
        <v>games</v>
      </c>
      <c r="R2236" t="str">
        <f t="shared" si="210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129.6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1.5331538461538461</v>
      </c>
      <c r="P2237" s="6">
        <f t="shared" si="206"/>
        <v>135.58503401360545</v>
      </c>
      <c r="Q2237" t="str">
        <f t="shared" si="207"/>
        <v>games</v>
      </c>
      <c r="R2237" t="str">
        <f t="shared" si="210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14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5.3710714285714287</v>
      </c>
      <c r="P2238" s="6">
        <f t="shared" si="206"/>
        <v>22.116176470588236</v>
      </c>
      <c r="Q2238" t="str">
        <f t="shared" si="207"/>
        <v>games</v>
      </c>
      <c r="R2238" t="str">
        <f t="shared" si="210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187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3.5292777777777777</v>
      </c>
      <c r="P2239" s="6">
        <f t="shared" si="206"/>
        <v>64.625635808748726</v>
      </c>
      <c r="Q2239" t="str">
        <f t="shared" si="207"/>
        <v>games</v>
      </c>
      <c r="R2239" t="str">
        <f t="shared" si="210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129.6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1.3740000000000001</v>
      </c>
      <c r="P2240" s="6">
        <f t="shared" si="206"/>
        <v>69.569620253164558</v>
      </c>
      <c r="Q2240" t="str">
        <f t="shared" si="207"/>
        <v>games</v>
      </c>
      <c r="R2240" t="str">
        <f t="shared" si="210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129.6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1.2802667999999999</v>
      </c>
      <c r="P2241" s="6">
        <f t="shared" si="206"/>
        <v>75.133028169014082</v>
      </c>
      <c r="Q2241" t="str">
        <f t="shared" si="207"/>
        <v>games</v>
      </c>
      <c r="R2241" t="str">
        <f t="shared" si="210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187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2.7067999999999999</v>
      </c>
      <c r="P2242" s="6">
        <f t="shared" si="206"/>
        <v>140.97916666666666</v>
      </c>
      <c r="Q2242" t="str">
        <f t="shared" si="207"/>
        <v>games</v>
      </c>
      <c r="R2242" t="str">
        <f t="shared" si="210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201.6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$E2243/$D2243</f>
        <v>8.0640000000000001</v>
      </c>
      <c r="P2243" s="6">
        <f t="shared" ref="P2243:P2306" si="212">$E2243/L2243</f>
        <v>49.472392638036808</v>
      </c>
      <c r="Q2243" t="str">
        <f t="shared" ref="Q2243:Q2306" si="213">LEFT($N2243, FIND("/", $N2243)-1)</f>
        <v>games</v>
      </c>
      <c r="R2243" t="str">
        <f t="shared" si="210"/>
        <v>tabletop games</v>
      </c>
      <c r="S2243" s="10">
        <f t="shared" ref="S2243:S2306" si="214">((($J2243/60)/60)/24)+DATE(1970,1,1)+(-5/24)</f>
        <v>42766.619212962956</v>
      </c>
      <c r="T2243" s="10">
        <f t="shared" ref="T2243:T2306" si="215">((($I2243/60)/60)/24)+DATE(1970,1,1)+(-5/24)</f>
        <v>42796.619212962956</v>
      </c>
    </row>
    <row r="2244" spans="1:20" ht="144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13.600976000000001</v>
      </c>
      <c r="P2244" s="6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21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9302.5</v>
      </c>
      <c r="P2245" s="6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201.6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3.7702</v>
      </c>
      <c r="P2246" s="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172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26.47025</v>
      </c>
      <c r="P2247" s="6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216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1.0012000000000001</v>
      </c>
      <c r="P2248" s="6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129.6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1.0445405405405406</v>
      </c>
      <c r="P2249" s="6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187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1.0721428571428571</v>
      </c>
      <c r="P2250" s="6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129.6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1.6877142857142857</v>
      </c>
      <c r="P2251" s="6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187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9.7511200000000002</v>
      </c>
      <c r="P2252" s="6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172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1.3444929411764706</v>
      </c>
      <c r="P2253" s="6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187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2.722777777777778</v>
      </c>
      <c r="P2254" s="6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201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1.1268750000000001</v>
      </c>
      <c r="P2255" s="6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14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4.5979999999999999</v>
      </c>
      <c r="P2256" s="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129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2.8665822784810127</v>
      </c>
      <c r="P2257" s="6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172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2.2270833333333333</v>
      </c>
      <c r="P2258" s="6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201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6.3613999999999997</v>
      </c>
      <c r="P2259" s="6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115.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1.4650000000000001</v>
      </c>
      <c r="P2260" s="6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187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18.670999999999999</v>
      </c>
      <c r="P2261" s="6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201.6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3.2692000000000001</v>
      </c>
      <c r="P2262" s="6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201.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7.7949999999999999</v>
      </c>
      <c r="P2263" s="6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158.4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1.5415151515151515</v>
      </c>
      <c r="P2264" s="6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172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1.1554666666666666</v>
      </c>
      <c r="P2265" s="6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21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1.8003333333333333</v>
      </c>
      <c r="P2266" s="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201.6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2.9849999999999999</v>
      </c>
      <c r="P2267" s="6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172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3.2026666666666666</v>
      </c>
      <c r="P2268" s="6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21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3.80525</v>
      </c>
      <c r="P2269" s="6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201.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1.026</v>
      </c>
      <c r="P2270" s="6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158.4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18.016400000000001</v>
      </c>
      <c r="P2271" s="6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201.6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7.2024800000000004</v>
      </c>
      <c r="P2272" s="6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201.6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2.8309000000000002</v>
      </c>
      <c r="P2273" s="6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172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13.566000000000001</v>
      </c>
      <c r="P2274" s="6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172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2.2035999999999998</v>
      </c>
      <c r="P2275" s="6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201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1.196</v>
      </c>
      <c r="P2276" s="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158.4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4.0776923076923079</v>
      </c>
      <c r="P2277" s="6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21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1.0581826105905425</v>
      </c>
      <c r="P2278" s="6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187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1.4108235294117648</v>
      </c>
      <c r="P2279" s="6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115.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2.7069999999999999</v>
      </c>
      <c r="P2280" s="6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201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1.538</v>
      </c>
      <c r="P2281" s="6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21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4.0357653061224488</v>
      </c>
      <c r="P2282" s="6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158.4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1.85</v>
      </c>
      <c r="P2283" s="6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129.6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1.8533333333333333</v>
      </c>
      <c r="P2284" s="6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187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1.0085533333333332</v>
      </c>
      <c r="P2285" s="6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86.4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1.0622116666666668</v>
      </c>
      <c r="P2286" s="6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201.6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1.2136666666666667</v>
      </c>
      <c r="P2287" s="6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172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1.0006666666666666</v>
      </c>
      <c r="P2288" s="6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172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1.1997755555555556</v>
      </c>
      <c r="P2289" s="6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187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1.0009999999999999</v>
      </c>
      <c r="P2290" s="6">
        <f t="shared" si="212"/>
        <v>40.04</v>
      </c>
      <c r="Q2290" t="str">
        <f t="shared" si="213"/>
        <v>music</v>
      </c>
      <c r="R2290" t="str">
        <f t="shared" si="210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187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1.0740000000000001</v>
      </c>
      <c r="P2291" s="6">
        <f t="shared" si="212"/>
        <v>64.44</v>
      </c>
      <c r="Q2291" t="str">
        <f t="shared" si="213"/>
        <v>music</v>
      </c>
      <c r="R2291" t="str">
        <f t="shared" si="210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187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1.0406666666666666</v>
      </c>
      <c r="P2292" s="6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201.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1.728</v>
      </c>
      <c r="P2293" s="6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201.6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1.072505</v>
      </c>
      <c r="P2294" s="6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100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1.0823529411764705</v>
      </c>
      <c r="P2295" s="6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187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1.4608079999999999</v>
      </c>
      <c r="P2296" s="6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187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1.2524999999999999</v>
      </c>
      <c r="P2297" s="6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158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1.4907142857142857</v>
      </c>
      <c r="P2298" s="6">
        <f t="shared" si="212"/>
        <v>71.965517241379317</v>
      </c>
      <c r="Q2298" t="str">
        <f t="shared" si="213"/>
        <v>music</v>
      </c>
      <c r="R2298" t="str">
        <f t="shared" ref="R2298:R2361" si="216">RIGHT($N2298, LEN($N2298)-FIND("/", $N2298))</f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115.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1.006</v>
      </c>
      <c r="P2299" s="6">
        <f t="shared" si="212"/>
        <v>52.94736842105263</v>
      </c>
      <c r="Q2299" t="str">
        <f t="shared" si="213"/>
        <v>music</v>
      </c>
      <c r="R2299" t="str">
        <f t="shared" si="216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129.6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1.0507333333333333</v>
      </c>
      <c r="P2300" s="6">
        <f t="shared" si="212"/>
        <v>109.45138888888889</v>
      </c>
      <c r="Q2300" t="str">
        <f t="shared" si="213"/>
        <v>music</v>
      </c>
      <c r="R2300" t="str">
        <f t="shared" si="216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129.6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3.5016666666666665</v>
      </c>
      <c r="P2301" s="6">
        <f t="shared" si="212"/>
        <v>75.035714285714292</v>
      </c>
      <c r="Q2301" t="str">
        <f t="shared" si="213"/>
        <v>music</v>
      </c>
      <c r="R2301" t="str">
        <f t="shared" si="216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172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1.0125</v>
      </c>
      <c r="P2302" s="6">
        <f t="shared" si="212"/>
        <v>115.71428571428571</v>
      </c>
      <c r="Q2302" t="str">
        <f t="shared" si="213"/>
        <v>music</v>
      </c>
      <c r="R2302" t="str">
        <f t="shared" si="216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115.2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1.336044</v>
      </c>
      <c r="P2303" s="6">
        <f t="shared" si="212"/>
        <v>31.659810426540286</v>
      </c>
      <c r="Q2303" t="str">
        <f t="shared" si="213"/>
        <v>music</v>
      </c>
      <c r="R2303" t="str">
        <f t="shared" si="216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172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1.7065217391304348</v>
      </c>
      <c r="P2304" s="6">
        <f t="shared" si="212"/>
        <v>46.176470588235297</v>
      </c>
      <c r="Q2304" t="str">
        <f t="shared" si="213"/>
        <v>music</v>
      </c>
      <c r="R2304" t="str">
        <f t="shared" si="216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187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1.0935829457364341</v>
      </c>
      <c r="P2305" s="6">
        <f t="shared" si="212"/>
        <v>68.481650485436887</v>
      </c>
      <c r="Q2305" t="str">
        <f t="shared" si="213"/>
        <v>music</v>
      </c>
      <c r="R2305" t="str">
        <f t="shared" si="216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187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1.0070033333333335</v>
      </c>
      <c r="P2306" s="6">
        <f t="shared" si="212"/>
        <v>53.469203539823013</v>
      </c>
      <c r="Q2306" t="str">
        <f t="shared" si="213"/>
        <v>music</v>
      </c>
      <c r="R2306" t="str">
        <f t="shared" si="216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172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$E2307/$D2307</f>
        <v>1.0122777777777778</v>
      </c>
      <c r="P2307" s="6">
        <f t="shared" ref="P2307:P2370" si="218">$E2307/L2307</f>
        <v>109.10778443113773</v>
      </c>
      <c r="Q2307" t="str">
        <f t="shared" ref="Q2307:Q2370" si="219">LEFT($N2307, FIND("/", $N2307)-1)</f>
        <v>music</v>
      </c>
      <c r="R2307" t="str">
        <f t="shared" si="216"/>
        <v>indie rock</v>
      </c>
      <c r="S2307" s="10">
        <f t="shared" ref="S2307:S2370" si="220">((($J2307/60)/60)/24)+DATE(1970,1,1)+(-5/24)</f>
        <v>41834.486944444441</v>
      </c>
      <c r="T2307" s="10">
        <f t="shared" ref="T2307:T2370" si="221">((($I2307/60)/60)/24)+DATE(1970,1,1)+(-5/24)</f>
        <v>41859.541666666664</v>
      </c>
    </row>
    <row r="2308" spans="1:20" ht="187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1.0675857142857144</v>
      </c>
      <c r="P2308" s="6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172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1.0665777537961894</v>
      </c>
      <c r="P2309" s="6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201.6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1.0130622</v>
      </c>
      <c r="P2310" s="6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201.6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1.0667450000000001</v>
      </c>
      <c r="P2311" s="6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201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4.288397837837838</v>
      </c>
      <c r="P2312" s="6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158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1.0411111111111111</v>
      </c>
      <c r="P2313" s="6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158.4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1.0786666666666667</v>
      </c>
      <c r="P2314" s="6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115.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1.7584040000000001</v>
      </c>
      <c r="P2315" s="6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187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1.5697000000000001</v>
      </c>
      <c r="P2316" s="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129.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1.026</v>
      </c>
      <c r="P2317" s="6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244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1.0404266666666666</v>
      </c>
      <c r="P2318" s="6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187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1.04</v>
      </c>
      <c r="P2319" s="6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21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1.2105999999999999</v>
      </c>
      <c r="P2320" s="6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187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1.077</v>
      </c>
      <c r="P2321" s="6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201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1.0866</v>
      </c>
      <c r="P2322" s="6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187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0.39120962394619685</v>
      </c>
      <c r="P2323" s="6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172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3.1481481481481478E-2</v>
      </c>
      <c r="P2324" s="6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158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0.48</v>
      </c>
      <c r="P2325" s="6">
        <f t="shared" si="218"/>
        <v>30</v>
      </c>
      <c r="Q2325" t="str">
        <f t="shared" si="219"/>
        <v>food</v>
      </c>
      <c r="R2325" t="str">
        <f t="shared" si="216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115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0.20733333333333334</v>
      </c>
      <c r="P2326" s="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187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0.08</v>
      </c>
      <c r="P2327" s="6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21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7.1999999999999998E-3</v>
      </c>
      <c r="P2328" s="6">
        <f t="shared" si="218"/>
        <v>108</v>
      </c>
      <c r="Q2328" t="str">
        <f t="shared" si="219"/>
        <v>food</v>
      </c>
      <c r="R2328" t="str">
        <f t="shared" si="216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14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5.2609431428571432</v>
      </c>
      <c r="P2329" s="6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172.8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2.5445000000000002</v>
      </c>
      <c r="P2330" s="6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172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1.0591999999999999</v>
      </c>
      <c r="P2331" s="6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201.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1.0242285714285715</v>
      </c>
      <c r="P2332" s="6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14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1.4431375</v>
      </c>
      <c r="P2333" s="6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201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1.06308</v>
      </c>
      <c r="P2334" s="6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201.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2.1216666666666666</v>
      </c>
      <c r="P2335" s="6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172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1.0195000000000001</v>
      </c>
      <c r="P2336" s="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187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1.0227200000000001</v>
      </c>
      <c r="P2337" s="6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172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5.2073254999999996</v>
      </c>
      <c r="P2338" s="6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129.6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1.1065833333333333</v>
      </c>
      <c r="P2339" s="6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172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1.0114333333333334</v>
      </c>
      <c r="P2340" s="6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216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2.9420799999999998</v>
      </c>
      <c r="P2341" s="6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187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1.0577749999999999</v>
      </c>
      <c r="P2342" s="6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14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6" t="e">
        <f t="shared" si="218"/>
        <v>#DIV/0!</v>
      </c>
      <c r="Q2343" t="str">
        <f t="shared" si="219"/>
        <v>technology</v>
      </c>
      <c r="R2343" t="str">
        <f t="shared" si="216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201.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6" t="e">
        <f t="shared" si="218"/>
        <v>#DIV/0!</v>
      </c>
      <c r="Q2344" t="str">
        <f t="shared" si="219"/>
        <v>technology</v>
      </c>
      <c r="R2344" t="str">
        <f t="shared" si="216"/>
        <v>web</v>
      </c>
      <c r="S2344" s="10">
        <f t="shared" si="220"/>
        <v>41897.49386574074</v>
      </c>
      <c r="T2344" s="10">
        <f t="shared" si="221"/>
        <v>41918</v>
      </c>
    </row>
    <row r="2345" spans="1:20" ht="21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0.03</v>
      </c>
      <c r="P2345" s="6">
        <f t="shared" si="218"/>
        <v>300</v>
      </c>
      <c r="Q2345" t="str">
        <f t="shared" si="219"/>
        <v>technology</v>
      </c>
      <c r="R2345" t="str">
        <f t="shared" si="216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216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1E-3</v>
      </c>
      <c r="P2346" s="6">
        <f t="shared" si="218"/>
        <v>1</v>
      </c>
      <c r="Q2346" t="str">
        <f t="shared" si="219"/>
        <v>technology</v>
      </c>
      <c r="R2346" t="str">
        <f t="shared" si="216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187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6" t="e">
        <f t="shared" si="218"/>
        <v>#DIV/0!</v>
      </c>
      <c r="Q2347" t="str">
        <f t="shared" si="219"/>
        <v>technology</v>
      </c>
      <c r="R2347" t="str">
        <f t="shared" si="216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158.4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6.4999999999999997E-4</v>
      </c>
      <c r="P2348" s="6">
        <f t="shared" si="218"/>
        <v>13</v>
      </c>
      <c r="Q2348" t="str">
        <f t="shared" si="219"/>
        <v>technology</v>
      </c>
      <c r="R2348" t="str">
        <f t="shared" si="216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158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1.4999999999999999E-2</v>
      </c>
      <c r="P2349" s="6">
        <f t="shared" si="218"/>
        <v>15</v>
      </c>
      <c r="Q2349" t="str">
        <f t="shared" si="219"/>
        <v>technology</v>
      </c>
      <c r="R2349" t="str">
        <f t="shared" si="216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187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3.8571428571428572E-3</v>
      </c>
      <c r="P2350" s="6">
        <f t="shared" si="218"/>
        <v>54</v>
      </c>
      <c r="Q2350" t="str">
        <f t="shared" si="219"/>
        <v>technology</v>
      </c>
      <c r="R2350" t="str">
        <f t="shared" si="216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187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6" t="e">
        <f t="shared" si="218"/>
        <v>#DIV/0!</v>
      </c>
      <c r="Q2351" t="str">
        <f t="shared" si="219"/>
        <v>technology</v>
      </c>
      <c r="R2351" t="str">
        <f t="shared" si="216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129.6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6" t="e">
        <f t="shared" si="218"/>
        <v>#DIV/0!</v>
      </c>
      <c r="Q2352" t="str">
        <f t="shared" si="219"/>
        <v>technology</v>
      </c>
      <c r="R2352" t="str">
        <f t="shared" si="216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86.4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5.7142857142857143E-3</v>
      </c>
      <c r="P2353" s="6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172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6" t="e">
        <f t="shared" si="218"/>
        <v>#DIV/0!</v>
      </c>
      <c r="Q2354" t="str">
        <f t="shared" si="219"/>
        <v>technology</v>
      </c>
      <c r="R2354" t="str">
        <f t="shared" si="216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187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6" t="e">
        <f t="shared" si="218"/>
        <v>#DIV/0!</v>
      </c>
      <c r="Q2355" t="str">
        <f t="shared" si="219"/>
        <v>technology</v>
      </c>
      <c r="R2355" t="str">
        <f t="shared" si="216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144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7.1428571428571429E-4</v>
      </c>
      <c r="P2356" s="6">
        <f t="shared" si="218"/>
        <v>25</v>
      </c>
      <c r="Q2356" t="str">
        <f t="shared" si="219"/>
        <v>technology</v>
      </c>
      <c r="R2356" t="str">
        <f t="shared" si="216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187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6.875E-3</v>
      </c>
      <c r="P2357" s="6">
        <f t="shared" si="218"/>
        <v>27.5</v>
      </c>
      <c r="Q2357" t="str">
        <f t="shared" si="219"/>
        <v>technology</v>
      </c>
      <c r="R2357" t="str">
        <f t="shared" si="216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115.2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6" t="e">
        <f t="shared" si="218"/>
        <v>#DIV/0!</v>
      </c>
      <c r="Q2358" t="str">
        <f t="shared" si="219"/>
        <v>technology</v>
      </c>
      <c r="R2358" t="str">
        <f t="shared" si="216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14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6" t="e">
        <f t="shared" si="218"/>
        <v>#DIV/0!</v>
      </c>
      <c r="Q2359" t="str">
        <f t="shared" si="219"/>
        <v>technology</v>
      </c>
      <c r="R2359" t="str">
        <f t="shared" si="216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14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6" t="e">
        <f t="shared" si="218"/>
        <v>#DIV/0!</v>
      </c>
      <c r="Q2360" t="str">
        <f t="shared" si="219"/>
        <v>technology</v>
      </c>
      <c r="R2360" t="str">
        <f t="shared" si="216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187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0.14680000000000001</v>
      </c>
      <c r="P2361" s="6">
        <f t="shared" si="218"/>
        <v>367</v>
      </c>
      <c r="Q2361" t="str">
        <f t="shared" si="219"/>
        <v>technology</v>
      </c>
      <c r="R2361" t="str">
        <f t="shared" si="216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187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4.0000000000000002E-4</v>
      </c>
      <c r="P2362" s="6">
        <f t="shared" si="218"/>
        <v>2</v>
      </c>
      <c r="Q2362" t="str">
        <f t="shared" si="219"/>
        <v>technology</v>
      </c>
      <c r="R2362" t="str">
        <f t="shared" ref="R2362:R2425" si="222">RIGHT($N2362, LEN($N2362)-FIND("/", $N2362))</f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21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6" t="e">
        <f t="shared" si="218"/>
        <v>#DIV/0!</v>
      </c>
      <c r="Q2363" t="str">
        <f t="shared" si="219"/>
        <v>technology</v>
      </c>
      <c r="R2363" t="str">
        <f t="shared" si="222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172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0.2857142857142857</v>
      </c>
      <c r="P2364" s="6">
        <f t="shared" si="218"/>
        <v>60</v>
      </c>
      <c r="Q2364" t="str">
        <f t="shared" si="219"/>
        <v>technology</v>
      </c>
      <c r="R2364" t="str">
        <f t="shared" si="222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201.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6" t="e">
        <f t="shared" si="218"/>
        <v>#DIV/0!</v>
      </c>
      <c r="Q2365" t="str">
        <f t="shared" si="219"/>
        <v>technology</v>
      </c>
      <c r="R2365" t="str">
        <f t="shared" si="222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115.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6" t="e">
        <f t="shared" si="218"/>
        <v>#DIV/0!</v>
      </c>
      <c r="Q2366" t="str">
        <f t="shared" si="219"/>
        <v>technology</v>
      </c>
      <c r="R2366" t="str">
        <f t="shared" si="222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187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6" t="e">
        <f t="shared" si="218"/>
        <v>#DIV/0!</v>
      </c>
      <c r="Q2367" t="str">
        <f t="shared" si="219"/>
        <v>technology</v>
      </c>
      <c r="R2367" t="str">
        <f t="shared" si="222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158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0.1052</v>
      </c>
      <c r="P2368" s="6">
        <f t="shared" si="218"/>
        <v>97.407407407407405</v>
      </c>
      <c r="Q2368" t="str">
        <f t="shared" si="219"/>
        <v>technology</v>
      </c>
      <c r="R2368" t="str">
        <f t="shared" si="222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172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1.34E-2</v>
      </c>
      <c r="P2369" s="6">
        <f t="shared" si="218"/>
        <v>47.857142857142854</v>
      </c>
      <c r="Q2369" t="str">
        <f t="shared" si="219"/>
        <v>technology</v>
      </c>
      <c r="R2369" t="str">
        <f t="shared" si="222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201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2.5000000000000001E-3</v>
      </c>
      <c r="P2370" s="6">
        <f t="shared" si="218"/>
        <v>50</v>
      </c>
      <c r="Q2370" t="str">
        <f t="shared" si="219"/>
        <v>technology</v>
      </c>
      <c r="R2370" t="str">
        <f t="shared" si="222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216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$E2371/$D2371</f>
        <v>0</v>
      </c>
      <c r="P2371" s="6" t="e">
        <f t="shared" ref="P2371:P2434" si="224">$E2371/L2371</f>
        <v>#DIV/0!</v>
      </c>
      <c r="Q2371" t="str">
        <f t="shared" ref="Q2371:Q2434" si="225">LEFT($N2371, FIND("/", $N2371)-1)</f>
        <v>technology</v>
      </c>
      <c r="R2371" t="str">
        <f t="shared" si="222"/>
        <v>web</v>
      </c>
      <c r="S2371" s="10">
        <f t="shared" ref="S2371:S2434" si="226">((($J2371/60)/60)/24)+DATE(1970,1,1)+(-5/24)</f>
        <v>42380.60429398148</v>
      </c>
      <c r="T2371" s="10">
        <f t="shared" ref="T2371:T2434" si="227">((($I2371/60)/60)/24)+DATE(1970,1,1)+(-5/24)</f>
        <v>42410.60429398148</v>
      </c>
    </row>
    <row r="2372" spans="1:20" ht="187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3.2799999999999999E-3</v>
      </c>
      <c r="P2372" s="6">
        <f t="shared" si="224"/>
        <v>20.5</v>
      </c>
      <c r="Q2372" t="str">
        <f t="shared" si="225"/>
        <v>technology</v>
      </c>
      <c r="R2372" t="str">
        <f t="shared" si="222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172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6" t="e">
        <f t="shared" si="224"/>
        <v>#DIV/0!</v>
      </c>
      <c r="Q2373" t="str">
        <f t="shared" si="225"/>
        <v>technology</v>
      </c>
      <c r="R2373" t="str">
        <f t="shared" si="222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172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3.272727272727273E-2</v>
      </c>
      <c r="P2374" s="6">
        <f t="shared" si="224"/>
        <v>30</v>
      </c>
      <c r="Q2374" t="str">
        <f t="shared" si="225"/>
        <v>technology</v>
      </c>
      <c r="R2374" t="str">
        <f t="shared" si="222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100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5.8823529411764708E-5</v>
      </c>
      <c r="P2375" s="6">
        <f t="shared" si="224"/>
        <v>50</v>
      </c>
      <c r="Q2375" t="str">
        <f t="shared" si="225"/>
        <v>technology</v>
      </c>
      <c r="R2375" t="str">
        <f t="shared" si="222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201.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4.5454545454545455E-4</v>
      </c>
      <c r="P2376" s="6">
        <f t="shared" si="224"/>
        <v>10</v>
      </c>
      <c r="Q2376" t="str">
        <f t="shared" si="225"/>
        <v>technology</v>
      </c>
      <c r="R2376" t="str">
        <f t="shared" si="222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201.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6" t="e">
        <f t="shared" si="224"/>
        <v>#DIV/0!</v>
      </c>
      <c r="Q2377" t="str">
        <f t="shared" si="225"/>
        <v>technology</v>
      </c>
      <c r="R2377" t="str">
        <f t="shared" si="222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144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0.10877666666666666</v>
      </c>
      <c r="P2378" s="6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187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6" t="e">
        <f t="shared" si="224"/>
        <v>#DIV/0!</v>
      </c>
      <c r="Q2379" t="str">
        <f t="shared" si="225"/>
        <v>technology</v>
      </c>
      <c r="R2379" t="str">
        <f t="shared" si="222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144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6" t="e">
        <f t="shared" si="224"/>
        <v>#DIV/0!</v>
      </c>
      <c r="Q2380" t="str">
        <f t="shared" si="225"/>
        <v>technology</v>
      </c>
      <c r="R2380" t="str">
        <f t="shared" si="222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115.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6" t="e">
        <f t="shared" si="224"/>
        <v>#DIV/0!</v>
      </c>
      <c r="Q2381" t="str">
        <f t="shared" si="225"/>
        <v>technology</v>
      </c>
      <c r="R2381" t="str">
        <f t="shared" si="222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172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3.6666666666666666E-3</v>
      </c>
      <c r="P2382" s="6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172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1.8193398957730169E-2</v>
      </c>
      <c r="P2383" s="6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201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2.5000000000000001E-2</v>
      </c>
      <c r="P2384" s="6">
        <f t="shared" si="224"/>
        <v>37.5</v>
      </c>
      <c r="Q2384" t="str">
        <f t="shared" si="225"/>
        <v>technology</v>
      </c>
      <c r="R2384" t="str">
        <f t="shared" si="222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172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4.3499999999999997E-2</v>
      </c>
      <c r="P2385" s="6">
        <f t="shared" si="224"/>
        <v>145</v>
      </c>
      <c r="Q2385" t="str">
        <f t="shared" si="225"/>
        <v>technology</v>
      </c>
      <c r="R2385" t="str">
        <f t="shared" si="222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230.4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8.0000000000000002E-3</v>
      </c>
      <c r="P2386" s="6">
        <f t="shared" si="224"/>
        <v>1</v>
      </c>
      <c r="Q2386" t="str">
        <f t="shared" si="225"/>
        <v>technology</v>
      </c>
      <c r="R2386" t="str">
        <f t="shared" si="222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187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1.2123076923076924E-2</v>
      </c>
      <c r="P2387" s="6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158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6" t="e">
        <f t="shared" si="224"/>
        <v>#DIV/0!</v>
      </c>
      <c r="Q2388" t="str">
        <f t="shared" si="225"/>
        <v>technology</v>
      </c>
      <c r="R2388" t="str">
        <f t="shared" si="222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187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6.8399999999999997E-3</v>
      </c>
      <c r="P2389" s="6">
        <f t="shared" si="224"/>
        <v>342</v>
      </c>
      <c r="Q2389" t="str">
        <f t="shared" si="225"/>
        <v>technology</v>
      </c>
      <c r="R2389" t="str">
        <f t="shared" si="222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187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1.2513513513513513E-2</v>
      </c>
      <c r="P2390" s="6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21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1.8749999999999999E-3</v>
      </c>
      <c r="P2391" s="6">
        <f t="shared" si="224"/>
        <v>30</v>
      </c>
      <c r="Q2391" t="str">
        <f t="shared" si="225"/>
        <v>technology</v>
      </c>
      <c r="R2391" t="str">
        <f t="shared" si="222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201.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6" t="e">
        <f t="shared" si="224"/>
        <v>#DIV/0!</v>
      </c>
      <c r="Q2392" t="str">
        <f t="shared" si="225"/>
        <v>technology</v>
      </c>
      <c r="R2392" t="str">
        <f t="shared" si="222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100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1.25E-3</v>
      </c>
      <c r="P2393" s="6">
        <f t="shared" si="224"/>
        <v>25</v>
      </c>
      <c r="Q2393" t="str">
        <f t="shared" si="225"/>
        <v>technology</v>
      </c>
      <c r="R2393" t="str">
        <f t="shared" si="222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187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6" t="e">
        <f t="shared" si="224"/>
        <v>#DIV/0!</v>
      </c>
      <c r="Q2394" t="str">
        <f t="shared" si="225"/>
        <v>technology</v>
      </c>
      <c r="R2394" t="str">
        <f t="shared" si="222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187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5.0000000000000001E-4</v>
      </c>
      <c r="P2395" s="6">
        <f t="shared" si="224"/>
        <v>50</v>
      </c>
      <c r="Q2395" t="str">
        <f t="shared" si="225"/>
        <v>technology</v>
      </c>
      <c r="R2395" t="str">
        <f t="shared" si="222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172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5.9999999999999995E-4</v>
      </c>
      <c r="P2396" s="6">
        <f t="shared" si="224"/>
        <v>1.5</v>
      </c>
      <c r="Q2396" t="str">
        <f t="shared" si="225"/>
        <v>technology</v>
      </c>
      <c r="R2396" t="str">
        <f t="shared" si="222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158.4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6" t="e">
        <f t="shared" si="224"/>
        <v>#DIV/0!</v>
      </c>
      <c r="Q2397" t="str">
        <f t="shared" si="225"/>
        <v>technology</v>
      </c>
      <c r="R2397" t="str">
        <f t="shared" si="222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201.6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2E-3</v>
      </c>
      <c r="P2398" s="6">
        <f t="shared" si="224"/>
        <v>10</v>
      </c>
      <c r="Q2398" t="str">
        <f t="shared" si="225"/>
        <v>technology</v>
      </c>
      <c r="R2398" t="str">
        <f t="shared" si="222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216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6" t="e">
        <f t="shared" si="224"/>
        <v>#DIV/0!</v>
      </c>
      <c r="Q2399" t="str">
        <f t="shared" si="225"/>
        <v>technology</v>
      </c>
      <c r="R2399" t="str">
        <f t="shared" si="222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201.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6" t="e">
        <f t="shared" si="224"/>
        <v>#DIV/0!</v>
      </c>
      <c r="Q2400" t="str">
        <f t="shared" si="225"/>
        <v>technology</v>
      </c>
      <c r="R2400" t="str">
        <f t="shared" si="222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172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6" t="e">
        <f t="shared" si="224"/>
        <v>#DIV/0!</v>
      </c>
      <c r="Q2401" t="str">
        <f t="shared" si="225"/>
        <v>technology</v>
      </c>
      <c r="R2401" t="str">
        <f t="shared" si="222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201.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6" t="e">
        <f t="shared" si="224"/>
        <v>#DIV/0!</v>
      </c>
      <c r="Q2402" t="str">
        <f t="shared" si="225"/>
        <v>technology</v>
      </c>
      <c r="R2402" t="str">
        <f t="shared" si="222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201.6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7.1785714285714283E-3</v>
      </c>
      <c r="P2403" s="6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57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4.3333333333333331E-3</v>
      </c>
      <c r="P2404" s="6">
        <f t="shared" si="224"/>
        <v>52</v>
      </c>
      <c r="Q2404" t="str">
        <f t="shared" si="225"/>
        <v>food</v>
      </c>
      <c r="R2404" t="str">
        <f t="shared" si="222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158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0.16833333333333333</v>
      </c>
      <c r="P2405" s="6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21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6" t="e">
        <f t="shared" si="224"/>
        <v>#DIV/0!</v>
      </c>
      <c r="Q2406" t="str">
        <f t="shared" si="225"/>
        <v>food</v>
      </c>
      <c r="R2406" t="str">
        <f t="shared" si="222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144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0.22520000000000001</v>
      </c>
      <c r="P2407" s="6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187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0.41384615384615386</v>
      </c>
      <c r="P2408" s="6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187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0.25259090909090909</v>
      </c>
      <c r="P2409" s="6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144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2E-3</v>
      </c>
      <c r="P2410" s="6">
        <f t="shared" si="224"/>
        <v>15</v>
      </c>
      <c r="Q2410" t="str">
        <f t="shared" si="225"/>
        <v>food</v>
      </c>
      <c r="R2410" t="str">
        <f t="shared" si="222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144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1.84E-2</v>
      </c>
      <c r="P2411" s="6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201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6" t="e">
        <f t="shared" si="224"/>
        <v>#DIV/0!</v>
      </c>
      <c r="Q2412" t="str">
        <f t="shared" si="225"/>
        <v>food</v>
      </c>
      <c r="R2412" t="str">
        <f t="shared" si="222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201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6.0400000000000002E-3</v>
      </c>
      <c r="P2413" s="6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201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6" t="e">
        <f t="shared" si="224"/>
        <v>#DIV/0!</v>
      </c>
      <c r="Q2414" t="str">
        <f t="shared" si="225"/>
        <v>food</v>
      </c>
      <c r="R2414" t="str">
        <f t="shared" si="222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172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8.3333333333333332E-3</v>
      </c>
      <c r="P2415" s="6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172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3.0666666666666665E-2</v>
      </c>
      <c r="P2416" s="6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158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5.5833333333333334E-3</v>
      </c>
      <c r="P2417" s="6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201.6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2.5000000000000001E-4</v>
      </c>
      <c r="P2418" s="6">
        <f t="shared" si="224"/>
        <v>5</v>
      </c>
      <c r="Q2418" t="str">
        <f t="shared" si="225"/>
        <v>food</v>
      </c>
      <c r="R2418" t="str">
        <f t="shared" si="222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187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6" t="e">
        <f t="shared" si="224"/>
        <v>#DIV/0!</v>
      </c>
      <c r="Q2419" t="str">
        <f t="shared" si="225"/>
        <v>food</v>
      </c>
      <c r="R2419" t="str">
        <f t="shared" si="222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57.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2.0000000000000001E-4</v>
      </c>
      <c r="P2420" s="6">
        <f t="shared" si="224"/>
        <v>1</v>
      </c>
      <c r="Q2420" t="str">
        <f t="shared" si="225"/>
        <v>food</v>
      </c>
      <c r="R2420" t="str">
        <f t="shared" si="222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230.4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6" t="e">
        <f t="shared" si="224"/>
        <v>#DIV/0!</v>
      </c>
      <c r="Q2421" t="str">
        <f t="shared" si="225"/>
        <v>food</v>
      </c>
      <c r="R2421" t="str">
        <f t="shared" si="222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187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0.14825133372851215</v>
      </c>
      <c r="P2422" s="6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86.4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1.6666666666666666E-4</v>
      </c>
      <c r="P2423" s="6">
        <f t="shared" si="224"/>
        <v>1</v>
      </c>
      <c r="Q2423" t="str">
        <f t="shared" si="225"/>
        <v>food</v>
      </c>
      <c r="R2423" t="str">
        <f t="shared" si="222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86.4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2E-3</v>
      </c>
      <c r="P2424" s="6">
        <f t="shared" si="224"/>
        <v>1</v>
      </c>
      <c r="Q2424" t="str">
        <f t="shared" si="225"/>
        <v>food</v>
      </c>
      <c r="R2424" t="str">
        <f t="shared" si="222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172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1.3333333333333334E-4</v>
      </c>
      <c r="P2425" s="6">
        <f t="shared" si="224"/>
        <v>8</v>
      </c>
      <c r="Q2425" t="str">
        <f t="shared" si="225"/>
        <v>food</v>
      </c>
      <c r="R2425" t="str">
        <f t="shared" si="222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100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1.24E-2</v>
      </c>
      <c r="P2426" s="6">
        <f t="shared" si="224"/>
        <v>34.444444444444443</v>
      </c>
      <c r="Q2426" t="str">
        <f t="shared" si="225"/>
        <v>food</v>
      </c>
      <c r="R2426" t="str">
        <f t="shared" ref="R2426:R2489" si="228">RIGHT($N2426, LEN($N2426)-FIND("/", $N2426))</f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187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2.8571428571428574E-4</v>
      </c>
      <c r="P2427" s="6">
        <f t="shared" si="224"/>
        <v>1</v>
      </c>
      <c r="Q2427" t="str">
        <f t="shared" si="225"/>
        <v>food</v>
      </c>
      <c r="R2427" t="str">
        <f t="shared" si="228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172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6" t="e">
        <f t="shared" si="224"/>
        <v>#DIV/0!</v>
      </c>
      <c r="Q2428" t="str">
        <f t="shared" si="225"/>
        <v>food</v>
      </c>
      <c r="R2428" t="str">
        <f t="shared" si="228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100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2.0000000000000002E-5</v>
      </c>
      <c r="P2429" s="6">
        <f t="shared" si="224"/>
        <v>1</v>
      </c>
      <c r="Q2429" t="str">
        <f t="shared" si="225"/>
        <v>food</v>
      </c>
      <c r="R2429" t="str">
        <f t="shared" si="228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144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2.8571428571428571E-5</v>
      </c>
      <c r="P2430" s="6">
        <f t="shared" si="224"/>
        <v>1</v>
      </c>
      <c r="Q2430" t="str">
        <f t="shared" si="225"/>
        <v>food</v>
      </c>
      <c r="R2430" t="str">
        <f t="shared" si="228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201.6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1.4321428571428572E-2</v>
      </c>
      <c r="P2431" s="6">
        <f t="shared" si="224"/>
        <v>501.25</v>
      </c>
      <c r="Q2431" t="str">
        <f t="shared" si="225"/>
        <v>food</v>
      </c>
      <c r="R2431" t="str">
        <f t="shared" si="228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187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7.0000000000000001E-3</v>
      </c>
      <c r="P2432" s="6">
        <f t="shared" si="224"/>
        <v>10.5</v>
      </c>
      <c r="Q2432" t="str">
        <f t="shared" si="225"/>
        <v>food</v>
      </c>
      <c r="R2432" t="str">
        <f t="shared" si="228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115.2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2.0000000000000002E-5</v>
      </c>
      <c r="P2433" s="6">
        <f t="shared" si="224"/>
        <v>1</v>
      </c>
      <c r="Q2433" t="str">
        <f t="shared" si="225"/>
        <v>food</v>
      </c>
      <c r="R2433" t="str">
        <f t="shared" si="228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158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1.4285714285714287E-4</v>
      </c>
      <c r="P2434" s="6">
        <f t="shared" si="224"/>
        <v>1</v>
      </c>
      <c r="Q2434" t="str">
        <f t="shared" si="225"/>
        <v>food</v>
      </c>
      <c r="R2434" t="str">
        <f t="shared" si="228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187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$E2435/$D2435</f>
        <v>0</v>
      </c>
      <c r="P2435" s="6" t="e">
        <f t="shared" ref="P2435:P2498" si="230">$E2435/L2435</f>
        <v>#DIV/0!</v>
      </c>
      <c r="Q2435" t="str">
        <f t="shared" ref="Q2435:Q2498" si="231">LEFT($N2435, FIND("/", $N2435)-1)</f>
        <v>food</v>
      </c>
      <c r="R2435" t="str">
        <f t="shared" si="228"/>
        <v>food trucks</v>
      </c>
      <c r="S2435" s="10">
        <f t="shared" ref="S2435:S2498" si="232">((($J2435/60)/60)/24)+DATE(1970,1,1)+(-5/24)</f>
        <v>42397.691469907404</v>
      </c>
      <c r="T2435" s="10">
        <f t="shared" ref="T2435:T2498" si="233">((($I2435/60)/60)/24)+DATE(1970,1,1)+(-5/24)</f>
        <v>42427.691469907404</v>
      </c>
    </row>
    <row r="2436" spans="1:20" ht="187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1.2999999999999999E-3</v>
      </c>
      <c r="P2436" s="6">
        <f t="shared" si="230"/>
        <v>13</v>
      </c>
      <c r="Q2436" t="str">
        <f t="shared" si="231"/>
        <v>food</v>
      </c>
      <c r="R2436" t="str">
        <f t="shared" si="228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172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4.8960000000000002E-3</v>
      </c>
      <c r="P2437" s="6">
        <f t="shared" si="230"/>
        <v>306</v>
      </c>
      <c r="Q2437" t="str">
        <f t="shared" si="231"/>
        <v>food</v>
      </c>
      <c r="R2437" t="str">
        <f t="shared" si="228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21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3.8461538461538462E-4</v>
      </c>
      <c r="P2438" s="6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158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6" t="e">
        <f t="shared" si="230"/>
        <v>#DIV/0!</v>
      </c>
      <c r="Q2439" t="str">
        <f t="shared" si="231"/>
        <v>food</v>
      </c>
      <c r="R2439" t="str">
        <f t="shared" si="228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172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3.3333333333333335E-3</v>
      </c>
      <c r="P2440" s="6">
        <f t="shared" si="230"/>
        <v>50</v>
      </c>
      <c r="Q2440" t="str">
        <f t="shared" si="231"/>
        <v>food</v>
      </c>
      <c r="R2440" t="str">
        <f t="shared" si="228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21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6" t="e">
        <f t="shared" si="230"/>
        <v>#DIV/0!</v>
      </c>
      <c r="Q2441" t="str">
        <f t="shared" si="231"/>
        <v>food</v>
      </c>
      <c r="R2441" t="str">
        <f t="shared" si="228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100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2E-3</v>
      </c>
      <c r="P2442" s="6">
        <f t="shared" si="230"/>
        <v>5</v>
      </c>
      <c r="Q2442" t="str">
        <f t="shared" si="231"/>
        <v>food</v>
      </c>
      <c r="R2442" t="str">
        <f t="shared" si="228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86.4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1.0788</v>
      </c>
      <c r="P2443" s="6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100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1.2594166666666666</v>
      </c>
      <c r="P2444" s="6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230.4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2.0251494999999999</v>
      </c>
      <c r="P2445" s="6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201.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1.0860000000000001</v>
      </c>
      <c r="P2446" s="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187.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1.728</v>
      </c>
      <c r="P2447" s="6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21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1.6798</v>
      </c>
      <c r="P2448" s="6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187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4.2720000000000002</v>
      </c>
      <c r="P2449" s="6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201.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1.075</v>
      </c>
      <c r="P2450" s="6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187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1.08</v>
      </c>
      <c r="P2451" s="6">
        <f t="shared" si="230"/>
        <v>90</v>
      </c>
      <c r="Q2451" t="str">
        <f t="shared" si="231"/>
        <v>food</v>
      </c>
      <c r="R2451" t="str">
        <f t="shared" si="228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187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1.0153353333333335</v>
      </c>
      <c r="P2452" s="6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158.4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1.1545000000000001</v>
      </c>
      <c r="P2453" s="6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201.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1.335</v>
      </c>
      <c r="P2454" s="6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201.6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1.5469999999999999</v>
      </c>
      <c r="P2455" s="6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201.6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1.0084571428571429</v>
      </c>
      <c r="P2456" s="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172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1.82</v>
      </c>
      <c r="P2457" s="6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172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1.8086666666666666</v>
      </c>
      <c r="P2458" s="6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144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1.0230434782608695</v>
      </c>
      <c r="P2459" s="6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201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1.1017999999999999</v>
      </c>
      <c r="P2460" s="6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21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1.0225</v>
      </c>
      <c r="P2461" s="6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201.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1.0078823529411765</v>
      </c>
      <c r="P2462" s="6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201.6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1.038</v>
      </c>
      <c r="P2463" s="6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187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1.1070833333333334</v>
      </c>
      <c r="P2464" s="6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7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1.1625000000000001</v>
      </c>
      <c r="P2465" s="6">
        <f t="shared" si="230"/>
        <v>31</v>
      </c>
      <c r="Q2465" t="str">
        <f t="shared" si="231"/>
        <v>music</v>
      </c>
      <c r="R2465" t="str">
        <f t="shared" si="228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144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1.111</v>
      </c>
      <c r="P2466" s="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129.6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1.8014285714285714</v>
      </c>
      <c r="P2467" s="6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172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</v>
      </c>
      <c r="P2468" s="6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158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1.1850000000000001</v>
      </c>
      <c r="P2469" s="6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144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1.0721700000000001</v>
      </c>
      <c r="P2470" s="6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187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1.1366666666666667</v>
      </c>
      <c r="P2471" s="6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158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1.0316400000000001</v>
      </c>
      <c r="P2472" s="6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187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1.28</v>
      </c>
      <c r="P2473" s="6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201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1.3576026666666667</v>
      </c>
      <c r="P2474" s="6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172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</v>
      </c>
      <c r="P2475" s="6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201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1.0000360000000001</v>
      </c>
      <c r="P2476" s="6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14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1.0471999999999999</v>
      </c>
      <c r="P2477" s="6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158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1.050225</v>
      </c>
      <c r="P2478" s="6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115.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1.7133333333333334</v>
      </c>
      <c r="P2479" s="6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201.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1.2749999999999999</v>
      </c>
      <c r="P2480" s="6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129.6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1.3344333333333334</v>
      </c>
      <c r="P2481" s="6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187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</v>
      </c>
      <c r="P2482" s="6">
        <f t="shared" si="230"/>
        <v>250</v>
      </c>
      <c r="Q2482" t="str">
        <f t="shared" si="231"/>
        <v>music</v>
      </c>
      <c r="R2482" t="str">
        <f t="shared" si="228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172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1.1291099999999998</v>
      </c>
      <c r="P2483" s="6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187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1.0009999999999999</v>
      </c>
      <c r="P2484" s="6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144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1.1372727272727272</v>
      </c>
      <c r="P2485" s="6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230.4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1.1931742857142855</v>
      </c>
      <c r="P2486" s="6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187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1.0325</v>
      </c>
      <c r="P2487" s="6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201.6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2.6566666666666667</v>
      </c>
      <c r="P2488" s="6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172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1.0005066666666667</v>
      </c>
      <c r="P2489" s="6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187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1.0669999999999999</v>
      </c>
      <c r="P2490" s="6">
        <f t="shared" si="230"/>
        <v>49.246153846153845</v>
      </c>
      <c r="Q2490" t="str">
        <f t="shared" si="231"/>
        <v>music</v>
      </c>
      <c r="R2490" t="str">
        <f t="shared" ref="R2490:R2553" si="234">RIGHT($N2490, LEN($N2490)-FIND("/", $N2490))</f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187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1.3367142857142857</v>
      </c>
      <c r="P2491" s="6">
        <f t="shared" si="230"/>
        <v>62.38</v>
      </c>
      <c r="Q2491" t="str">
        <f t="shared" si="231"/>
        <v>music</v>
      </c>
      <c r="R2491" t="str">
        <f t="shared" si="234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172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1.214</v>
      </c>
      <c r="P2492" s="6">
        <f t="shared" si="230"/>
        <v>37.9375</v>
      </c>
      <c r="Q2492" t="str">
        <f t="shared" si="231"/>
        <v>music</v>
      </c>
      <c r="R2492" t="str">
        <f t="shared" si="234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187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1.032</v>
      </c>
      <c r="P2493" s="6">
        <f t="shared" si="230"/>
        <v>51.6</v>
      </c>
      <c r="Q2493" t="str">
        <f t="shared" si="231"/>
        <v>music</v>
      </c>
      <c r="R2493" t="str">
        <f t="shared" si="234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115.2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1.25</v>
      </c>
      <c r="P2494" s="6">
        <f t="shared" si="230"/>
        <v>27.777777777777779</v>
      </c>
      <c r="Q2494" t="str">
        <f t="shared" si="231"/>
        <v>music</v>
      </c>
      <c r="R2494" t="str">
        <f t="shared" si="234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172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1.2869999999999999</v>
      </c>
      <c r="P2495" s="6">
        <f t="shared" si="230"/>
        <v>99.382239382239376</v>
      </c>
      <c r="Q2495" t="str">
        <f t="shared" si="231"/>
        <v>music</v>
      </c>
      <c r="R2495" t="str">
        <f t="shared" si="234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172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1.0100533333333332</v>
      </c>
      <c r="P2496" s="6">
        <f t="shared" si="230"/>
        <v>38.848205128205123</v>
      </c>
      <c r="Q2496" t="str">
        <f t="shared" si="231"/>
        <v>music</v>
      </c>
      <c r="R2496" t="str">
        <f t="shared" si="234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201.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1.2753666666666665</v>
      </c>
      <c r="P2497" s="6">
        <f t="shared" si="230"/>
        <v>45.548809523809524</v>
      </c>
      <c r="Q2497" t="str">
        <f t="shared" si="231"/>
        <v>music</v>
      </c>
      <c r="R2497" t="str">
        <f t="shared" si="234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100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</v>
      </c>
      <c r="P2498" s="6">
        <f t="shared" si="230"/>
        <v>600</v>
      </c>
      <c r="Q2498" t="str">
        <f t="shared" si="231"/>
        <v>music</v>
      </c>
      <c r="R2498" t="str">
        <f t="shared" si="234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172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$E2499/$D2499</f>
        <v>1.127715</v>
      </c>
      <c r="P2499" s="6">
        <f t="shared" ref="P2499:P2562" si="236">$E2499/L2499</f>
        <v>80.551071428571419</v>
      </c>
      <c r="Q2499" t="str">
        <f t="shared" ref="Q2499:Q2562" si="237">LEFT($N2499, FIND("/", $N2499)-1)</f>
        <v>music</v>
      </c>
      <c r="R2499" t="str">
        <f t="shared" si="234"/>
        <v>indie rock</v>
      </c>
      <c r="S2499" s="10">
        <f t="shared" ref="S2499:S2562" si="238">((($J2499/60)/60)/24)+DATE(1970,1,1)+(-5/24)</f>
        <v>40730.670578703699</v>
      </c>
      <c r="T2499" s="10">
        <f t="shared" ref="T2499:T2562" si="239">((($I2499/60)/60)/24)+DATE(1970,1,1)+(-5/24)</f>
        <v>40760.670578703699</v>
      </c>
    </row>
    <row r="2500" spans="1:20" ht="172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1.056</v>
      </c>
      <c r="P2500" s="6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187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2.0262500000000001</v>
      </c>
      <c r="P2501" s="6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187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1.1333333333333333</v>
      </c>
      <c r="P2502" s="6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201.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2.5545454545454545E-2</v>
      </c>
      <c r="P2503" s="6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21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7.8181818181818181E-4</v>
      </c>
      <c r="P2504" s="6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201.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6" t="e">
        <f t="shared" si="236"/>
        <v>#DIV/0!</v>
      </c>
      <c r="Q2505" t="str">
        <f t="shared" si="237"/>
        <v>food</v>
      </c>
      <c r="R2505" t="str">
        <f t="shared" si="234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129.6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6" t="e">
        <f t="shared" si="236"/>
        <v>#DIV/0!</v>
      </c>
      <c r="Q2506" t="str">
        <f t="shared" si="237"/>
        <v>food</v>
      </c>
      <c r="R2506" t="str">
        <f t="shared" si="234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187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6" t="e">
        <f t="shared" si="236"/>
        <v>#DIV/0!</v>
      </c>
      <c r="Q2507" t="str">
        <f t="shared" si="237"/>
        <v>food</v>
      </c>
      <c r="R2507" t="str">
        <f t="shared" si="234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187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6.0000000000000001E-3</v>
      </c>
      <c r="P2508" s="6">
        <f t="shared" si="236"/>
        <v>15</v>
      </c>
      <c r="Q2508" t="str">
        <f t="shared" si="237"/>
        <v>food</v>
      </c>
      <c r="R2508" t="str">
        <f t="shared" si="234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57.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6" t="e">
        <f t="shared" si="236"/>
        <v>#DIV/0!</v>
      </c>
      <c r="Q2509" t="str">
        <f t="shared" si="237"/>
        <v>food</v>
      </c>
      <c r="R2509" t="str">
        <f t="shared" si="234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21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6" t="e">
        <f t="shared" si="236"/>
        <v>#DIV/0!</v>
      </c>
      <c r="Q2510" t="str">
        <f t="shared" si="237"/>
        <v>food</v>
      </c>
      <c r="R2510" t="str">
        <f t="shared" si="234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21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1.0526315789473684E-2</v>
      </c>
      <c r="P2511" s="6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201.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1.5E-3</v>
      </c>
      <c r="P2512" s="6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187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6" t="e">
        <f t="shared" si="236"/>
        <v>#DIV/0!</v>
      </c>
      <c r="Q2513" t="str">
        <f t="shared" si="237"/>
        <v>food</v>
      </c>
      <c r="R2513" t="str">
        <f t="shared" si="234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172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6" t="e">
        <f t="shared" si="236"/>
        <v>#DIV/0!</v>
      </c>
      <c r="Q2514" t="str">
        <f t="shared" si="237"/>
        <v>food</v>
      </c>
      <c r="R2514" t="str">
        <f t="shared" si="234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21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6" t="e">
        <f t="shared" si="236"/>
        <v>#DIV/0!</v>
      </c>
      <c r="Q2515" t="str">
        <f t="shared" si="237"/>
        <v>food</v>
      </c>
      <c r="R2515" t="str">
        <f t="shared" si="234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187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1.7500000000000002E-2</v>
      </c>
      <c r="P2516" s="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21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0.186</v>
      </c>
      <c r="P2517" s="6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187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6" t="e">
        <f t="shared" si="236"/>
        <v>#DIV/0!</v>
      </c>
      <c r="Q2518" t="str">
        <f t="shared" si="237"/>
        <v>food</v>
      </c>
      <c r="R2518" t="str">
        <f t="shared" si="234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21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9.8166666666666666E-2</v>
      </c>
      <c r="P2519" s="6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158.4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6" t="e">
        <f t="shared" si="236"/>
        <v>#DIV/0!</v>
      </c>
      <c r="Q2520" t="str">
        <f t="shared" si="237"/>
        <v>food</v>
      </c>
      <c r="R2520" t="str">
        <f t="shared" si="234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129.6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4.3333333333333331E-4</v>
      </c>
      <c r="P2521" s="6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201.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6" t="e">
        <f t="shared" si="236"/>
        <v>#DIV/0!</v>
      </c>
      <c r="Q2522" t="str">
        <f t="shared" si="237"/>
        <v>food</v>
      </c>
      <c r="R2522" t="str">
        <f t="shared" si="234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21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1.0948792000000001</v>
      </c>
      <c r="P2523" s="6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201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</v>
      </c>
      <c r="P2524" s="6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201.6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1.5644444444444445</v>
      </c>
      <c r="P2525" s="6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129.6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1.016</v>
      </c>
      <c r="P2526" s="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172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1.00325</v>
      </c>
      <c r="P2527" s="6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158.4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1.1294999999999999</v>
      </c>
      <c r="P2528" s="6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144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1.02125</v>
      </c>
      <c r="P2529" s="6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187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1.0724974999999999</v>
      </c>
      <c r="P2530" s="6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7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1.0428333333333333</v>
      </c>
      <c r="P2531" s="6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187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</v>
      </c>
      <c r="P2532" s="6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201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1.004</v>
      </c>
      <c r="P2533" s="6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187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1.26125</v>
      </c>
      <c r="P2534" s="6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201.6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1.1066666666666667</v>
      </c>
      <c r="P2535" s="6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244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1.05</v>
      </c>
      <c r="P2536" s="6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43.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1.03775</v>
      </c>
      <c r="P2537" s="6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172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1.1599999999999999</v>
      </c>
      <c r="P2538" s="6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172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1.1000000000000001</v>
      </c>
      <c r="P2539" s="6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129.6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1.130176111111111</v>
      </c>
      <c r="P2540" s="6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187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1.0024999999999999</v>
      </c>
      <c r="P2541" s="6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201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1.034</v>
      </c>
      <c r="P2542" s="6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187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1.0702857142857143</v>
      </c>
      <c r="P2543" s="6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172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1.0357142857142858</v>
      </c>
      <c r="P2544" s="6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21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1.5640000000000001</v>
      </c>
      <c r="P2545" s="6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158.4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1.0082</v>
      </c>
      <c r="P2546" s="6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158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1.9530000000000001</v>
      </c>
      <c r="P2547" s="6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158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1.1171428571428572</v>
      </c>
      <c r="P2548" s="6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216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1.1985454545454546</v>
      </c>
      <c r="P2549" s="6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187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1.0185</v>
      </c>
      <c r="P2550" s="6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201.6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1.0280254777070064</v>
      </c>
      <c r="P2551" s="6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21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1.0084615384615385</v>
      </c>
      <c r="P2552" s="6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201.6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1.0273469387755103</v>
      </c>
      <c r="P2553" s="6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187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1.0649999999999999</v>
      </c>
      <c r="P2554" s="6">
        <f t="shared" si="236"/>
        <v>177.5</v>
      </c>
      <c r="Q2554" t="str">
        <f t="shared" si="237"/>
        <v>music</v>
      </c>
      <c r="R2554" t="str">
        <f t="shared" ref="R2554:R2617" si="240">RIGHT($N2554, LEN($N2554)-FIND("/", $N2554))</f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201.6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1.5553333333333332</v>
      </c>
      <c r="P2555" s="6">
        <f t="shared" si="236"/>
        <v>38.883333333333333</v>
      </c>
      <c r="Q2555" t="str">
        <f t="shared" si="237"/>
        <v>music</v>
      </c>
      <c r="R2555" t="str">
        <f t="shared" si="240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187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1.228</v>
      </c>
      <c r="P2556" s="6">
        <f t="shared" si="236"/>
        <v>54.985074626865675</v>
      </c>
      <c r="Q2556" t="str">
        <f t="shared" si="237"/>
        <v>music</v>
      </c>
      <c r="R2556" t="str">
        <f t="shared" si="240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230.4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1.0734999999999999</v>
      </c>
      <c r="P2557" s="6">
        <f t="shared" si="236"/>
        <v>61.342857142857142</v>
      </c>
      <c r="Q2557" t="str">
        <f t="shared" si="237"/>
        <v>music</v>
      </c>
      <c r="R2557" t="str">
        <f t="shared" si="240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187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1.0550335570469798</v>
      </c>
      <c r="P2558" s="6">
        <f t="shared" si="236"/>
        <v>23.117647058823529</v>
      </c>
      <c r="Q2558" t="str">
        <f t="shared" si="237"/>
        <v>music</v>
      </c>
      <c r="R2558" t="str">
        <f t="shared" si="240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129.6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1.1844444444444444</v>
      </c>
      <c r="P2559" s="6">
        <f t="shared" si="236"/>
        <v>29.611111111111111</v>
      </c>
      <c r="Q2559" t="str">
        <f t="shared" si="237"/>
        <v>music</v>
      </c>
      <c r="R2559" t="str">
        <f t="shared" si="240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158.4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1.0888</v>
      </c>
      <c r="P2560" s="6">
        <f t="shared" si="236"/>
        <v>75.611111111111114</v>
      </c>
      <c r="Q2560" t="str">
        <f t="shared" si="237"/>
        <v>music</v>
      </c>
      <c r="R2560" t="str">
        <f t="shared" si="240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187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1.1125</v>
      </c>
      <c r="P2561" s="6">
        <f t="shared" si="236"/>
        <v>35.6</v>
      </c>
      <c r="Q2561" t="str">
        <f t="shared" si="237"/>
        <v>music</v>
      </c>
      <c r="R2561" t="str">
        <f t="shared" si="240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216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1.0009999999999999</v>
      </c>
      <c r="P2562" s="6">
        <f t="shared" si="236"/>
        <v>143</v>
      </c>
      <c r="Q2562" t="str">
        <f t="shared" si="237"/>
        <v>music</v>
      </c>
      <c r="R2562" t="str">
        <f t="shared" si="240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187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$E2563/$D2563</f>
        <v>0</v>
      </c>
      <c r="P2563" s="6" t="e">
        <f t="shared" ref="P2563:P2626" si="242">$E2563/L2563</f>
        <v>#DIV/0!</v>
      </c>
      <c r="Q2563" t="str">
        <f t="shared" ref="Q2563:Q2626" si="243">LEFT($N2563, FIND("/", $N2563)-1)</f>
        <v>food</v>
      </c>
      <c r="R2563" t="str">
        <f t="shared" si="240"/>
        <v>food trucks</v>
      </c>
      <c r="S2563" s="10">
        <f t="shared" ref="S2563:S2626" si="244">((($J2563/60)/60)/24)+DATE(1970,1,1)+(-5/24)</f>
        <v>42260.320474537039</v>
      </c>
      <c r="T2563" s="10">
        <f t="shared" ref="T2563:T2626" si="245">((($I2563/60)/60)/24)+DATE(1970,1,1)+(-5/24)</f>
        <v>42290.320474537039</v>
      </c>
    </row>
    <row r="2564" spans="1:20" ht="201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7.4999999999999997E-3</v>
      </c>
      <c r="P2564" s="6">
        <f t="shared" si="242"/>
        <v>25</v>
      </c>
      <c r="Q2564" t="str">
        <f t="shared" si="243"/>
        <v>food</v>
      </c>
      <c r="R2564" t="str">
        <f t="shared" si="240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100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6" t="e">
        <f t="shared" si="242"/>
        <v>#DIV/0!</v>
      </c>
      <c r="Q2565" t="str">
        <f t="shared" si="243"/>
        <v>food</v>
      </c>
      <c r="R2565" t="str">
        <f t="shared" si="240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172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6" t="e">
        <f t="shared" si="242"/>
        <v>#DIV/0!</v>
      </c>
      <c r="Q2566" t="str">
        <f t="shared" si="243"/>
        <v>food</v>
      </c>
      <c r="R2566" t="str">
        <f t="shared" si="240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172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0.01</v>
      </c>
      <c r="P2567" s="6">
        <f t="shared" si="242"/>
        <v>100</v>
      </c>
      <c r="Q2567" t="str">
        <f t="shared" si="243"/>
        <v>food</v>
      </c>
      <c r="R2567" t="str">
        <f t="shared" si="240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172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6" t="e">
        <f t="shared" si="242"/>
        <v>#DIV/0!</v>
      </c>
      <c r="Q2568" t="str">
        <f t="shared" si="243"/>
        <v>food</v>
      </c>
      <c r="R2568" t="str">
        <f t="shared" si="240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187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2.6666666666666666E-3</v>
      </c>
      <c r="P2569" s="6">
        <f t="shared" si="242"/>
        <v>60</v>
      </c>
      <c r="Q2569" t="str">
        <f t="shared" si="243"/>
        <v>food</v>
      </c>
      <c r="R2569" t="str">
        <f t="shared" si="240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21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5.0000000000000001E-3</v>
      </c>
      <c r="P2570" s="6">
        <f t="shared" si="242"/>
        <v>50</v>
      </c>
      <c r="Q2570" t="str">
        <f t="shared" si="243"/>
        <v>food</v>
      </c>
      <c r="R2570" t="str">
        <f t="shared" si="240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158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2.2307692307692306E-2</v>
      </c>
      <c r="P2571" s="6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201.6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8.4285714285714294E-3</v>
      </c>
      <c r="P2572" s="6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172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2.5000000000000001E-3</v>
      </c>
      <c r="P2573" s="6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158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6" t="e">
        <f t="shared" si="242"/>
        <v>#DIV/0!</v>
      </c>
      <c r="Q2574" t="str">
        <f t="shared" si="243"/>
        <v>food</v>
      </c>
      <c r="R2574" t="str">
        <f t="shared" si="240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21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6" t="e">
        <f t="shared" si="242"/>
        <v>#DIV/0!</v>
      </c>
      <c r="Q2575" t="str">
        <f t="shared" si="243"/>
        <v>food</v>
      </c>
      <c r="R2575" t="str">
        <f t="shared" si="240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187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6" t="e">
        <f t="shared" si="242"/>
        <v>#DIV/0!</v>
      </c>
      <c r="Q2576" t="str">
        <f t="shared" si="243"/>
        <v>food</v>
      </c>
      <c r="R2576" t="str">
        <f t="shared" si="240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187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6" t="e">
        <f t="shared" si="242"/>
        <v>#DIV/0!</v>
      </c>
      <c r="Q2577" t="str">
        <f t="shared" si="243"/>
        <v>food</v>
      </c>
      <c r="R2577" t="str">
        <f t="shared" si="240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115.2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6" t="e">
        <f t="shared" si="242"/>
        <v>#DIV/0!</v>
      </c>
      <c r="Q2578" t="str">
        <f t="shared" si="243"/>
        <v>food</v>
      </c>
      <c r="R2578" t="str">
        <f t="shared" si="240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201.6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6" t="e">
        <f t="shared" si="242"/>
        <v>#DIV/0!</v>
      </c>
      <c r="Q2579" t="str">
        <f t="shared" si="243"/>
        <v>food</v>
      </c>
      <c r="R2579" t="str">
        <f t="shared" si="240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21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6" t="e">
        <f t="shared" si="242"/>
        <v>#DIV/0!</v>
      </c>
      <c r="Q2580" t="str">
        <f t="shared" si="243"/>
        <v>food</v>
      </c>
      <c r="R2580" t="str">
        <f t="shared" si="240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172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1.3849999999999999E-3</v>
      </c>
      <c r="P2581" s="6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187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6.0000000000000001E-3</v>
      </c>
      <c r="P2582" s="6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172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0.106</v>
      </c>
      <c r="P2583" s="6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86.4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1.1111111111111112E-5</v>
      </c>
      <c r="P2584" s="6">
        <f t="shared" si="242"/>
        <v>1</v>
      </c>
      <c r="Q2584" t="str">
        <f t="shared" si="243"/>
        <v>food</v>
      </c>
      <c r="R2584" t="str">
        <f t="shared" si="240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144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5.0000000000000001E-3</v>
      </c>
      <c r="P2585" s="6">
        <f t="shared" si="242"/>
        <v>1</v>
      </c>
      <c r="Q2585" t="str">
        <f t="shared" si="243"/>
        <v>food</v>
      </c>
      <c r="R2585" t="str">
        <f t="shared" si="240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144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6" t="e">
        <f t="shared" si="242"/>
        <v>#DIV/0!</v>
      </c>
      <c r="Q2586" t="str">
        <f t="shared" si="243"/>
        <v>food</v>
      </c>
      <c r="R2586" t="str">
        <f t="shared" si="240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201.6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1.6666666666666668E-3</v>
      </c>
      <c r="P2587" s="6">
        <f t="shared" si="242"/>
        <v>50</v>
      </c>
      <c r="Q2587" t="str">
        <f t="shared" si="243"/>
        <v>food</v>
      </c>
      <c r="R2587" t="str">
        <f t="shared" si="240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129.6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1.6666666666666668E-3</v>
      </c>
      <c r="P2588" s="6">
        <f t="shared" si="242"/>
        <v>5</v>
      </c>
      <c r="Q2588" t="str">
        <f t="shared" si="243"/>
        <v>food</v>
      </c>
      <c r="R2588" t="str">
        <f t="shared" si="240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172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2.4340000000000001E-2</v>
      </c>
      <c r="P2589" s="6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187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3.8833333333333331E-2</v>
      </c>
      <c r="P2590" s="6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187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1E-4</v>
      </c>
      <c r="P2591" s="6">
        <f t="shared" si="242"/>
        <v>5</v>
      </c>
      <c r="Q2591" t="str">
        <f t="shared" si="243"/>
        <v>food</v>
      </c>
      <c r="R2591" t="str">
        <f t="shared" si="240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201.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6" t="e">
        <f t="shared" si="242"/>
        <v>#DIV/0!</v>
      </c>
      <c r="Q2592" t="str">
        <f t="shared" si="243"/>
        <v>food</v>
      </c>
      <c r="R2592" t="str">
        <f t="shared" si="240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187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1.7333333333333333E-2</v>
      </c>
      <c r="P2593" s="6">
        <f t="shared" si="242"/>
        <v>13</v>
      </c>
      <c r="Q2593" t="str">
        <f t="shared" si="243"/>
        <v>food</v>
      </c>
      <c r="R2593" t="str">
        <f t="shared" si="240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201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1.6666666666666668E-3</v>
      </c>
      <c r="P2594" s="6">
        <f t="shared" si="242"/>
        <v>50</v>
      </c>
      <c r="Q2594" t="str">
        <f t="shared" si="243"/>
        <v>food</v>
      </c>
      <c r="R2594" t="str">
        <f t="shared" si="240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187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6" t="e">
        <f t="shared" si="242"/>
        <v>#DIV/0!</v>
      </c>
      <c r="Q2595" t="str">
        <f t="shared" si="243"/>
        <v>food</v>
      </c>
      <c r="R2595" t="str">
        <f t="shared" si="240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172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1.2500000000000001E-5</v>
      </c>
      <c r="P2596" s="6">
        <f t="shared" si="242"/>
        <v>1</v>
      </c>
      <c r="Q2596" t="str">
        <f t="shared" si="243"/>
        <v>food</v>
      </c>
      <c r="R2596" t="str">
        <f t="shared" si="240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100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0.12166666666666667</v>
      </c>
      <c r="P2597" s="6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201.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0.23588571428571428</v>
      </c>
      <c r="P2598" s="6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172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5.6666666666666664E-2</v>
      </c>
      <c r="P2599" s="6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129.6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0.39</v>
      </c>
      <c r="P2600" s="6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129.6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9.9546510341776348E-3</v>
      </c>
      <c r="P2601" s="6">
        <f t="shared" si="242"/>
        <v>18</v>
      </c>
      <c r="Q2601" t="str">
        <f t="shared" si="243"/>
        <v>food</v>
      </c>
      <c r="R2601" t="str">
        <f t="shared" si="240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129.6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6.9320000000000007E-2</v>
      </c>
      <c r="P2602" s="6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201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6.6139999999999999</v>
      </c>
      <c r="P2603" s="6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187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3.2609166666666667</v>
      </c>
      <c r="P2604" s="6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115.2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1.0148571428571429</v>
      </c>
      <c r="P2605" s="6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187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1.0421799999999999</v>
      </c>
      <c r="P2606" s="6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187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1.0742157000000001</v>
      </c>
      <c r="P2607" s="6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172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1.1005454545454545</v>
      </c>
      <c r="P2608" s="6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201.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4.077</v>
      </c>
      <c r="P2609" s="6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158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2.2392500000000002</v>
      </c>
      <c r="P2610" s="6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201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3.038011142857143</v>
      </c>
      <c r="P2611" s="6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129.6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1.4132510432681749</v>
      </c>
      <c r="P2612" s="6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187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27.906363636363636</v>
      </c>
      <c r="P2613" s="6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172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1.7176130000000001</v>
      </c>
      <c r="P2614" s="6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172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1.0101333333333333</v>
      </c>
      <c r="P2615" s="6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172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1.02</v>
      </c>
      <c r="P2616" s="6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187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1.6976511744127936</v>
      </c>
      <c r="P2617" s="6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172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1.14534</v>
      </c>
      <c r="P2618" s="6">
        <f t="shared" si="242"/>
        <v>120.30882352941177</v>
      </c>
      <c r="Q2618" t="str">
        <f t="shared" si="243"/>
        <v>technology</v>
      </c>
      <c r="R2618" t="str">
        <f t="shared" ref="R2618:R2681" si="246">RIGHT($N2618, LEN($N2618)-FIND("/", $N2618))</f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172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8.7759999999999998</v>
      </c>
      <c r="P2619" s="6">
        <f t="shared" si="242"/>
        <v>27.59748427672956</v>
      </c>
      <c r="Q2619" t="str">
        <f t="shared" si="243"/>
        <v>technology</v>
      </c>
      <c r="R2619" t="str">
        <f t="shared" si="246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86.4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1.0538666666666667</v>
      </c>
      <c r="P2620" s="6">
        <f t="shared" si="242"/>
        <v>205.2987012987013</v>
      </c>
      <c r="Q2620" t="str">
        <f t="shared" si="243"/>
        <v>technology</v>
      </c>
      <c r="R2620" t="str">
        <f t="shared" si="246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201.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1.8839999999999999</v>
      </c>
      <c r="P2621" s="6">
        <f t="shared" si="242"/>
        <v>35.547169811320757</v>
      </c>
      <c r="Q2621" t="str">
        <f t="shared" si="243"/>
        <v>technology</v>
      </c>
      <c r="R2621" t="str">
        <f t="shared" si="246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172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1.436523076923077</v>
      </c>
      <c r="P2622" s="6">
        <f t="shared" si="242"/>
        <v>74.639488409272587</v>
      </c>
      <c r="Q2622" t="str">
        <f t="shared" si="243"/>
        <v>technology</v>
      </c>
      <c r="R2622" t="str">
        <f t="shared" si="246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187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1.4588000000000001</v>
      </c>
      <c r="P2623" s="6">
        <f t="shared" si="242"/>
        <v>47.058064516129029</v>
      </c>
      <c r="Q2623" t="str">
        <f t="shared" si="243"/>
        <v>technology</v>
      </c>
      <c r="R2623" t="str">
        <f t="shared" si="246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187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1.3118399999999999</v>
      </c>
      <c r="P2624" s="6">
        <f t="shared" si="242"/>
        <v>26.591351351351353</v>
      </c>
      <c r="Q2624" t="str">
        <f t="shared" si="243"/>
        <v>technology</v>
      </c>
      <c r="R2624" t="str">
        <f t="shared" si="246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201.6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1.1399999999999999</v>
      </c>
      <c r="P2625" s="6">
        <f t="shared" si="242"/>
        <v>36.774193548387096</v>
      </c>
      <c r="Q2625" t="str">
        <f t="shared" si="243"/>
        <v>technology</v>
      </c>
      <c r="R2625" t="str">
        <f t="shared" si="246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187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13.794206249999998</v>
      </c>
      <c r="P2626" s="6">
        <f t="shared" si="242"/>
        <v>31.820544982698959</v>
      </c>
      <c r="Q2626" t="str">
        <f t="shared" si="243"/>
        <v>technology</v>
      </c>
      <c r="R2626" t="str">
        <f t="shared" si="246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201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$E2627/$D2627</f>
        <v>9.56</v>
      </c>
      <c r="P2627" s="6">
        <f t="shared" ref="P2627:P2690" si="248">$E2627/L2627</f>
        <v>27.576923076923077</v>
      </c>
      <c r="Q2627" t="str">
        <f t="shared" ref="Q2627:Q2690" si="249">LEFT($N2627, FIND("/", $N2627)-1)</f>
        <v>technology</v>
      </c>
      <c r="R2627" t="str">
        <f t="shared" si="246"/>
        <v>space exploration</v>
      </c>
      <c r="S2627" s="10">
        <f t="shared" ref="S2627:S2690" si="250">((($J2627/60)/60)/24)+DATE(1970,1,1)+(-5/24)</f>
        <v>42658.601944444446</v>
      </c>
      <c r="T2627" s="10">
        <f t="shared" ref="T2627:T2690" si="251">((($I2627/60)/60)/24)+DATE(1970,1,1)+(-5/24)</f>
        <v>42683.643611111103</v>
      </c>
    </row>
    <row r="2628" spans="1:20" ht="144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1.1200000000000001</v>
      </c>
      <c r="P2628" s="6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172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6.4666666666666668</v>
      </c>
      <c r="P2629" s="6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129.6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1.1036948748510131</v>
      </c>
      <c r="P2630" s="6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115.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1.2774000000000001</v>
      </c>
      <c r="P2631" s="6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187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1.579</v>
      </c>
      <c r="P2632" s="6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158.4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1.1466525000000001</v>
      </c>
      <c r="P2633" s="6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158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1.3700934579439252</v>
      </c>
      <c r="P2634" s="6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201.6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3.5461999999999998</v>
      </c>
      <c r="P2635" s="6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172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1.0602150537634409</v>
      </c>
      <c r="P2636" s="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201.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</v>
      </c>
      <c r="P2637" s="6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230.4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1.873</v>
      </c>
      <c r="P2638" s="6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129.6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1.6619999999999999</v>
      </c>
      <c r="P2639" s="6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172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1.0172910662824208</v>
      </c>
      <c r="P2640" s="6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187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1.64</v>
      </c>
      <c r="P2641" s="6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21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1.0566666666666666</v>
      </c>
      <c r="P2642" s="6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100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0.01</v>
      </c>
      <c r="P2643" s="6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201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6" t="e">
        <f t="shared" si="248"/>
        <v>#DIV/0!</v>
      </c>
      <c r="Q2644" t="str">
        <f t="shared" si="249"/>
        <v>technology</v>
      </c>
      <c r="R2644" t="str">
        <f t="shared" si="246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187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0.33559730999999998</v>
      </c>
      <c r="P2645" s="6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158.4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2.053E-2</v>
      </c>
      <c r="P2646" s="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187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0.105</v>
      </c>
      <c r="P2647" s="6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172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8.4172839999999999E-2</v>
      </c>
      <c r="P2648" s="6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187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1.44E-2</v>
      </c>
      <c r="P2649" s="6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21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8.8333333333333337E-3</v>
      </c>
      <c r="P2650" s="6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72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9.9200000000000004E-4</v>
      </c>
      <c r="P2651" s="6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230.4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5.966666666666667E-3</v>
      </c>
      <c r="P2652" s="6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201.6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1.8689285714285714E-2</v>
      </c>
      <c r="P2653" s="6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201.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8.8500000000000002E-3</v>
      </c>
      <c r="P2654" s="6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172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0.1152156862745098</v>
      </c>
      <c r="P2655" s="6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201.6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5.1000000000000004E-4</v>
      </c>
      <c r="P2656" s="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43.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0.21033333333333334</v>
      </c>
      <c r="P2657" s="6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100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0.11436666666666667</v>
      </c>
      <c r="P2658" s="6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187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0.18737933333333334</v>
      </c>
      <c r="P2659" s="6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14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9.2857142857142856E-4</v>
      </c>
      <c r="P2660" s="6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28.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2.720408163265306E-2</v>
      </c>
      <c r="P2661" s="6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187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9.5E-4</v>
      </c>
      <c r="P2662" s="6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172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1.0289999999999999</v>
      </c>
      <c r="P2663" s="6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187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1.0680000000000001</v>
      </c>
      <c r="P2664" s="6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201.6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1.0459624999999999</v>
      </c>
      <c r="P2665" s="6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187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1.0342857142857143</v>
      </c>
      <c r="P2666" s="6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187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1.2314285714285715</v>
      </c>
      <c r="P2667" s="6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201.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1.592951</v>
      </c>
      <c r="P2668" s="6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187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1.1066666666666667</v>
      </c>
      <c r="P2669" s="6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86.4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1.7070000000000001</v>
      </c>
      <c r="P2670" s="6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172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1.25125</v>
      </c>
      <c r="P2671" s="6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201.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6.4158609339642042E-2</v>
      </c>
      <c r="P2672" s="6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187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0.11344</v>
      </c>
      <c r="P2673" s="6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187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0.33189999999999997</v>
      </c>
      <c r="P2674" s="6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201.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0.27579999999999999</v>
      </c>
      <c r="P2675" s="6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21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0.62839999999999996</v>
      </c>
      <c r="P2676" s="6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187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7.5880000000000003E-2</v>
      </c>
      <c r="P2677" s="6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172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0.50380952380952382</v>
      </c>
      <c r="P2678" s="6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172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0.17512820512820512</v>
      </c>
      <c r="P2679" s="6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187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1.3750000000000001E-4</v>
      </c>
      <c r="P2680" s="6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201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3.3E-3</v>
      </c>
      <c r="P2681" s="6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8.6250000000000007E-3</v>
      </c>
      <c r="P2682" s="6">
        <f t="shared" si="248"/>
        <v>69</v>
      </c>
      <c r="Q2682" t="str">
        <f t="shared" si="249"/>
        <v>technology</v>
      </c>
      <c r="R2682" t="str">
        <f t="shared" ref="R2682:R2745" si="252">RIGHT($N2682, LEN($N2682)-FIND("/", $N2682))</f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172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6.875E-3</v>
      </c>
      <c r="P2683" s="6">
        <f t="shared" si="248"/>
        <v>27.5</v>
      </c>
      <c r="Q2683" t="str">
        <f t="shared" si="249"/>
        <v>food</v>
      </c>
      <c r="R2683" t="str">
        <f t="shared" si="252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158.4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0.28299999999999997</v>
      </c>
      <c r="P2684" s="6">
        <f t="shared" si="248"/>
        <v>84.9</v>
      </c>
      <c r="Q2684" t="str">
        <f t="shared" si="249"/>
        <v>food</v>
      </c>
      <c r="R2684" t="str">
        <f t="shared" si="252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201.6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2.3999999999999998E-3</v>
      </c>
      <c r="P2685" s="6">
        <f t="shared" si="248"/>
        <v>12</v>
      </c>
      <c r="Q2685" t="str">
        <f t="shared" si="249"/>
        <v>food</v>
      </c>
      <c r="R2685" t="str">
        <f t="shared" si="252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172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1.1428571428571429E-2</v>
      </c>
      <c r="P2686" s="6">
        <f t="shared" si="248"/>
        <v>200</v>
      </c>
      <c r="Q2686" t="str">
        <f t="shared" si="249"/>
        <v>food</v>
      </c>
      <c r="R2686" t="str">
        <f t="shared" si="252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187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2.0000000000000001E-4</v>
      </c>
      <c r="P2687" s="6">
        <f t="shared" si="248"/>
        <v>10</v>
      </c>
      <c r="Q2687" t="str">
        <f t="shared" si="249"/>
        <v>food</v>
      </c>
      <c r="R2687" t="str">
        <f t="shared" si="252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187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6" t="e">
        <f t="shared" si="248"/>
        <v>#DIV/0!</v>
      </c>
      <c r="Q2688" t="str">
        <f t="shared" si="249"/>
        <v>food</v>
      </c>
      <c r="R2688" t="str">
        <f t="shared" si="252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172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6" t="e">
        <f t="shared" si="248"/>
        <v>#DIV/0!</v>
      </c>
      <c r="Q2689" t="str">
        <f t="shared" si="249"/>
        <v>food</v>
      </c>
      <c r="R2689" t="str">
        <f t="shared" si="252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86.4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1.48E-3</v>
      </c>
      <c r="P2690" s="6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230.4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$E2691/$D2691</f>
        <v>2.8571428571428571E-5</v>
      </c>
      <c r="P2691" s="6">
        <f t="shared" ref="P2691:P2754" si="254">$E2691/L2691</f>
        <v>1</v>
      </c>
      <c r="Q2691" t="str">
        <f t="shared" ref="Q2691:Q2754" si="255">LEFT($N2691, FIND("/", $N2691)-1)</f>
        <v>food</v>
      </c>
      <c r="R2691" t="str">
        <f t="shared" si="252"/>
        <v>food trucks</v>
      </c>
      <c r="S2691" s="10">
        <f t="shared" ref="S2691:S2754" si="256">((($J2691/60)/60)/24)+DATE(1970,1,1)+(-5/24)</f>
        <v>42551.753356481473</v>
      </c>
      <c r="T2691" s="10">
        <f t="shared" ref="T2691:T2754" si="257">((($I2691/60)/60)/24)+DATE(1970,1,1)+(-5/24)</f>
        <v>42581.753356481473</v>
      </c>
    </row>
    <row r="2692" spans="1:20" ht="201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0.107325</v>
      </c>
      <c r="P2692" s="6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129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5.3846153846153844E-4</v>
      </c>
      <c r="P2693" s="6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144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7.1428571428571426E-3</v>
      </c>
      <c r="P2694" s="6">
        <f t="shared" si="254"/>
        <v>25</v>
      </c>
      <c r="Q2694" t="str">
        <f t="shared" si="255"/>
        <v>food</v>
      </c>
      <c r="R2694" t="str">
        <f t="shared" si="252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201.6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8.0000000000000002E-3</v>
      </c>
      <c r="P2695" s="6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21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3.3333333333333335E-5</v>
      </c>
      <c r="P2696" s="6">
        <f t="shared" si="254"/>
        <v>1</v>
      </c>
      <c r="Q2696" t="str">
        <f t="shared" si="255"/>
        <v>food</v>
      </c>
      <c r="R2696" t="str">
        <f t="shared" si="252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144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4.7333333333333333E-3</v>
      </c>
      <c r="P2697" s="6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187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5.6500000000000002E-2</v>
      </c>
      <c r="P2698" s="6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158.4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0.26352173913043481</v>
      </c>
      <c r="P2699" s="6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187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3.2512500000000002E-3</v>
      </c>
      <c r="P2700" s="6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158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6" t="e">
        <f t="shared" si="254"/>
        <v>#DIV/0!</v>
      </c>
      <c r="Q2701" t="str">
        <f t="shared" si="255"/>
        <v>food</v>
      </c>
      <c r="R2701" t="str">
        <f t="shared" si="252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172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7.0007000700070005E-3</v>
      </c>
      <c r="P2702" s="6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201.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0.46176470588235297</v>
      </c>
      <c r="P2703" s="6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187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0.34410000000000002</v>
      </c>
      <c r="P2704" s="6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115.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1.0375000000000001</v>
      </c>
      <c r="P2705" s="6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201.6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6.0263157894736845E-2</v>
      </c>
      <c r="P2706" s="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86.4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0.10539393939393939</v>
      </c>
      <c r="P2707" s="6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187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1.1229714285714285</v>
      </c>
      <c r="P2708" s="6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158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3.50844625</v>
      </c>
      <c r="P2709" s="6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172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2.3321535</v>
      </c>
      <c r="P2710" s="6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187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1.01606</v>
      </c>
      <c r="P2711" s="6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129.6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1.5390035000000002</v>
      </c>
      <c r="P2712" s="6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201.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1.007161125319693</v>
      </c>
      <c r="P2713" s="6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187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1.3138181818181818</v>
      </c>
      <c r="P2714" s="6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21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1.0224133333333334</v>
      </c>
      <c r="P2715" s="6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115.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1.1635599999999999</v>
      </c>
      <c r="P2716" s="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201.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2.6462241666666664</v>
      </c>
      <c r="P2717" s="6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21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1.1998010000000001</v>
      </c>
      <c r="P2718" s="6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172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1.2010400000000001</v>
      </c>
      <c r="P2719" s="6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187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1.0358333333333334</v>
      </c>
      <c r="P2720" s="6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172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1.0883333333333334</v>
      </c>
      <c r="P2721" s="6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14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1.1812400000000001</v>
      </c>
      <c r="P2722" s="6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187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14.62</v>
      </c>
      <c r="P2723" s="6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201.6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2.5253999999999999</v>
      </c>
      <c r="P2724" s="6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21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1.4005000000000001</v>
      </c>
      <c r="P2725" s="6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187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2.9687520259319289</v>
      </c>
      <c r="P2726" s="6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144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1.445425</v>
      </c>
      <c r="P2727" s="6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57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1.05745</v>
      </c>
      <c r="P2728" s="6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158.4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4.9321000000000002</v>
      </c>
      <c r="P2729" s="6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100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2.0182666666666669</v>
      </c>
      <c r="P2730" s="6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100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1.0444</v>
      </c>
      <c r="P2731" s="6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14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1.7029262962962963</v>
      </c>
      <c r="P2732" s="6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172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1.0430333333333333</v>
      </c>
      <c r="P2733" s="6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187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1.1825000000000001</v>
      </c>
      <c r="P2734" s="6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187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1.07538</v>
      </c>
      <c r="P2735" s="6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230.4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</v>
      </c>
      <c r="P2736" s="6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201.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9.7813466666666677</v>
      </c>
      <c r="P2737" s="6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230.4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1.2290000000000001</v>
      </c>
      <c r="P2738" s="6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201.6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2.4606080000000001</v>
      </c>
      <c r="P2739" s="6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187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1.4794</v>
      </c>
      <c r="P2740" s="6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187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3.8409090909090908</v>
      </c>
      <c r="P2741" s="6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14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1.0333333333333334</v>
      </c>
      <c r="P2742" s="6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100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4.3750000000000004E-3</v>
      </c>
      <c r="P2743" s="6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158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0.29239999999999999</v>
      </c>
      <c r="P2744" s="6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201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6" t="e">
        <f t="shared" si="254"/>
        <v>#DIV/0!</v>
      </c>
      <c r="Q2745" t="str">
        <f t="shared" si="255"/>
        <v>publishing</v>
      </c>
      <c r="R2745" t="str">
        <f t="shared" si="252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201.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5.2187499999999998E-2</v>
      </c>
      <c r="P2746" s="6">
        <f t="shared" si="254"/>
        <v>37.954545454545453</v>
      </c>
      <c r="Q2746" t="str">
        <f t="shared" si="255"/>
        <v>publishing</v>
      </c>
      <c r="R2746" t="str">
        <f t="shared" ref="R2746:R2809" si="258">RIGHT($N2746, LEN($N2746)-FIND("/", $N2746))</f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21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0.21887499999999999</v>
      </c>
      <c r="P2747" s="6">
        <f t="shared" si="254"/>
        <v>35.734693877551024</v>
      </c>
      <c r="Q2747" t="str">
        <f t="shared" si="255"/>
        <v>publishing</v>
      </c>
      <c r="R2747" t="str">
        <f t="shared" si="258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187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0.26700000000000002</v>
      </c>
      <c r="P2748" s="6">
        <f t="shared" si="254"/>
        <v>42.157894736842103</v>
      </c>
      <c r="Q2748" t="str">
        <f t="shared" si="255"/>
        <v>publishing</v>
      </c>
      <c r="R2748" t="str">
        <f t="shared" si="258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187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0.28000000000000003</v>
      </c>
      <c r="P2749" s="6">
        <f t="shared" si="254"/>
        <v>35</v>
      </c>
      <c r="Q2749" t="str">
        <f t="shared" si="255"/>
        <v>publishing</v>
      </c>
      <c r="R2749" t="str">
        <f t="shared" si="258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144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1.06E-2</v>
      </c>
      <c r="P2750" s="6">
        <f t="shared" si="254"/>
        <v>13.25</v>
      </c>
      <c r="Q2750" t="str">
        <f t="shared" si="255"/>
        <v>publishing</v>
      </c>
      <c r="R2750" t="str">
        <f t="shared" si="258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86.4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1.0999999999999999E-2</v>
      </c>
      <c r="P2751" s="6">
        <f t="shared" si="254"/>
        <v>55</v>
      </c>
      <c r="Q2751" t="str">
        <f t="shared" si="255"/>
        <v>publishing</v>
      </c>
      <c r="R2751" t="str">
        <f t="shared" si="258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172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6" t="e">
        <f t="shared" si="254"/>
        <v>#DIV/0!</v>
      </c>
      <c r="Q2752" t="str">
        <f t="shared" si="255"/>
        <v>publishing</v>
      </c>
      <c r="R2752" t="str">
        <f t="shared" si="258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201.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6" t="e">
        <f t="shared" si="254"/>
        <v>#DIV/0!</v>
      </c>
      <c r="Q2753" t="str">
        <f t="shared" si="255"/>
        <v>publishing</v>
      </c>
      <c r="R2753" t="str">
        <f t="shared" si="258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201.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0.11458333333333333</v>
      </c>
      <c r="P2754" s="6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14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$E2755/$D2755</f>
        <v>0.19</v>
      </c>
      <c r="P2755" s="6">
        <f t="shared" ref="P2755:P2818" si="260">$E2755/L2755</f>
        <v>47.5</v>
      </c>
      <c r="Q2755" t="str">
        <f t="shared" ref="Q2755:Q2818" si="261">LEFT($N2755, FIND("/", $N2755)-1)</f>
        <v>publishing</v>
      </c>
      <c r="R2755" t="str">
        <f t="shared" si="258"/>
        <v>children's books</v>
      </c>
      <c r="S2755" s="10">
        <f t="shared" ref="S2755:S2818" si="262">((($J2755/60)/60)/24)+DATE(1970,1,1)+(-5/24)</f>
        <v>41117.692395833328</v>
      </c>
      <c r="T2755" s="10">
        <f t="shared" ref="T2755:T2818" si="263">((($I2755/60)/60)/24)+DATE(1970,1,1)+(-5/24)</f>
        <v>41147.692395833328</v>
      </c>
    </row>
    <row r="2756" spans="1:20" ht="187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6" t="e">
        <f t="shared" si="260"/>
        <v>#DIV/0!</v>
      </c>
      <c r="Q2756" t="str">
        <f t="shared" si="261"/>
        <v>publishing</v>
      </c>
      <c r="R2756" t="str">
        <f t="shared" si="258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158.4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0.52</v>
      </c>
      <c r="P2757" s="6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158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0.1048</v>
      </c>
      <c r="P2758" s="6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86.4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6.6666666666666671E-3</v>
      </c>
      <c r="P2759" s="6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21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0.11700000000000001</v>
      </c>
      <c r="P2760" s="6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187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0.105</v>
      </c>
      <c r="P2761" s="6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201.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6" t="e">
        <f t="shared" si="260"/>
        <v>#DIV/0!</v>
      </c>
      <c r="Q2762" t="str">
        <f t="shared" si="261"/>
        <v>publishing</v>
      </c>
      <c r="R2762" t="str">
        <f t="shared" si="258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144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7.1999999999999998E-3</v>
      </c>
      <c r="P2763" s="6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172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7.6923076923076927E-3</v>
      </c>
      <c r="P2764" s="6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129.6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2.2842639593908631E-3</v>
      </c>
      <c r="P2765" s="6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187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1.125E-2</v>
      </c>
      <c r="P2766" s="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14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6" t="e">
        <f t="shared" si="260"/>
        <v>#DIV/0!</v>
      </c>
      <c r="Q2767" t="str">
        <f t="shared" si="261"/>
        <v>publishing</v>
      </c>
      <c r="R2767" t="str">
        <f t="shared" si="258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201.6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0.02</v>
      </c>
      <c r="P2768" s="6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172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8.5000000000000006E-3</v>
      </c>
      <c r="P2769" s="6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201.6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0.14314285714285716</v>
      </c>
      <c r="P2770" s="6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158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2.5000000000000001E-3</v>
      </c>
      <c r="P2771" s="6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187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0.1041125</v>
      </c>
      <c r="P2772" s="6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244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6" t="e">
        <f t="shared" si="260"/>
        <v>#DIV/0!</v>
      </c>
      <c r="Q2773" t="str">
        <f t="shared" si="261"/>
        <v>publishing</v>
      </c>
      <c r="R2773" t="str">
        <f t="shared" si="258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172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6" t="e">
        <f t="shared" si="260"/>
        <v>#DIV/0!</v>
      </c>
      <c r="Q2774" t="str">
        <f t="shared" si="261"/>
        <v>publishing</v>
      </c>
      <c r="R2774" t="str">
        <f t="shared" si="258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14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1.8867924528301887E-3</v>
      </c>
      <c r="P2775" s="6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172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0.14249999999999999</v>
      </c>
      <c r="P2776" s="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187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0.03</v>
      </c>
      <c r="P2777" s="6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21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7.8809523809523815E-2</v>
      </c>
      <c r="P2778" s="6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187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3.3333333333333335E-3</v>
      </c>
      <c r="P2779" s="6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201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0.25545454545454543</v>
      </c>
      <c r="P2780" s="6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158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2.12E-2</v>
      </c>
      <c r="P2781" s="6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115.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6" t="e">
        <f t="shared" si="260"/>
        <v>#DIV/0!</v>
      </c>
      <c r="Q2782" t="str">
        <f t="shared" si="261"/>
        <v>publishing</v>
      </c>
      <c r="R2782" t="str">
        <f t="shared" si="258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158.4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1.0528</v>
      </c>
      <c r="P2783" s="6">
        <f t="shared" si="260"/>
        <v>47</v>
      </c>
      <c r="Q2783" t="str">
        <f t="shared" si="261"/>
        <v>theater</v>
      </c>
      <c r="R2783" t="str">
        <f t="shared" si="258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144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1.2</v>
      </c>
      <c r="P2784" s="6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201.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1.145</v>
      </c>
      <c r="P2785" s="6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187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1.19</v>
      </c>
      <c r="P2786" s="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158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1.0468</v>
      </c>
      <c r="P2787" s="6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115.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1.1783999999999999</v>
      </c>
      <c r="P2788" s="6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172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1.1970000000000001</v>
      </c>
      <c r="P2789" s="6">
        <f t="shared" si="260"/>
        <v>31.5</v>
      </c>
      <c r="Q2789" t="str">
        <f t="shared" si="261"/>
        <v>theater</v>
      </c>
      <c r="R2789" t="str">
        <f t="shared" si="258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14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1.0249999999999999</v>
      </c>
      <c r="P2790" s="6">
        <f t="shared" si="260"/>
        <v>102.5</v>
      </c>
      <c r="Q2790" t="str">
        <f t="shared" si="261"/>
        <v>theater</v>
      </c>
      <c r="R2790" t="str">
        <f t="shared" si="258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100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1.0116666666666667</v>
      </c>
      <c r="P2791" s="6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172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1.0533333333333332</v>
      </c>
      <c r="P2792" s="6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187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1.0249999999999999</v>
      </c>
      <c r="P2793" s="6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187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1.0760000000000001</v>
      </c>
      <c r="P2794" s="6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21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1.105675</v>
      </c>
      <c r="P2795" s="6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230.4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1.5</v>
      </c>
      <c r="P2796" s="6">
        <f t="shared" si="260"/>
        <v>25</v>
      </c>
      <c r="Q2796" t="str">
        <f t="shared" si="261"/>
        <v>theater</v>
      </c>
      <c r="R2796" t="str">
        <f t="shared" si="258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172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1.0428571428571429</v>
      </c>
      <c r="P2797" s="6">
        <f t="shared" si="260"/>
        <v>36.5</v>
      </c>
      <c r="Q2797" t="str">
        <f t="shared" si="261"/>
        <v>theater</v>
      </c>
      <c r="R2797" t="str">
        <f t="shared" si="258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172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1.155</v>
      </c>
      <c r="P2798" s="6">
        <f t="shared" si="260"/>
        <v>44</v>
      </c>
      <c r="Q2798" t="str">
        <f t="shared" si="261"/>
        <v>theater</v>
      </c>
      <c r="R2798" t="str">
        <f t="shared" si="258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172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1.02645125</v>
      </c>
      <c r="P2799" s="6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21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1.014</v>
      </c>
      <c r="P2800" s="6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187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1.1663479999999999</v>
      </c>
      <c r="P2801" s="6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172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1.33</v>
      </c>
      <c r="P2802" s="6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158.4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1.3320000000000001</v>
      </c>
      <c r="P2803" s="6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201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1.0183333333333333</v>
      </c>
      <c r="P2804" s="6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187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1.2795000000000001</v>
      </c>
      <c r="P2805" s="6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187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1.1499999999999999</v>
      </c>
      <c r="P2806" s="6">
        <f t="shared" si="260"/>
        <v>50</v>
      </c>
      <c r="Q2806" t="str">
        <f t="shared" si="261"/>
        <v>theater</v>
      </c>
      <c r="R2806" t="str">
        <f t="shared" si="258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201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1.1000000000000001</v>
      </c>
      <c r="P2807" s="6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187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1.121</v>
      </c>
      <c r="P2808" s="6">
        <f t="shared" si="260"/>
        <v>44.25</v>
      </c>
      <c r="Q2808" t="str">
        <f t="shared" si="261"/>
        <v>theater</v>
      </c>
      <c r="R2808" t="str">
        <f t="shared" si="258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7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1.26</v>
      </c>
      <c r="P2809" s="6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201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1.0024444444444445</v>
      </c>
      <c r="P2810" s="6">
        <f t="shared" si="260"/>
        <v>65.376811594202906</v>
      </c>
      <c r="Q2810" t="str">
        <f t="shared" si="261"/>
        <v>theater</v>
      </c>
      <c r="R2810" t="str">
        <f t="shared" ref="R2810:R2873" si="264">RIGHT($N2810, LEN($N2810)-FIND("/", $N2810))</f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201.6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1.024</v>
      </c>
      <c r="P2811" s="6">
        <f t="shared" si="260"/>
        <v>121.9047619047619</v>
      </c>
      <c r="Q2811" t="str">
        <f t="shared" si="261"/>
        <v>theater</v>
      </c>
      <c r="R2811" t="str">
        <f t="shared" si="264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187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1.0820000000000001</v>
      </c>
      <c r="P2812" s="6">
        <f t="shared" si="260"/>
        <v>47.456140350877192</v>
      </c>
      <c r="Q2812" t="str">
        <f t="shared" si="261"/>
        <v>theater</v>
      </c>
      <c r="R2812" t="str">
        <f t="shared" si="264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158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1.0026999999999999</v>
      </c>
      <c r="P2813" s="6">
        <f t="shared" si="260"/>
        <v>92.842592592592595</v>
      </c>
      <c r="Q2813" t="str">
        <f t="shared" si="261"/>
        <v>theater</v>
      </c>
      <c r="R2813" t="str">
        <f t="shared" si="264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14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1.133</v>
      </c>
      <c r="P2814" s="6">
        <f t="shared" si="260"/>
        <v>68.253012048192772</v>
      </c>
      <c r="Q2814" t="str">
        <f t="shared" si="261"/>
        <v>theater</v>
      </c>
      <c r="R2814" t="str">
        <f t="shared" si="264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172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1.2757571428571428</v>
      </c>
      <c r="P2815" s="6">
        <f t="shared" si="260"/>
        <v>37.209583333333335</v>
      </c>
      <c r="Q2815" t="str">
        <f t="shared" si="261"/>
        <v>theater</v>
      </c>
      <c r="R2815" t="str">
        <f t="shared" si="264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187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1.0773333333333333</v>
      </c>
      <c r="P2816" s="6">
        <f t="shared" si="260"/>
        <v>25.25</v>
      </c>
      <c r="Q2816" t="str">
        <f t="shared" si="261"/>
        <v>theater</v>
      </c>
      <c r="R2816" t="str">
        <f t="shared" si="264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172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2.42</v>
      </c>
      <c r="P2817" s="6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187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1.4156666666666666</v>
      </c>
      <c r="P2818" s="6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21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$E2819/$D2819</f>
        <v>1.3</v>
      </c>
      <c r="P2819" s="6">
        <f t="shared" ref="P2819:P2882" si="266">$E2819/L2819</f>
        <v>23.636363636363637</v>
      </c>
      <c r="Q2819" t="str">
        <f t="shared" ref="Q2819:Q2882" si="267">LEFT($N2819, FIND("/", $N2819)-1)</f>
        <v>theater</v>
      </c>
      <c r="R2819" t="str">
        <f t="shared" si="264"/>
        <v>plays</v>
      </c>
      <c r="S2819" s="10">
        <f t="shared" ref="S2819:S2882" si="268">((($J2819/60)/60)/24)+DATE(1970,1,1)+(-5/24)</f>
        <v>42023.42664351852</v>
      </c>
      <c r="T2819" s="10">
        <f t="shared" ref="T2819:T2882" si="269">((($I2819/60)/60)/24)+DATE(1970,1,1)+(-5/24)</f>
        <v>42063.42664351852</v>
      </c>
    </row>
    <row r="2820" spans="1:20" ht="172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1.0603</v>
      </c>
      <c r="P2820" s="6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172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1.048</v>
      </c>
      <c r="P2821" s="6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172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1.36</v>
      </c>
      <c r="P2822" s="6">
        <f t="shared" si="266"/>
        <v>13.6</v>
      </c>
      <c r="Q2822" t="str">
        <f t="shared" si="267"/>
        <v>theater</v>
      </c>
      <c r="R2822" t="str">
        <f t="shared" si="264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187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</v>
      </c>
      <c r="P2823" s="6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201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</v>
      </c>
      <c r="P2824" s="6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187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1.24</v>
      </c>
      <c r="P2825" s="6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144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1.1692307692307693</v>
      </c>
      <c r="P2826" s="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21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1.0333333333333334</v>
      </c>
      <c r="P2827" s="6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201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1.0774999999999999</v>
      </c>
      <c r="P2828" s="6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230.4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1.2024999999999999</v>
      </c>
      <c r="P2829" s="6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187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1.0037894736842106</v>
      </c>
      <c r="P2830" s="6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187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1.0651999999999999</v>
      </c>
      <c r="P2831" s="6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129.6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</v>
      </c>
      <c r="P2832" s="6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144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1.1066666666666667</v>
      </c>
      <c r="P2833" s="6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172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1.1471959999999999</v>
      </c>
      <c r="P2834" s="6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57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1.0825925925925926</v>
      </c>
      <c r="P2835" s="6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187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1.7</v>
      </c>
      <c r="P2836" s="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187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1.8709899999999999</v>
      </c>
      <c r="P2837" s="6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21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1.0777777777777777</v>
      </c>
      <c r="P2838" s="6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21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</v>
      </c>
      <c r="P2839" s="6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172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1.2024999999999999</v>
      </c>
      <c r="P2840" s="6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187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1.1142857142857143</v>
      </c>
      <c r="P2841" s="6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21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1.04</v>
      </c>
      <c r="P2842" s="6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21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0.01</v>
      </c>
      <c r="P2843" s="6">
        <f t="shared" si="266"/>
        <v>10</v>
      </c>
      <c r="Q2843" t="str">
        <f t="shared" si="267"/>
        <v>theater</v>
      </c>
      <c r="R2843" t="str">
        <f t="shared" si="264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216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6" t="e">
        <f t="shared" si="266"/>
        <v>#DIV/0!</v>
      </c>
      <c r="Q2844" t="str">
        <f t="shared" si="267"/>
        <v>theater</v>
      </c>
      <c r="R2844" t="str">
        <f t="shared" si="264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201.6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6" t="e">
        <f t="shared" si="266"/>
        <v>#DIV/0!</v>
      </c>
      <c r="Q2845" t="str">
        <f t="shared" si="267"/>
        <v>theater</v>
      </c>
      <c r="R2845" t="str">
        <f t="shared" si="264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201.6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5.4545454545454543E-2</v>
      </c>
      <c r="P2846" s="6">
        <f t="shared" si="266"/>
        <v>30</v>
      </c>
      <c r="Q2846" t="str">
        <f t="shared" si="267"/>
        <v>theater</v>
      </c>
      <c r="R2846" t="str">
        <f t="shared" si="264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172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0.31546666666666667</v>
      </c>
      <c r="P2847" s="6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201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6" t="e">
        <f t="shared" si="266"/>
        <v>#DIV/0!</v>
      </c>
      <c r="Q2848" t="str">
        <f t="shared" si="267"/>
        <v>theater</v>
      </c>
      <c r="R2848" t="str">
        <f t="shared" si="264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187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6" t="e">
        <f t="shared" si="266"/>
        <v>#DIV/0!</v>
      </c>
      <c r="Q2849" t="str">
        <f t="shared" si="267"/>
        <v>theater</v>
      </c>
      <c r="R2849" t="str">
        <f t="shared" si="264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201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2E-3</v>
      </c>
      <c r="P2850" s="6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172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0.01</v>
      </c>
      <c r="P2851" s="6">
        <f t="shared" si="266"/>
        <v>5</v>
      </c>
      <c r="Q2851" t="str">
        <f t="shared" si="267"/>
        <v>theater</v>
      </c>
      <c r="R2851" t="str">
        <f t="shared" si="264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187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3.8875E-2</v>
      </c>
      <c r="P2852" s="6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187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6" t="e">
        <f t="shared" si="266"/>
        <v>#DIV/0!</v>
      </c>
      <c r="Q2853" t="str">
        <f t="shared" si="267"/>
        <v>theater</v>
      </c>
      <c r="R2853" t="str">
        <f t="shared" si="264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172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1.9E-2</v>
      </c>
      <c r="P2854" s="6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187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6" t="e">
        <f t="shared" si="266"/>
        <v>#DIV/0!</v>
      </c>
      <c r="Q2855" t="str">
        <f t="shared" si="267"/>
        <v>theater</v>
      </c>
      <c r="R2855" t="str">
        <f t="shared" si="264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158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0.41699999999999998</v>
      </c>
      <c r="P2856" s="6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244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0.5</v>
      </c>
      <c r="P2857" s="6">
        <f t="shared" si="266"/>
        <v>60</v>
      </c>
      <c r="Q2857" t="str">
        <f t="shared" si="267"/>
        <v>theater</v>
      </c>
      <c r="R2857" t="str">
        <f t="shared" si="264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201.6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4.8666666666666664E-2</v>
      </c>
      <c r="P2858" s="6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187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0.19736842105263158</v>
      </c>
      <c r="P2859" s="6">
        <f t="shared" si="266"/>
        <v>500</v>
      </c>
      <c r="Q2859" t="str">
        <f t="shared" si="267"/>
        <v>theater</v>
      </c>
      <c r="R2859" t="str">
        <f t="shared" si="264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158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6" t="e">
        <f t="shared" si="266"/>
        <v>#DIV/0!</v>
      </c>
      <c r="Q2860" t="str">
        <f t="shared" si="267"/>
        <v>theater</v>
      </c>
      <c r="R2860" t="str">
        <f t="shared" si="264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158.4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1.7500000000000002E-2</v>
      </c>
      <c r="P2861" s="6">
        <f t="shared" si="266"/>
        <v>35</v>
      </c>
      <c r="Q2861" t="str">
        <f t="shared" si="267"/>
        <v>theater</v>
      </c>
      <c r="R2861" t="str">
        <f t="shared" si="264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187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6.6500000000000004E-2</v>
      </c>
      <c r="P2862" s="6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201.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0.32</v>
      </c>
      <c r="P2863" s="6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10">
        <f t="shared" si="268"/>
        <v>42257.3825</v>
      </c>
      <c r="T2863" s="10">
        <f t="shared" si="269"/>
        <v>42271.3825</v>
      </c>
    </row>
    <row r="2864" spans="1:20" ht="172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4.3307086614173228E-3</v>
      </c>
      <c r="P2864" s="6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216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4.0000000000000002E-4</v>
      </c>
      <c r="P2865" s="6">
        <f t="shared" si="266"/>
        <v>20</v>
      </c>
      <c r="Q2865" t="str">
        <f t="shared" si="267"/>
        <v>theater</v>
      </c>
      <c r="R2865" t="str">
        <f t="shared" si="264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57.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1.6E-2</v>
      </c>
      <c r="P2866" s="6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158.4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6" t="e">
        <f t="shared" si="266"/>
        <v>#DIV/0!</v>
      </c>
      <c r="Q2867" t="str">
        <f t="shared" si="267"/>
        <v>theater</v>
      </c>
      <c r="R2867" t="str">
        <f t="shared" si="264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172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8.9999999999999993E-3</v>
      </c>
      <c r="P2868" s="6">
        <f t="shared" si="266"/>
        <v>22.5</v>
      </c>
      <c r="Q2868" t="str">
        <f t="shared" si="267"/>
        <v>theater</v>
      </c>
      <c r="R2868" t="str">
        <f t="shared" si="264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201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0.2016</v>
      </c>
      <c r="P2869" s="6">
        <f t="shared" si="266"/>
        <v>50.4</v>
      </c>
      <c r="Q2869" t="str">
        <f t="shared" si="267"/>
        <v>theater</v>
      </c>
      <c r="R2869" t="str">
        <f t="shared" si="264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201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0.42011733333333334</v>
      </c>
      <c r="P2870" s="6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201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8.8500000000000002E-3</v>
      </c>
      <c r="P2871" s="6">
        <f t="shared" si="266"/>
        <v>35.4</v>
      </c>
      <c r="Q2871" t="str">
        <f t="shared" si="267"/>
        <v>theater</v>
      </c>
      <c r="R2871" t="str">
        <f t="shared" si="264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201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0.15</v>
      </c>
      <c r="P2872" s="6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172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4.6699999999999998E-2</v>
      </c>
      <c r="P2873" s="6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158.4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6" t="e">
        <f t="shared" si="266"/>
        <v>#DIV/0!</v>
      </c>
      <c r="Q2874" t="str">
        <f t="shared" si="267"/>
        <v>theater</v>
      </c>
      <c r="R2874" t="str">
        <f t="shared" ref="R2874:R2937" si="270">RIGHT($N2874, LEN($N2874)-FIND("/", $N2874))</f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201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0.38119999999999998</v>
      </c>
      <c r="P2875" s="6">
        <f t="shared" si="266"/>
        <v>119.125</v>
      </c>
      <c r="Q2875" t="str">
        <f t="shared" si="267"/>
        <v>theater</v>
      </c>
      <c r="R2875" t="str">
        <f t="shared" si="270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201.6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5.4199999999999998E-2</v>
      </c>
      <c r="P2876" s="6">
        <f t="shared" si="266"/>
        <v>90.333333333333329</v>
      </c>
      <c r="Q2876" t="str">
        <f t="shared" si="267"/>
        <v>theater</v>
      </c>
      <c r="R2876" t="str">
        <f t="shared" si="270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201.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3.5E-4</v>
      </c>
      <c r="P2877" s="6">
        <f t="shared" si="266"/>
        <v>2.3333333333333335</v>
      </c>
      <c r="Q2877" t="str">
        <f t="shared" si="267"/>
        <v>theater</v>
      </c>
      <c r="R2877" t="str">
        <f t="shared" si="270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172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6" t="e">
        <f t="shared" si="266"/>
        <v>#DIV/0!</v>
      </c>
      <c r="Q2878" t="str">
        <f t="shared" si="267"/>
        <v>theater</v>
      </c>
      <c r="R2878" t="str">
        <f t="shared" si="270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172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0.10833333333333334</v>
      </c>
      <c r="P2879" s="6">
        <f t="shared" si="266"/>
        <v>108.33333333333333</v>
      </c>
      <c r="Q2879" t="str">
        <f t="shared" si="267"/>
        <v>theater</v>
      </c>
      <c r="R2879" t="str">
        <f t="shared" si="270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187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2.1000000000000001E-2</v>
      </c>
      <c r="P2880" s="6">
        <f t="shared" si="266"/>
        <v>15.75</v>
      </c>
      <c r="Q2880" t="str">
        <f t="shared" si="267"/>
        <v>theater</v>
      </c>
      <c r="R2880" t="str">
        <f t="shared" si="270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158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2.5892857142857141E-3</v>
      </c>
      <c r="P2881" s="6">
        <f t="shared" si="266"/>
        <v>29</v>
      </c>
      <c r="Q2881" t="str">
        <f t="shared" si="267"/>
        <v>theater</v>
      </c>
      <c r="R2881" t="str">
        <f t="shared" si="270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201.6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0.23333333333333334</v>
      </c>
      <c r="P2882" s="6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187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$E2883/$D2883</f>
        <v>0</v>
      </c>
      <c r="P2883" s="6" t="e">
        <f t="shared" ref="P2883:P2946" si="272">$E2883/L2883</f>
        <v>#DIV/0!</v>
      </c>
      <c r="Q2883" t="str">
        <f t="shared" ref="Q2883:Q2946" si="273">LEFT($N2883, FIND("/", $N2883)-1)</f>
        <v>theater</v>
      </c>
      <c r="R2883" t="str">
        <f t="shared" si="270"/>
        <v>plays</v>
      </c>
      <c r="S2883" s="10">
        <f t="shared" ref="S2883:S2946" si="274">((($J2883/60)/60)/24)+DATE(1970,1,1)+(-5/24)</f>
        <v>41916.389305555553</v>
      </c>
      <c r="T2883" s="10">
        <f t="shared" ref="T2883:T2946" si="275">((($I2883/60)/60)/24)+DATE(1970,1,1)+(-5/24)</f>
        <v>41976.430972222217</v>
      </c>
    </row>
    <row r="2884" spans="1:20" ht="187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0.33600000000000002</v>
      </c>
      <c r="P2884" s="6">
        <f t="shared" si="272"/>
        <v>63</v>
      </c>
      <c r="Q2884" t="str">
        <f t="shared" si="273"/>
        <v>theater</v>
      </c>
      <c r="R2884" t="str">
        <f t="shared" si="270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21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0.1908</v>
      </c>
      <c r="P2885" s="6">
        <f t="shared" si="272"/>
        <v>381.6</v>
      </c>
      <c r="Q2885" t="str">
        <f t="shared" si="273"/>
        <v>theater</v>
      </c>
      <c r="R2885" t="str">
        <f t="shared" si="270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129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4.1111111111111114E-3</v>
      </c>
      <c r="P2886" s="6">
        <f t="shared" si="272"/>
        <v>46.25</v>
      </c>
      <c r="Q2886" t="str">
        <f t="shared" si="273"/>
        <v>theater</v>
      </c>
      <c r="R2886" t="str">
        <f t="shared" si="270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115.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0.32500000000000001</v>
      </c>
      <c r="P2887" s="6">
        <f t="shared" si="272"/>
        <v>26</v>
      </c>
      <c r="Q2887" t="str">
        <f t="shared" si="273"/>
        <v>theater</v>
      </c>
      <c r="R2887" t="str">
        <f t="shared" si="270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187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0.05</v>
      </c>
      <c r="P2888" s="6">
        <f t="shared" si="272"/>
        <v>10</v>
      </c>
      <c r="Q2888" t="str">
        <f t="shared" si="273"/>
        <v>theater</v>
      </c>
      <c r="R2888" t="str">
        <f t="shared" si="270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201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1.6666666666666668E-3</v>
      </c>
      <c r="P2889" s="6">
        <f t="shared" si="272"/>
        <v>5</v>
      </c>
      <c r="Q2889" t="str">
        <f t="shared" si="273"/>
        <v>theater</v>
      </c>
      <c r="R2889" t="str">
        <f t="shared" si="270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187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6" t="e">
        <f t="shared" si="272"/>
        <v>#DIV/0!</v>
      </c>
      <c r="Q2890" t="str">
        <f t="shared" si="273"/>
        <v>theater</v>
      </c>
      <c r="R2890" t="str">
        <f t="shared" si="270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187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0.38066666666666665</v>
      </c>
      <c r="P2891" s="6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201.6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1.0500000000000001E-2</v>
      </c>
      <c r="P2892" s="6">
        <f t="shared" si="272"/>
        <v>7</v>
      </c>
      <c r="Q2892" t="str">
        <f t="shared" si="273"/>
        <v>theater</v>
      </c>
      <c r="R2892" t="str">
        <f t="shared" si="270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172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2.7300000000000001E-2</v>
      </c>
      <c r="P2893" s="6">
        <f t="shared" si="272"/>
        <v>27.3</v>
      </c>
      <c r="Q2893" t="str">
        <f t="shared" si="273"/>
        <v>theater</v>
      </c>
      <c r="R2893" t="str">
        <f t="shared" si="270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172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9.0909090909090912E-2</v>
      </c>
      <c r="P2894" s="6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7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5.0000000000000001E-3</v>
      </c>
      <c r="P2895" s="6">
        <f t="shared" si="272"/>
        <v>12.5</v>
      </c>
      <c r="Q2895" t="str">
        <f t="shared" si="273"/>
        <v>theater</v>
      </c>
      <c r="R2895" t="str">
        <f t="shared" si="270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7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6" t="e">
        <f t="shared" si="272"/>
        <v>#DIV/0!</v>
      </c>
      <c r="Q2896" t="str">
        <f t="shared" si="273"/>
        <v>theater</v>
      </c>
      <c r="R2896" t="str">
        <f t="shared" si="270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187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4.5999999999999999E-2</v>
      </c>
      <c r="P2897" s="6">
        <f t="shared" si="272"/>
        <v>5.75</v>
      </c>
      <c r="Q2897" t="str">
        <f t="shared" si="273"/>
        <v>theater</v>
      </c>
      <c r="R2897" t="str">
        <f t="shared" si="270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115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0.20833333333333334</v>
      </c>
      <c r="P2898" s="6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172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4.583333333333333E-2</v>
      </c>
      <c r="P2899" s="6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216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4.2133333333333335E-2</v>
      </c>
      <c r="P2900" s="6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201.6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6" t="e">
        <f t="shared" si="272"/>
        <v>#DIV/0!</v>
      </c>
      <c r="Q2901" t="str">
        <f t="shared" si="273"/>
        <v>theater</v>
      </c>
      <c r="R2901" t="str">
        <f t="shared" si="270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201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0.61909090909090914</v>
      </c>
      <c r="P2902" s="6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172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8.0000000000000002E-3</v>
      </c>
      <c r="P2903" s="6">
        <f t="shared" si="272"/>
        <v>3</v>
      </c>
      <c r="Q2903" t="str">
        <f t="shared" si="273"/>
        <v>theater</v>
      </c>
      <c r="R2903" t="str">
        <f t="shared" si="270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144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1.6666666666666666E-4</v>
      </c>
      <c r="P2904" s="6">
        <f t="shared" si="272"/>
        <v>25</v>
      </c>
      <c r="Q2904" t="str">
        <f t="shared" si="273"/>
        <v>theater</v>
      </c>
      <c r="R2904" t="str">
        <f t="shared" si="270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201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7.7999999999999996E-3</v>
      </c>
      <c r="P2905" s="6">
        <f t="shared" si="272"/>
        <v>9.75</v>
      </c>
      <c r="Q2905" t="str">
        <f t="shared" si="273"/>
        <v>theater</v>
      </c>
      <c r="R2905" t="str">
        <f t="shared" si="270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201.6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0.05</v>
      </c>
      <c r="P2906" s="6">
        <f t="shared" si="272"/>
        <v>18.75</v>
      </c>
      <c r="Q2906" t="str">
        <f t="shared" si="273"/>
        <v>theater</v>
      </c>
      <c r="R2906" t="str">
        <f t="shared" si="270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172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0.17771428571428571</v>
      </c>
      <c r="P2907" s="6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21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9.4166666666666662E-2</v>
      </c>
      <c r="P2908" s="6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187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8.0000000000000004E-4</v>
      </c>
      <c r="P2909" s="6">
        <f t="shared" si="272"/>
        <v>1</v>
      </c>
      <c r="Q2909" t="str">
        <f t="shared" si="273"/>
        <v>theater</v>
      </c>
      <c r="R2909" t="str">
        <f t="shared" si="270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201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2.75E-2</v>
      </c>
      <c r="P2910" s="6">
        <f t="shared" si="272"/>
        <v>52.8</v>
      </c>
      <c r="Q2910" t="str">
        <f t="shared" si="273"/>
        <v>theater</v>
      </c>
      <c r="R2910" t="str">
        <f t="shared" si="270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21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1.1111111111111112E-4</v>
      </c>
      <c r="P2911" s="6">
        <f t="shared" si="272"/>
        <v>20</v>
      </c>
      <c r="Q2911" t="str">
        <f t="shared" si="273"/>
        <v>theater</v>
      </c>
      <c r="R2911" t="str">
        <f t="shared" si="270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187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3.3333333333333335E-5</v>
      </c>
      <c r="P2912" s="6">
        <f t="shared" si="272"/>
        <v>1</v>
      </c>
      <c r="Q2912" t="str">
        <f t="shared" si="273"/>
        <v>theater</v>
      </c>
      <c r="R2912" t="str">
        <f t="shared" si="270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187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0.36499999999999999</v>
      </c>
      <c r="P2913" s="6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187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0.14058171745152354</v>
      </c>
      <c r="P2914" s="6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187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2.0000000000000001E-4</v>
      </c>
      <c r="P2915" s="6">
        <f t="shared" si="272"/>
        <v>1</v>
      </c>
      <c r="Q2915" t="str">
        <f t="shared" si="273"/>
        <v>theater</v>
      </c>
      <c r="R2915" t="str">
        <f t="shared" si="270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129.6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4.0000000000000003E-5</v>
      </c>
      <c r="P2916" s="6">
        <f t="shared" si="272"/>
        <v>1</v>
      </c>
      <c r="Q2916" t="str">
        <f t="shared" si="273"/>
        <v>theater</v>
      </c>
      <c r="R2916" t="str">
        <f t="shared" si="270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158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0.61099999999999999</v>
      </c>
      <c r="P2917" s="6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14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7.8378378378378383E-2</v>
      </c>
      <c r="P2918" s="6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216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0.2185</v>
      </c>
      <c r="P2919" s="6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187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0.27239999999999998</v>
      </c>
      <c r="P2920" s="6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14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8.5000000000000006E-2</v>
      </c>
      <c r="P2921" s="6">
        <f t="shared" si="272"/>
        <v>8.5</v>
      </c>
      <c r="Q2921" t="str">
        <f t="shared" si="273"/>
        <v>theater</v>
      </c>
      <c r="R2921" t="str">
        <f t="shared" si="270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201.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0.26840000000000003</v>
      </c>
      <c r="P2922" s="6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14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1.29</v>
      </c>
      <c r="P2923" s="6">
        <f t="shared" si="272"/>
        <v>43</v>
      </c>
      <c r="Q2923" t="str">
        <f t="shared" si="273"/>
        <v>theater</v>
      </c>
      <c r="R2923" t="str">
        <f t="shared" si="270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21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</v>
      </c>
      <c r="P2924" s="6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158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</v>
      </c>
      <c r="P2925" s="6">
        <f t="shared" si="272"/>
        <v>30</v>
      </c>
      <c r="Q2925" t="str">
        <f t="shared" si="273"/>
        <v>theater</v>
      </c>
      <c r="R2925" t="str">
        <f t="shared" si="270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172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1.032</v>
      </c>
      <c r="P2926" s="6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158.4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1.0244597777777777</v>
      </c>
      <c r="P2927" s="6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187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1.25</v>
      </c>
      <c r="P2928" s="6">
        <f t="shared" si="272"/>
        <v>75</v>
      </c>
      <c r="Q2928" t="str">
        <f t="shared" si="273"/>
        <v>theater</v>
      </c>
      <c r="R2928" t="str">
        <f t="shared" si="270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21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1.3083333333333333</v>
      </c>
      <c r="P2929" s="6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100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</v>
      </c>
      <c r="P2930" s="6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187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1.02069375</v>
      </c>
      <c r="P2931" s="6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187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1.0092000000000001</v>
      </c>
      <c r="P2932" s="6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21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1.06</v>
      </c>
      <c r="P2933" s="6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158.4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1.0509677419354839</v>
      </c>
      <c r="P2934" s="6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201.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1.0276000000000001</v>
      </c>
      <c r="P2935" s="6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158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1.08</v>
      </c>
      <c r="P2936" s="6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187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1.0088571428571429</v>
      </c>
      <c r="P2937" s="6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158.4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1.28</v>
      </c>
      <c r="P2938" s="6">
        <f t="shared" si="272"/>
        <v>37.647058823529413</v>
      </c>
      <c r="Q2938" t="str">
        <f t="shared" si="273"/>
        <v>theater</v>
      </c>
      <c r="R2938" t="str">
        <f t="shared" ref="R2938:R3001" si="276">RIGHT($N2938, LEN($N2938)-FIND("/", $N2938))</f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129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1.3333333333333333</v>
      </c>
      <c r="P2939" s="6">
        <f t="shared" si="272"/>
        <v>36.363636363636367</v>
      </c>
      <c r="Q2939" t="str">
        <f t="shared" si="273"/>
        <v>theater</v>
      </c>
      <c r="R2939" t="str">
        <f t="shared" si="276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216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1.0137499999999999</v>
      </c>
      <c r="P2940" s="6">
        <f t="shared" si="272"/>
        <v>126.71875</v>
      </c>
      <c r="Q2940" t="str">
        <f t="shared" si="273"/>
        <v>theater</v>
      </c>
      <c r="R2940" t="str">
        <f t="shared" si="276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244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1.0287500000000001</v>
      </c>
      <c r="P2941" s="6">
        <f t="shared" si="272"/>
        <v>329.2</v>
      </c>
      <c r="Q2941" t="str">
        <f t="shared" si="273"/>
        <v>theater</v>
      </c>
      <c r="R2941" t="str">
        <f t="shared" si="276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187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1.0724</v>
      </c>
      <c r="P2942" s="6">
        <f t="shared" si="272"/>
        <v>81.242424242424249</v>
      </c>
      <c r="Q2942" t="str">
        <f t="shared" si="273"/>
        <v>theater</v>
      </c>
      <c r="R2942" t="str">
        <f t="shared" si="276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201.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4.0000000000000003E-5</v>
      </c>
      <c r="P2943" s="6">
        <f t="shared" si="272"/>
        <v>1</v>
      </c>
      <c r="Q2943" t="str">
        <f t="shared" si="273"/>
        <v>theater</v>
      </c>
      <c r="R2943" t="str">
        <f t="shared" si="276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187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0.20424999999999999</v>
      </c>
      <c r="P2944" s="6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187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6" t="e">
        <f t="shared" si="272"/>
        <v>#DIV/0!</v>
      </c>
      <c r="Q2945" t="str">
        <f t="shared" si="273"/>
        <v>theater</v>
      </c>
      <c r="R2945" t="str">
        <f t="shared" si="276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144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0.01</v>
      </c>
      <c r="P2946" s="6">
        <f t="shared" si="272"/>
        <v>100</v>
      </c>
      <c r="Q2946" t="str">
        <f t="shared" si="273"/>
        <v>theater</v>
      </c>
      <c r="R2946" t="str">
        <f t="shared" si="276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21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$E2947/$D2947</f>
        <v>0</v>
      </c>
      <c r="P2947" s="6" t="e">
        <f t="shared" ref="P2947:P3010" si="278">$E2947/L2947</f>
        <v>#DIV/0!</v>
      </c>
      <c r="Q2947" t="str">
        <f t="shared" ref="Q2947:Q3010" si="279">LEFT($N2947, FIND("/", $N2947)-1)</f>
        <v>theater</v>
      </c>
      <c r="R2947" t="str">
        <f t="shared" si="276"/>
        <v>spaces</v>
      </c>
      <c r="S2947" s="10">
        <f t="shared" ref="S2947:S3010" si="280">((($J2947/60)/60)/24)+DATE(1970,1,1)+(-5/24)</f>
        <v>42117.931250000001</v>
      </c>
      <c r="T2947" s="10">
        <f t="shared" ref="T2947:T3010" si="281">((($I2947/60)/60)/24)+DATE(1970,1,1)+(-5/24)</f>
        <v>42147.931250000001</v>
      </c>
    </row>
    <row r="2948" spans="1:20" ht="201.6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1E-3</v>
      </c>
      <c r="P2948" s="6">
        <f t="shared" si="278"/>
        <v>1</v>
      </c>
      <c r="Q2948" t="str">
        <f t="shared" si="279"/>
        <v>theater</v>
      </c>
      <c r="R2948" t="str">
        <f t="shared" si="276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21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4.2880000000000001E-2</v>
      </c>
      <c r="P2949" s="6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21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4.8000000000000001E-5</v>
      </c>
      <c r="P2950" s="6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187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2.5000000000000001E-2</v>
      </c>
      <c r="P2951" s="6">
        <f t="shared" si="278"/>
        <v>12.5</v>
      </c>
      <c r="Q2951" t="str">
        <f t="shared" si="279"/>
        <v>theater</v>
      </c>
      <c r="R2951" t="str">
        <f t="shared" si="276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201.6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6" t="e">
        <f t="shared" si="278"/>
        <v>#DIV/0!</v>
      </c>
      <c r="Q2952" t="str">
        <f t="shared" si="279"/>
        <v>theater</v>
      </c>
      <c r="R2952" t="str">
        <f t="shared" si="276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187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2.1919999999999999E-2</v>
      </c>
      <c r="P2953" s="6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201.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8.0250000000000002E-2</v>
      </c>
      <c r="P2954" s="6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158.4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1.5125E-3</v>
      </c>
      <c r="P2955" s="6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187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6" t="e">
        <f t="shared" si="278"/>
        <v>#DIV/0!</v>
      </c>
      <c r="Q2956" t="str">
        <f t="shared" si="279"/>
        <v>theater</v>
      </c>
      <c r="R2956" t="str">
        <f t="shared" si="276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129.6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0.59583333333333333</v>
      </c>
      <c r="P2957" s="6">
        <f t="shared" si="278"/>
        <v>65</v>
      </c>
      <c r="Q2957" t="str">
        <f t="shared" si="279"/>
        <v>theater</v>
      </c>
      <c r="R2957" t="str">
        <f t="shared" si="276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158.4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0.16734177215189874</v>
      </c>
      <c r="P2958" s="6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158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1.8666666666666668E-2</v>
      </c>
      <c r="P2959" s="6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172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6" t="e">
        <f t="shared" si="278"/>
        <v>#DIV/0!</v>
      </c>
      <c r="Q2960" t="str">
        <f t="shared" si="279"/>
        <v>theater</v>
      </c>
      <c r="R2960" t="str">
        <f t="shared" si="276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216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6" t="e">
        <f t="shared" si="278"/>
        <v>#DIV/0!</v>
      </c>
      <c r="Q2961" t="str">
        <f t="shared" si="279"/>
        <v>theater</v>
      </c>
      <c r="R2961" t="str">
        <f t="shared" si="276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158.4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6" t="e">
        <f t="shared" si="278"/>
        <v>#DIV/0!</v>
      </c>
      <c r="Q2962" t="str">
        <f t="shared" si="279"/>
        <v>theater</v>
      </c>
      <c r="R2962" t="str">
        <f t="shared" si="276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201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1.0962000000000001</v>
      </c>
      <c r="P2963" s="6">
        <f t="shared" si="278"/>
        <v>50.75</v>
      </c>
      <c r="Q2963" t="str">
        <f t="shared" si="279"/>
        <v>theater</v>
      </c>
      <c r="R2963" t="str">
        <f t="shared" si="276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187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1.218</v>
      </c>
      <c r="P2964" s="6">
        <f t="shared" si="278"/>
        <v>60.9</v>
      </c>
      <c r="Q2964" t="str">
        <f t="shared" si="279"/>
        <v>theater</v>
      </c>
      <c r="R2964" t="str">
        <f t="shared" si="276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187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1.0685</v>
      </c>
      <c r="P2965" s="6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187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1.0071379999999999</v>
      </c>
      <c r="P2966" s="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187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1.0900000000000001</v>
      </c>
      <c r="P2967" s="6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187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1.1363000000000001</v>
      </c>
      <c r="P2968" s="6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158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1.1392</v>
      </c>
      <c r="P2969" s="6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115.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1.06</v>
      </c>
      <c r="P2970" s="6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187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1.625</v>
      </c>
      <c r="P2971" s="6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172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1.06</v>
      </c>
      <c r="P2972" s="6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187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1.0015624999999999</v>
      </c>
      <c r="P2973" s="6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115.2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1.0535000000000001</v>
      </c>
      <c r="P2974" s="6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187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1.748</v>
      </c>
      <c r="P2975" s="6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201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1.02</v>
      </c>
      <c r="P2976" s="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201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1.00125</v>
      </c>
      <c r="P2977" s="6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158.4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1.7142857142857142</v>
      </c>
      <c r="P2978" s="6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244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1.1356666666666666</v>
      </c>
      <c r="P2979" s="6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187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1.2946666666666666</v>
      </c>
      <c r="P2980" s="6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201.6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1.014</v>
      </c>
      <c r="P2981" s="6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158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1.0916666666666666</v>
      </c>
      <c r="P2982" s="6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187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1.28925</v>
      </c>
      <c r="P2983" s="6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144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1.0206</v>
      </c>
      <c r="P2984" s="6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187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1.465395775862069</v>
      </c>
      <c r="P2985" s="6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21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1.00352</v>
      </c>
      <c r="P2986" s="6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187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1.2164999999999999</v>
      </c>
      <c r="P2987" s="6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187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1.0549999999999999</v>
      </c>
      <c r="P2988" s="6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201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1.1040080000000001</v>
      </c>
      <c r="P2989" s="6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187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</v>
      </c>
      <c r="P2990" s="6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57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1.76535</v>
      </c>
      <c r="P2991" s="6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187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</v>
      </c>
      <c r="P2992" s="6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216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1.0329411764705883</v>
      </c>
      <c r="P2993" s="6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187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1.0449999999999999</v>
      </c>
      <c r="P2994" s="6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57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1.0029999999999999</v>
      </c>
      <c r="P2995" s="6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158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4.577466666666667</v>
      </c>
      <c r="P2996" s="6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172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1.0496000000000001</v>
      </c>
      <c r="P2997" s="6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129.6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1.7194285714285715</v>
      </c>
      <c r="P2998" s="6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201.6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1.0373000000000001</v>
      </c>
      <c r="P2999" s="6">
        <f t="shared" si="278"/>
        <v>90.2</v>
      </c>
      <c r="Q2999" t="str">
        <f t="shared" si="279"/>
        <v>theater</v>
      </c>
      <c r="R2999" t="str">
        <f t="shared" si="276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172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1.0302899999999999</v>
      </c>
      <c r="P3000" s="6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187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1.1888888888888889</v>
      </c>
      <c r="P3001" s="6">
        <f t="shared" si="278"/>
        <v>80.25</v>
      </c>
      <c r="Q3001" t="str">
        <f t="shared" si="279"/>
        <v>theater</v>
      </c>
      <c r="R3001" t="str">
        <f t="shared" si="276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187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</v>
      </c>
      <c r="P3002" s="6">
        <f t="shared" si="278"/>
        <v>62.5</v>
      </c>
      <c r="Q3002" t="str">
        <f t="shared" si="279"/>
        <v>theater</v>
      </c>
      <c r="R3002" t="str">
        <f t="shared" ref="R3002:R3065" si="282">RIGHT($N3002, LEN($N3002)-FIND("/", $N3002))</f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172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3.1869988910451896</v>
      </c>
      <c r="P3003" s="6">
        <f t="shared" si="278"/>
        <v>131.37719999999999</v>
      </c>
      <c r="Q3003" t="str">
        <f t="shared" si="279"/>
        <v>theater</v>
      </c>
      <c r="R3003" t="str">
        <f t="shared" si="282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115.2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1.0850614285714286</v>
      </c>
      <c r="P3004" s="6">
        <f t="shared" si="278"/>
        <v>73.032980769230775</v>
      </c>
      <c r="Q3004" t="str">
        <f t="shared" si="279"/>
        <v>theater</v>
      </c>
      <c r="R3004" t="str">
        <f t="shared" si="282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216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1.0116666666666667</v>
      </c>
      <c r="P3005" s="6">
        <f t="shared" si="278"/>
        <v>178.52941176470588</v>
      </c>
      <c r="Q3005" t="str">
        <f t="shared" si="279"/>
        <v>theater</v>
      </c>
      <c r="R3005" t="str">
        <f t="shared" si="282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201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1.12815</v>
      </c>
      <c r="P3006" s="6">
        <f t="shared" si="278"/>
        <v>162.90974729241879</v>
      </c>
      <c r="Q3006" t="str">
        <f t="shared" si="279"/>
        <v>theater</v>
      </c>
      <c r="R3006" t="str">
        <f t="shared" si="282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201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1.2049622641509434</v>
      </c>
      <c r="P3007" s="6">
        <f t="shared" si="278"/>
        <v>108.24237288135593</v>
      </c>
      <c r="Q3007" t="str">
        <f t="shared" si="279"/>
        <v>theater</v>
      </c>
      <c r="R3007" t="str">
        <f t="shared" si="282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115.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1.0774999999999999</v>
      </c>
      <c r="P3008" s="6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100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1.8</v>
      </c>
      <c r="P3009" s="6">
        <f t="shared" si="278"/>
        <v>54</v>
      </c>
      <c r="Q3009" t="str">
        <f t="shared" si="279"/>
        <v>theater</v>
      </c>
      <c r="R3009" t="str">
        <f t="shared" si="282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158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1.0116666666666667</v>
      </c>
      <c r="P3010" s="6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21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$E3011/$D3011</f>
        <v>1.19756</v>
      </c>
      <c r="P3011" s="6">
        <f t="shared" ref="P3011:P3074" si="284">$E3011/L3011</f>
        <v>233.8984375</v>
      </c>
      <c r="Q3011" t="str">
        <f t="shared" ref="Q3011:Q3074" si="285">LEFT($N3011, FIND("/", $N3011)-1)</f>
        <v>theater</v>
      </c>
      <c r="R3011" t="str">
        <f t="shared" si="282"/>
        <v>spaces</v>
      </c>
      <c r="S3011" s="10">
        <f t="shared" ref="S3011:S3074" si="286">((($J3011/60)/60)/24)+DATE(1970,1,1)+(-5/24)</f>
        <v>41939.361574074072</v>
      </c>
      <c r="T3011" s="10">
        <f t="shared" ref="T3011:T3074" si="287">((($I3011/60)/60)/24)+DATE(1970,1,1)+(-5/24)</f>
        <v>41969.403240740743</v>
      </c>
    </row>
    <row r="3012" spans="1:20" ht="201.6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1.58</v>
      </c>
      <c r="P3012" s="6">
        <f t="shared" si="284"/>
        <v>158</v>
      </c>
      <c r="Q3012" t="str">
        <f t="shared" si="285"/>
        <v>theater</v>
      </c>
      <c r="R3012" t="str">
        <f t="shared" si="282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172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1.2366666666666666</v>
      </c>
      <c r="P3013" s="6">
        <f t="shared" si="284"/>
        <v>14.84</v>
      </c>
      <c r="Q3013" t="str">
        <f t="shared" si="285"/>
        <v>theater</v>
      </c>
      <c r="R3013" t="str">
        <f t="shared" si="282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172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1.1712499999999999</v>
      </c>
      <c r="P3014" s="6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172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1.5696000000000001</v>
      </c>
      <c r="P3015" s="6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201.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1.13104</v>
      </c>
      <c r="P3016" s="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158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1.0317647058823529</v>
      </c>
      <c r="P3017" s="6">
        <f t="shared" si="284"/>
        <v>87.7</v>
      </c>
      <c r="Q3017" t="str">
        <f t="shared" si="285"/>
        <v>theater</v>
      </c>
      <c r="R3017" t="str">
        <f t="shared" si="282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201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1.0261176470588236</v>
      </c>
      <c r="P3018" s="6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187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1.0584090909090909</v>
      </c>
      <c r="P3019" s="6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187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1.0071428571428571</v>
      </c>
      <c r="P3020" s="6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187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1.2123333333333333</v>
      </c>
      <c r="P3021" s="6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172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1.0057142857142858</v>
      </c>
      <c r="P3022" s="6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187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1.1602222222222223</v>
      </c>
      <c r="P3023" s="6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230.4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1.0087999999999999</v>
      </c>
      <c r="P3024" s="6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201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1.03</v>
      </c>
      <c r="P3025" s="6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187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2.4641999999999999</v>
      </c>
      <c r="P3026" s="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158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3.0219999999999998</v>
      </c>
      <c r="P3027" s="6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201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1.4333333333333333</v>
      </c>
      <c r="P3028" s="6">
        <f t="shared" si="284"/>
        <v>51.6</v>
      </c>
      <c r="Q3028" t="str">
        <f t="shared" si="285"/>
        <v>theater</v>
      </c>
      <c r="R3028" t="str">
        <f t="shared" si="282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14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1.3144</v>
      </c>
      <c r="P3029" s="6">
        <f t="shared" si="284"/>
        <v>164.3</v>
      </c>
      <c r="Q3029" t="str">
        <f t="shared" si="285"/>
        <v>theater</v>
      </c>
      <c r="R3029" t="str">
        <f t="shared" si="282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115.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1.6801999999999999</v>
      </c>
      <c r="P3030" s="6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201.6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1.0967666666666667</v>
      </c>
      <c r="P3031" s="6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201.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1.0668571428571429</v>
      </c>
      <c r="P3032" s="6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201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</v>
      </c>
      <c r="P3033" s="6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158.4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1.272</v>
      </c>
      <c r="P3034" s="6">
        <f t="shared" si="284"/>
        <v>50.88</v>
      </c>
      <c r="Q3034" t="str">
        <f t="shared" si="285"/>
        <v>theater</v>
      </c>
      <c r="R3034" t="str">
        <f t="shared" si="282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158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1.4653333333333334</v>
      </c>
      <c r="P3035" s="6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201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1.1253599999999999</v>
      </c>
      <c r="P3036" s="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129.6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1.0878684000000001</v>
      </c>
      <c r="P3037" s="6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187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1.26732</v>
      </c>
      <c r="P3038" s="6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230.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2.1320000000000001</v>
      </c>
      <c r="P3039" s="6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187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1.0049999999999999</v>
      </c>
      <c r="P3040" s="6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172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1.0871389999999999</v>
      </c>
      <c r="P3041" s="6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158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1.075</v>
      </c>
      <c r="P3042" s="6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129.6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1.1048192771084338</v>
      </c>
      <c r="P3043" s="6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201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1.28</v>
      </c>
      <c r="P3044" s="6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172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1.1000666666666667</v>
      </c>
      <c r="P3045" s="6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187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1.0934166666666667</v>
      </c>
      <c r="P3046" s="6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201.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1.3270650000000002</v>
      </c>
      <c r="P3047" s="6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21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1.9084810126582279</v>
      </c>
      <c r="P3048" s="6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172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1.49</v>
      </c>
      <c r="P3049" s="6">
        <f t="shared" si="284"/>
        <v>37.25</v>
      </c>
      <c r="Q3049" t="str">
        <f t="shared" si="285"/>
        <v>theater</v>
      </c>
      <c r="R3049" t="str">
        <f t="shared" si="282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187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1.6639999999999999</v>
      </c>
      <c r="P3050" s="6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201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1.0666666666666667</v>
      </c>
      <c r="P3051" s="6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115.2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1.06</v>
      </c>
      <c r="P3052" s="6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201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0.23628571428571429</v>
      </c>
      <c r="P3053" s="6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144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1.5E-3</v>
      </c>
      <c r="P3054" s="6">
        <f t="shared" si="284"/>
        <v>37.5</v>
      </c>
      <c r="Q3054" t="str">
        <f t="shared" si="285"/>
        <v>theater</v>
      </c>
      <c r="R3054" t="str">
        <f t="shared" si="282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201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4.0000000000000001E-3</v>
      </c>
      <c r="P3055" s="6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187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6" t="e">
        <f t="shared" si="284"/>
        <v>#DIV/0!</v>
      </c>
      <c r="Q3056" t="str">
        <f t="shared" si="285"/>
        <v>theater</v>
      </c>
      <c r="R3056" t="str">
        <f t="shared" si="282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187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5.0000000000000002E-5</v>
      </c>
      <c r="P3057" s="6">
        <f t="shared" si="284"/>
        <v>1</v>
      </c>
      <c r="Q3057" t="str">
        <f t="shared" si="285"/>
        <v>theater</v>
      </c>
      <c r="R3057" t="str">
        <f t="shared" si="282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201.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6" t="e">
        <f t="shared" si="284"/>
        <v>#DIV/0!</v>
      </c>
      <c r="Q3058" t="str">
        <f t="shared" si="285"/>
        <v>theater</v>
      </c>
      <c r="R3058" t="str">
        <f t="shared" si="282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158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6" t="e">
        <f t="shared" si="284"/>
        <v>#DIV/0!</v>
      </c>
      <c r="Q3059" t="str">
        <f t="shared" si="285"/>
        <v>theater</v>
      </c>
      <c r="R3059" t="str">
        <f t="shared" si="282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172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1.6666666666666666E-4</v>
      </c>
      <c r="P3060" s="6">
        <f t="shared" si="284"/>
        <v>1</v>
      </c>
      <c r="Q3060" t="str">
        <f t="shared" si="285"/>
        <v>theater</v>
      </c>
      <c r="R3060" t="str">
        <f t="shared" si="282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172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3.0066666666666665E-2</v>
      </c>
      <c r="P3061" s="6">
        <f t="shared" si="284"/>
        <v>41</v>
      </c>
      <c r="Q3061" t="str">
        <f t="shared" si="285"/>
        <v>theater</v>
      </c>
      <c r="R3061" t="str">
        <f t="shared" si="282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144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1.5227272727272728E-3</v>
      </c>
      <c r="P3062" s="6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57.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6" t="e">
        <f t="shared" si="284"/>
        <v>#DIV/0!</v>
      </c>
      <c r="Q3063" t="str">
        <f t="shared" si="285"/>
        <v>theater</v>
      </c>
      <c r="R3063" t="str">
        <f t="shared" si="282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187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0.66839999999999999</v>
      </c>
      <c r="P3064" s="6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129.6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0.19566666666666666</v>
      </c>
      <c r="P3065" s="6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129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0.11294666666666667</v>
      </c>
      <c r="P3066" s="6">
        <f t="shared" si="284"/>
        <v>117.65277777777777</v>
      </c>
      <c r="Q3066" t="str">
        <f t="shared" si="285"/>
        <v>theater</v>
      </c>
      <c r="R3066" t="str">
        <f t="shared" ref="R3066:R3129" si="288">RIGHT($N3066, LEN($N3066)-FIND("/", $N3066))</f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201.6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4.0000000000000002E-4</v>
      </c>
      <c r="P3067" s="6">
        <f t="shared" si="284"/>
        <v>5</v>
      </c>
      <c r="Q3067" t="str">
        <f t="shared" si="285"/>
        <v>theater</v>
      </c>
      <c r="R3067" t="str">
        <f t="shared" si="288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172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0.11985714285714286</v>
      </c>
      <c r="P3068" s="6">
        <f t="shared" si="284"/>
        <v>2796.6666666666665</v>
      </c>
      <c r="Q3068" t="str">
        <f t="shared" si="285"/>
        <v>theater</v>
      </c>
      <c r="R3068" t="str">
        <f t="shared" si="288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201.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2.5000000000000001E-2</v>
      </c>
      <c r="P3069" s="6">
        <f t="shared" si="284"/>
        <v>200</v>
      </c>
      <c r="Q3069" t="str">
        <f t="shared" si="285"/>
        <v>theater</v>
      </c>
      <c r="R3069" t="str">
        <f t="shared" si="288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201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6.9999999999999999E-4</v>
      </c>
      <c r="P3070" s="6">
        <f t="shared" si="284"/>
        <v>87.5</v>
      </c>
      <c r="Q3070" t="str">
        <f t="shared" si="285"/>
        <v>theater</v>
      </c>
      <c r="R3070" t="str">
        <f t="shared" si="288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216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0.14099999999999999</v>
      </c>
      <c r="P3071" s="6">
        <f t="shared" si="284"/>
        <v>20.142857142857142</v>
      </c>
      <c r="Q3071" t="str">
        <f t="shared" si="285"/>
        <v>theater</v>
      </c>
      <c r="R3071" t="str">
        <f t="shared" si="288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14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3.3399999999999999E-2</v>
      </c>
      <c r="P3072" s="6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172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0.59775</v>
      </c>
      <c r="P3073" s="6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201.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1.6666666666666666E-4</v>
      </c>
      <c r="P3074" s="6">
        <f t="shared" si="284"/>
        <v>1</v>
      </c>
      <c r="Q3074" t="str">
        <f t="shared" si="285"/>
        <v>theater</v>
      </c>
      <c r="R3074" t="str">
        <f t="shared" si="288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158.4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$E3075/$D3075</f>
        <v>2.3035714285714285E-4</v>
      </c>
      <c r="P3075" s="6">
        <f t="shared" ref="P3075:P3138" si="290">$E3075/L3075</f>
        <v>92.142857142857139</v>
      </c>
      <c r="Q3075" t="str">
        <f t="shared" ref="Q3075:Q3138" si="291">LEFT($N3075, FIND("/", $N3075)-1)</f>
        <v>theater</v>
      </c>
      <c r="R3075" t="str">
        <f t="shared" si="288"/>
        <v>spaces</v>
      </c>
      <c r="S3075" s="10">
        <f t="shared" ref="S3075:S3138" si="292">((($J3075/60)/60)/24)+DATE(1970,1,1)+(-5/24)</f>
        <v>42111.475694444445</v>
      </c>
      <c r="T3075" s="10">
        <f t="shared" ref="T3075:T3138" si="293">((($I3075/60)/60)/24)+DATE(1970,1,1)+(-5/24)</f>
        <v>42169.59652777778</v>
      </c>
    </row>
    <row r="3076" spans="1:20" ht="230.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8.8000000000000003E-4</v>
      </c>
      <c r="P3076" s="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14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8.6400000000000005E-2</v>
      </c>
      <c r="P3077" s="6">
        <f t="shared" si="290"/>
        <v>64.8</v>
      </c>
      <c r="Q3077" t="str">
        <f t="shared" si="291"/>
        <v>theater</v>
      </c>
      <c r="R3077" t="str">
        <f t="shared" si="288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100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0.15060000000000001</v>
      </c>
      <c r="P3078" s="6">
        <f t="shared" si="290"/>
        <v>30.12</v>
      </c>
      <c r="Q3078" t="str">
        <f t="shared" si="291"/>
        <v>theater</v>
      </c>
      <c r="R3078" t="str">
        <f t="shared" si="288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201.6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4.7727272727272731E-3</v>
      </c>
      <c r="P3079" s="6">
        <f t="shared" si="290"/>
        <v>52.5</v>
      </c>
      <c r="Q3079" t="str">
        <f t="shared" si="291"/>
        <v>theater</v>
      </c>
      <c r="R3079" t="str">
        <f t="shared" si="288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201.6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1.1833333333333333E-3</v>
      </c>
      <c r="P3080" s="6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172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8.4173998587352451E-3</v>
      </c>
      <c r="P3081" s="6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201.6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1.8799999999999999E-4</v>
      </c>
      <c r="P3082" s="6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21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2.1029999999999998E-3</v>
      </c>
      <c r="P3083" s="6">
        <f t="shared" si="290"/>
        <v>420.6</v>
      </c>
      <c r="Q3083" t="str">
        <f t="shared" si="291"/>
        <v>theater</v>
      </c>
      <c r="R3083" t="str">
        <f t="shared" si="288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172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6" t="e">
        <f t="shared" si="290"/>
        <v>#DIV/0!</v>
      </c>
      <c r="Q3084" t="str">
        <f t="shared" si="291"/>
        <v>theater</v>
      </c>
      <c r="R3084" t="str">
        <f t="shared" si="288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187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2.8E-3</v>
      </c>
      <c r="P3085" s="6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201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0.11579206701157921</v>
      </c>
      <c r="P3086" s="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172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2.4400000000000002E-2</v>
      </c>
      <c r="P3087" s="6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201.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2.5000000000000001E-3</v>
      </c>
      <c r="P3088" s="6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187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6.2500000000000003E-3</v>
      </c>
      <c r="P3089" s="6">
        <f t="shared" si="290"/>
        <v>62.5</v>
      </c>
      <c r="Q3089" t="str">
        <f t="shared" si="291"/>
        <v>theater</v>
      </c>
      <c r="R3089" t="str">
        <f t="shared" si="288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144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1.9384615384615384E-3</v>
      </c>
      <c r="P3090" s="6">
        <f t="shared" si="290"/>
        <v>42</v>
      </c>
      <c r="Q3090" t="str">
        <f t="shared" si="291"/>
        <v>theater</v>
      </c>
      <c r="R3090" t="str">
        <f t="shared" si="288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172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0.23416000000000001</v>
      </c>
      <c r="P3091" s="6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187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5.080888888888889E-2</v>
      </c>
      <c r="P3092" s="6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201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0.15920000000000001</v>
      </c>
      <c r="P3093" s="6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158.4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1.1831900000000001E-2</v>
      </c>
      <c r="P3094" s="6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201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0.22750000000000001</v>
      </c>
      <c r="P3095" s="6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144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2.5000000000000001E-4</v>
      </c>
      <c r="P3096" s="6">
        <f t="shared" si="290"/>
        <v>25</v>
      </c>
      <c r="Q3096" t="str">
        <f t="shared" si="291"/>
        <v>theater</v>
      </c>
      <c r="R3096" t="str">
        <f t="shared" si="288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187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3.351206434316354E-3</v>
      </c>
      <c r="P3097" s="6">
        <f t="shared" si="290"/>
        <v>50</v>
      </c>
      <c r="Q3097" t="str">
        <f t="shared" si="291"/>
        <v>theater</v>
      </c>
      <c r="R3097" t="str">
        <f t="shared" si="288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187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3.9750000000000001E-2</v>
      </c>
      <c r="P3098" s="6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187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0.17150000000000001</v>
      </c>
      <c r="P3099" s="6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187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3.608004104669061E-2</v>
      </c>
      <c r="P3100" s="6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201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0.13900000000000001</v>
      </c>
      <c r="P3101" s="6">
        <f t="shared" si="290"/>
        <v>55.6</v>
      </c>
      <c r="Q3101" t="str">
        <f t="shared" si="291"/>
        <v>theater</v>
      </c>
      <c r="R3101" t="str">
        <f t="shared" si="288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187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0.15225</v>
      </c>
      <c r="P3102" s="6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21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0.12</v>
      </c>
      <c r="P3103" s="6">
        <f t="shared" si="290"/>
        <v>25</v>
      </c>
      <c r="Q3103" t="str">
        <f t="shared" si="291"/>
        <v>theater</v>
      </c>
      <c r="R3103" t="str">
        <f t="shared" si="288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201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0.391125</v>
      </c>
      <c r="P3104" s="6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115.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2.6829268292682929E-3</v>
      </c>
      <c r="P3105" s="6">
        <f t="shared" si="290"/>
        <v>5.5</v>
      </c>
      <c r="Q3105" t="str">
        <f t="shared" si="291"/>
        <v>theater</v>
      </c>
      <c r="R3105" t="str">
        <f t="shared" si="288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201.6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0.29625000000000001</v>
      </c>
      <c r="P3106" s="6">
        <f t="shared" si="290"/>
        <v>237</v>
      </c>
      <c r="Q3106" t="str">
        <f t="shared" si="291"/>
        <v>theater</v>
      </c>
      <c r="R3106" t="str">
        <f t="shared" si="288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158.4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0.4236099230111206</v>
      </c>
      <c r="P3107" s="6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201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4.1000000000000002E-2</v>
      </c>
      <c r="P3108" s="6">
        <f t="shared" si="290"/>
        <v>10.25</v>
      </c>
      <c r="Q3108" t="str">
        <f t="shared" si="291"/>
        <v>theater</v>
      </c>
      <c r="R3108" t="str">
        <f t="shared" si="288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187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0.197625</v>
      </c>
      <c r="P3109" s="6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7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5.1999999999999995E-4</v>
      </c>
      <c r="P3110" s="6">
        <f t="shared" si="290"/>
        <v>13</v>
      </c>
      <c r="Q3110" t="str">
        <f t="shared" si="291"/>
        <v>theater</v>
      </c>
      <c r="R3110" t="str">
        <f t="shared" si="288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187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0.25030188679245285</v>
      </c>
      <c r="P3111" s="6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144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4.0000000000000002E-4</v>
      </c>
      <c r="P3112" s="6">
        <f t="shared" si="290"/>
        <v>10</v>
      </c>
      <c r="Q3112" t="str">
        <f t="shared" si="291"/>
        <v>theater</v>
      </c>
      <c r="R3112" t="str">
        <f t="shared" si="288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158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0.26640000000000003</v>
      </c>
      <c r="P3113" s="6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187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4.7363636363636365E-2</v>
      </c>
      <c r="P3114" s="6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187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4.2435339894712751E-2</v>
      </c>
      <c r="P3115" s="6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187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6" t="e">
        <f t="shared" si="290"/>
        <v>#DIV/0!</v>
      </c>
      <c r="Q3116" t="str">
        <f t="shared" si="291"/>
        <v>theater</v>
      </c>
      <c r="R3116" t="str">
        <f t="shared" si="288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187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0.03</v>
      </c>
      <c r="P3117" s="6">
        <f t="shared" si="290"/>
        <v>300</v>
      </c>
      <c r="Q3117" t="str">
        <f t="shared" si="291"/>
        <v>theater</v>
      </c>
      <c r="R3117" t="str">
        <f t="shared" si="288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158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0.57333333333333336</v>
      </c>
      <c r="P3118" s="6">
        <f t="shared" si="290"/>
        <v>43</v>
      </c>
      <c r="Q3118" t="str">
        <f t="shared" si="291"/>
        <v>theater</v>
      </c>
      <c r="R3118" t="str">
        <f t="shared" si="288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158.4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1E-3</v>
      </c>
      <c r="P3119" s="6">
        <f t="shared" si="290"/>
        <v>1</v>
      </c>
      <c r="Q3119" t="str">
        <f t="shared" si="291"/>
        <v>theater</v>
      </c>
      <c r="R3119" t="str">
        <f t="shared" si="288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100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3.0999999999999999E-3</v>
      </c>
      <c r="P3120" s="6">
        <f t="shared" si="290"/>
        <v>775</v>
      </c>
      <c r="Q3120" t="str">
        <f t="shared" si="291"/>
        <v>theater</v>
      </c>
      <c r="R3120" t="str">
        <f t="shared" si="288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201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5.0000000000000001E-4</v>
      </c>
      <c r="P3121" s="6">
        <f t="shared" si="290"/>
        <v>5</v>
      </c>
      <c r="Q3121" t="str">
        <f t="shared" si="291"/>
        <v>theater</v>
      </c>
      <c r="R3121" t="str">
        <f t="shared" si="288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158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9.8461538461538464E-5</v>
      </c>
      <c r="P3122" s="6">
        <f t="shared" si="290"/>
        <v>12.8</v>
      </c>
      <c r="Q3122" t="str">
        <f t="shared" si="291"/>
        <v>theater</v>
      </c>
      <c r="R3122" t="str">
        <f t="shared" si="288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144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6.6666666666666671E-3</v>
      </c>
      <c r="P3123" s="6">
        <f t="shared" si="290"/>
        <v>10</v>
      </c>
      <c r="Q3123" t="str">
        <f t="shared" si="291"/>
        <v>theater</v>
      </c>
      <c r="R3123" t="str">
        <f t="shared" si="288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43.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0.58291457286432158</v>
      </c>
      <c r="P3124" s="6">
        <f t="shared" si="290"/>
        <v>58</v>
      </c>
      <c r="Q3124" t="str">
        <f t="shared" si="291"/>
        <v>theater</v>
      </c>
      <c r="R3124" t="str">
        <f t="shared" si="288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187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0.68153600000000003</v>
      </c>
      <c r="P3125" s="6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158.4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3.2499999999999997E-5</v>
      </c>
      <c r="P3126" s="6">
        <f t="shared" si="290"/>
        <v>6.5</v>
      </c>
      <c r="Q3126" t="str">
        <f t="shared" si="291"/>
        <v>theater</v>
      </c>
      <c r="R3126" t="str">
        <f t="shared" si="288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28.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6" t="e">
        <f t="shared" si="290"/>
        <v>#DIV/0!</v>
      </c>
      <c r="Q3127" t="str">
        <f t="shared" si="291"/>
        <v>theater</v>
      </c>
      <c r="R3127" t="str">
        <f t="shared" si="288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201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4.1599999999999998E-2</v>
      </c>
      <c r="P3128" s="6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187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6" t="e">
        <f t="shared" si="290"/>
        <v>#DIV/0!</v>
      </c>
      <c r="Q3129" t="str">
        <f t="shared" si="291"/>
        <v>theater</v>
      </c>
      <c r="R3129" t="str">
        <f t="shared" si="288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187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1.0860666666666667</v>
      </c>
      <c r="P3130" s="6">
        <f t="shared" si="290"/>
        <v>139.23931623931625</v>
      </c>
      <c r="Q3130" t="str">
        <f t="shared" si="291"/>
        <v>theater</v>
      </c>
      <c r="R3130" t="str">
        <f t="shared" ref="R3130:R3193" si="294">RIGHT($N3130, LEN($N3130)-FIND("/", $N3130))</f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201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8.0000000000000002E-3</v>
      </c>
      <c r="P3131" s="6">
        <f t="shared" si="290"/>
        <v>10</v>
      </c>
      <c r="Q3131" t="str">
        <f t="shared" si="291"/>
        <v>theater</v>
      </c>
      <c r="R3131" t="str">
        <f t="shared" si="294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158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3.7499999999999999E-2</v>
      </c>
      <c r="P3132" s="6">
        <f t="shared" si="290"/>
        <v>93.75</v>
      </c>
      <c r="Q3132" t="str">
        <f t="shared" si="291"/>
        <v>theater</v>
      </c>
      <c r="R3132" t="str">
        <f t="shared" si="294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86.4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0.15731707317073171</v>
      </c>
      <c r="P3133" s="6">
        <f t="shared" si="290"/>
        <v>53.75</v>
      </c>
      <c r="Q3133" t="str">
        <f t="shared" si="291"/>
        <v>theater</v>
      </c>
      <c r="R3133" t="str">
        <f t="shared" si="294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115.2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3.3333333333333332E-4</v>
      </c>
      <c r="P3134" s="6">
        <f t="shared" si="290"/>
        <v>10</v>
      </c>
      <c r="Q3134" t="str">
        <f t="shared" si="291"/>
        <v>theater</v>
      </c>
      <c r="R3134" t="str">
        <f t="shared" si="294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158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1.08</v>
      </c>
      <c r="P3135" s="6">
        <f t="shared" si="290"/>
        <v>33.75</v>
      </c>
      <c r="Q3135" t="str">
        <f t="shared" si="291"/>
        <v>theater</v>
      </c>
      <c r="R3135" t="str">
        <f t="shared" si="294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201.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0.22500000000000001</v>
      </c>
      <c r="P3136" s="6">
        <f t="shared" si="290"/>
        <v>18.75</v>
      </c>
      <c r="Q3136" t="str">
        <f t="shared" si="291"/>
        <v>theater</v>
      </c>
      <c r="R3136" t="str">
        <f t="shared" si="294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187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0.20849420849420849</v>
      </c>
      <c r="P3137" s="6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187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1.278</v>
      </c>
      <c r="P3138" s="6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129.6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$E3139/$D3139</f>
        <v>3.3333333333333333E-2</v>
      </c>
      <c r="P3139" s="6">
        <f t="shared" ref="P3139:P3202" si="296">$E3139/L3139</f>
        <v>50</v>
      </c>
      <c r="Q3139" t="str">
        <f t="shared" ref="Q3139:Q3202" si="297">LEFT($N3139, FIND("/", $N3139)-1)</f>
        <v>theater</v>
      </c>
      <c r="R3139" t="str">
        <f t="shared" si="294"/>
        <v>plays</v>
      </c>
      <c r="S3139" s="10">
        <f t="shared" ref="S3139:S3202" si="298">((($J3139/60)/60)/24)+DATE(1970,1,1)+(-5/24)</f>
        <v>42807.676724537036</v>
      </c>
      <c r="T3139" s="10">
        <f t="shared" ref="T3139:T3202" si="299">((($I3139/60)/60)/24)+DATE(1970,1,1)+(-5/24)</f>
        <v>42858.591666666667</v>
      </c>
    </row>
    <row r="3140" spans="1:20" ht="230.4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6" t="e">
        <f t="shared" si="296"/>
        <v>#DIV/0!</v>
      </c>
      <c r="Q3140" t="str">
        <f t="shared" si="297"/>
        <v>theater</v>
      </c>
      <c r="R3140" t="str">
        <f t="shared" si="294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201.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5.3999999999999999E-2</v>
      </c>
      <c r="P3141" s="6">
        <f t="shared" si="296"/>
        <v>450</v>
      </c>
      <c r="Q3141" t="str">
        <f t="shared" si="297"/>
        <v>theater</v>
      </c>
      <c r="R3141" t="str">
        <f t="shared" si="294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172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9.5999999999999992E-3</v>
      </c>
      <c r="P3142" s="6">
        <f t="shared" si="296"/>
        <v>24</v>
      </c>
      <c r="Q3142" t="str">
        <f t="shared" si="297"/>
        <v>theater</v>
      </c>
      <c r="R3142" t="str">
        <f t="shared" si="294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21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0.51600000000000001</v>
      </c>
      <c r="P3143" s="6">
        <f t="shared" si="296"/>
        <v>32.25</v>
      </c>
      <c r="Q3143" t="str">
        <f t="shared" si="297"/>
        <v>theater</v>
      </c>
      <c r="R3143" t="str">
        <f t="shared" si="294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172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1.6363636363636365E-2</v>
      </c>
      <c r="P3144" s="6">
        <f t="shared" si="296"/>
        <v>15</v>
      </c>
      <c r="Q3144" t="str">
        <f t="shared" si="297"/>
        <v>theater</v>
      </c>
      <c r="R3144" t="str">
        <f t="shared" si="294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230.4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6" t="e">
        <f t="shared" si="296"/>
        <v>#DIV/0!</v>
      </c>
      <c r="Q3145" t="str">
        <f t="shared" si="297"/>
        <v>theater</v>
      </c>
      <c r="R3145" t="str">
        <f t="shared" si="294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201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0.754</v>
      </c>
      <c r="P3146" s="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158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6" t="e">
        <f t="shared" si="296"/>
        <v>#DIV/0!</v>
      </c>
      <c r="Q3147" t="str">
        <f t="shared" si="297"/>
        <v>theater</v>
      </c>
      <c r="R3147" t="str">
        <f t="shared" si="294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144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0.105</v>
      </c>
      <c r="P3148" s="6">
        <f t="shared" si="296"/>
        <v>437.5</v>
      </c>
      <c r="Q3148" t="str">
        <f t="shared" si="297"/>
        <v>theater</v>
      </c>
      <c r="R3148" t="str">
        <f t="shared" si="294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187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1.1752499999999999</v>
      </c>
      <c r="P3149" s="6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86.4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1.3116666666666668</v>
      </c>
      <c r="P3150" s="6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201.6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1.04</v>
      </c>
      <c r="P3151" s="6">
        <f t="shared" si="296"/>
        <v>52</v>
      </c>
      <c r="Q3151" t="str">
        <f t="shared" si="297"/>
        <v>theater</v>
      </c>
      <c r="R3151" t="str">
        <f t="shared" si="294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244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1.01</v>
      </c>
      <c r="P3152" s="6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158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1.004</v>
      </c>
      <c r="P3153" s="6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172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1.0595454545454546</v>
      </c>
      <c r="P3154" s="6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172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3.3558333333333334</v>
      </c>
      <c r="P3155" s="6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201.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1.1292857142857142</v>
      </c>
      <c r="P3156" s="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172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1.885046</v>
      </c>
      <c r="P3157" s="6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216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1.0181818181818181</v>
      </c>
      <c r="P3158" s="6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86.4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1.01</v>
      </c>
      <c r="P3159" s="6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10">
        <f t="shared" si="298"/>
        <v>41829.579918981479</v>
      </c>
      <c r="T3159" s="10">
        <f t="shared" si="299"/>
        <v>41839</v>
      </c>
    </row>
    <row r="3160" spans="1:20" ht="86.4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1.1399999999999999</v>
      </c>
      <c r="P3160" s="6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158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1.3348133333333334</v>
      </c>
      <c r="P3161" s="6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187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1.0153333333333334</v>
      </c>
      <c r="P3162" s="6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187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1.0509999999999999</v>
      </c>
      <c r="P3163" s="6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21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1.2715000000000001</v>
      </c>
      <c r="P3164" s="6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172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1.1115384615384616</v>
      </c>
      <c r="P3165" s="6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172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1.0676000000000001</v>
      </c>
      <c r="P3166" s="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201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1.6266666666666667</v>
      </c>
      <c r="P3167" s="6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187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1.6022808571428573</v>
      </c>
      <c r="P3168" s="6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86.4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1.1616666666666666</v>
      </c>
      <c r="P3169" s="6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172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1.242</v>
      </c>
      <c r="P3170" s="6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115.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1.030125</v>
      </c>
      <c r="P3171" s="6">
        <f t="shared" si="296"/>
        <v>100.5</v>
      </c>
      <c r="Q3171" t="str">
        <f t="shared" si="297"/>
        <v>theater</v>
      </c>
      <c r="R3171" t="str">
        <f t="shared" si="294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158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1.1225000000000001</v>
      </c>
      <c r="P3172" s="6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201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1.0881428571428571</v>
      </c>
      <c r="P3173" s="6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187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1.1499999999999999</v>
      </c>
      <c r="P3174" s="6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201.6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1.03</v>
      </c>
      <c r="P3175" s="6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201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1.0113333333333334</v>
      </c>
      <c r="P3176" s="6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230.4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1.0955999999999999</v>
      </c>
      <c r="P3177" s="6">
        <f t="shared" si="296"/>
        <v>91.3</v>
      </c>
      <c r="Q3177" t="str">
        <f t="shared" si="297"/>
        <v>theater</v>
      </c>
      <c r="R3177" t="str">
        <f t="shared" si="294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187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1.148421052631579</v>
      </c>
      <c r="P3178" s="6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187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1.1739999999999999</v>
      </c>
      <c r="P3179" s="6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230.4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1.7173333333333334</v>
      </c>
      <c r="P3180" s="6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144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1.1416238095238094</v>
      </c>
      <c r="P3181" s="6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158.4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1.1975</v>
      </c>
      <c r="P3182" s="6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201.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1.0900000000000001</v>
      </c>
      <c r="P3183" s="6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187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1.0088571428571429</v>
      </c>
      <c r="P3184" s="6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144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1.0900000000000001</v>
      </c>
      <c r="P3185" s="6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144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1.0720930232558139</v>
      </c>
      <c r="P3186" s="6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172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</v>
      </c>
      <c r="P3187" s="6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187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1.0218750000000001</v>
      </c>
      <c r="P3188" s="6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201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1.1629333333333334</v>
      </c>
      <c r="P3189" s="6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201.6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0.65</v>
      </c>
      <c r="P3190" s="6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201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0.12327272727272727</v>
      </c>
      <c r="P3191" s="6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158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6" t="e">
        <f t="shared" si="296"/>
        <v>#DIV/0!</v>
      </c>
      <c r="Q3192" t="str">
        <f t="shared" si="297"/>
        <v>theater</v>
      </c>
      <c r="R3192" t="str">
        <f t="shared" si="294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187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4.0266666666666666E-2</v>
      </c>
      <c r="P3193" s="6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172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1.0200000000000001E-2</v>
      </c>
      <c r="P3194" s="6">
        <f t="shared" si="296"/>
        <v>12.75</v>
      </c>
      <c r="Q3194" t="str">
        <f t="shared" si="297"/>
        <v>theater</v>
      </c>
      <c r="R3194" t="str">
        <f t="shared" ref="R3194:R3257" si="300">RIGHT($N3194, LEN($N3194)-FIND("/", $N3194))</f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187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0.1174</v>
      </c>
      <c r="P3195" s="6">
        <f t="shared" si="296"/>
        <v>24.458333333333332</v>
      </c>
      <c r="Q3195" t="str">
        <f t="shared" si="297"/>
        <v>theater</v>
      </c>
      <c r="R3195" t="str">
        <f t="shared" si="300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201.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6" t="e">
        <f t="shared" si="296"/>
        <v>#DIV/0!</v>
      </c>
      <c r="Q3196" t="str">
        <f t="shared" si="297"/>
        <v>theater</v>
      </c>
      <c r="R3196" t="str">
        <f t="shared" si="300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201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0.59142857142857141</v>
      </c>
      <c r="P3197" s="6">
        <f t="shared" si="296"/>
        <v>53.07692307692308</v>
      </c>
      <c r="Q3197" t="str">
        <f t="shared" si="297"/>
        <v>theater</v>
      </c>
      <c r="R3197" t="str">
        <f t="shared" si="300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187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5.9999999999999995E-4</v>
      </c>
      <c r="P3198" s="6">
        <f t="shared" si="296"/>
        <v>300</v>
      </c>
      <c r="Q3198" t="str">
        <f t="shared" si="297"/>
        <v>theater</v>
      </c>
      <c r="R3198" t="str">
        <f t="shared" si="300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144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0.1145</v>
      </c>
      <c r="P3199" s="6">
        <f t="shared" si="296"/>
        <v>286.25</v>
      </c>
      <c r="Q3199" t="str">
        <f t="shared" si="297"/>
        <v>theater</v>
      </c>
      <c r="R3199" t="str">
        <f t="shared" si="300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201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3.6666666666666666E-3</v>
      </c>
      <c r="P3200" s="6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158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0.52159999999999995</v>
      </c>
      <c r="P3201" s="6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201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2.0000000000000002E-5</v>
      </c>
      <c r="P3202" s="6">
        <f t="shared" si="296"/>
        <v>1</v>
      </c>
      <c r="Q3202" t="str">
        <f t="shared" si="297"/>
        <v>theater</v>
      </c>
      <c r="R3202" t="str">
        <f t="shared" si="300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187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$E3203/$D3203</f>
        <v>1.2500000000000001E-2</v>
      </c>
      <c r="P3203" s="6">
        <f t="shared" ref="P3203:P3266" si="302">$E3203/L3203</f>
        <v>12.5</v>
      </c>
      <c r="Q3203" t="str">
        <f t="shared" ref="Q3203:Q3266" si="303">LEFT($N3203, FIND("/", $N3203)-1)</f>
        <v>theater</v>
      </c>
      <c r="R3203" t="str">
        <f t="shared" si="300"/>
        <v>musical</v>
      </c>
      <c r="S3203" s="10">
        <f t="shared" ref="S3203:S3266" si="304">((($J3203/60)/60)/24)+DATE(1970,1,1)+(-5/24)</f>
        <v>41861.558761574073</v>
      </c>
      <c r="T3203" s="10">
        <f t="shared" ref="T3203:T3266" si="305">((($I3203/60)/60)/24)+DATE(1970,1,1)+(-5/24)</f>
        <v>41882.558761574073</v>
      </c>
    </row>
    <row r="3204" spans="1:20" ht="201.6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0.54520000000000002</v>
      </c>
      <c r="P3204" s="6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144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0.25</v>
      </c>
      <c r="P3205" s="6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187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6" t="e">
        <f t="shared" si="302"/>
        <v>#DIV/0!</v>
      </c>
      <c r="Q3206" t="str">
        <f t="shared" si="303"/>
        <v>theater</v>
      </c>
      <c r="R3206" t="str">
        <f t="shared" si="300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172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3.4125000000000003E-2</v>
      </c>
      <c r="P3207" s="6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187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6" t="e">
        <f t="shared" si="302"/>
        <v>#DIV/0!</v>
      </c>
      <c r="Q3208" t="str">
        <f t="shared" si="303"/>
        <v>theater</v>
      </c>
      <c r="R3208" t="str">
        <f t="shared" si="300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187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0.46363636363636362</v>
      </c>
      <c r="P3209" s="6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201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1.0349999999999999</v>
      </c>
      <c r="P3210" s="6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187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1.1932315789473684</v>
      </c>
      <c r="P3211" s="6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216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1.2576666666666667</v>
      </c>
      <c r="P3212" s="6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201.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1.1974347826086957</v>
      </c>
      <c r="P3213" s="6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115.2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1.2625</v>
      </c>
      <c r="P3214" s="6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201.6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1.0011666666666668</v>
      </c>
      <c r="P3215" s="6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201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1.0213333333333334</v>
      </c>
      <c r="P3216" s="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21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1.0035142857142858</v>
      </c>
      <c r="P3217" s="6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201.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1.0004999999999999</v>
      </c>
      <c r="P3218" s="6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144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1.1602222222222223</v>
      </c>
      <c r="P3219" s="6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187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1.0209999999999999</v>
      </c>
      <c r="P3220" s="6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129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1.0011000000000001</v>
      </c>
      <c r="P3221" s="6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86.4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1.0084</v>
      </c>
      <c r="P3222" s="6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201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1.0342499999999999</v>
      </c>
      <c r="P3223" s="6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129.6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1.248</v>
      </c>
      <c r="P3224" s="6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129.6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1.0951612903225807</v>
      </c>
      <c r="P3225" s="6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201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1.0203333333333333</v>
      </c>
      <c r="P3226" s="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187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1.0235000000000001</v>
      </c>
      <c r="P3227" s="6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187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1.0416666666666667</v>
      </c>
      <c r="P3228" s="6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201.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1.25</v>
      </c>
      <c r="P3229" s="6">
        <f t="shared" si="302"/>
        <v>50</v>
      </c>
      <c r="Q3229" t="str">
        <f t="shared" si="303"/>
        <v>theater</v>
      </c>
      <c r="R3229" t="str">
        <f t="shared" si="300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7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1.0234285714285714</v>
      </c>
      <c r="P3230" s="6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14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1.0786500000000001</v>
      </c>
      <c r="P3231" s="6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187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1.0988461538461538</v>
      </c>
      <c r="P3232" s="6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172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1.61</v>
      </c>
      <c r="P3233" s="6">
        <f t="shared" si="302"/>
        <v>57.5</v>
      </c>
      <c r="Q3233" t="str">
        <f t="shared" si="303"/>
        <v>theater</v>
      </c>
      <c r="R3233" t="str">
        <f t="shared" si="300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172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1.3120000000000001</v>
      </c>
      <c r="P3234" s="6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187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1.1879999999999999</v>
      </c>
      <c r="P3235" s="6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187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1.0039275000000001</v>
      </c>
      <c r="P3236" s="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201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1.0320666666666667</v>
      </c>
      <c r="P3237" s="6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21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1.006</v>
      </c>
      <c r="P3238" s="6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100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1.0078754285714286</v>
      </c>
      <c r="P3239" s="6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201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1.1232142857142857</v>
      </c>
      <c r="P3240" s="6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201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1.0591914022517912</v>
      </c>
      <c r="P3241" s="6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187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1.0056666666666667</v>
      </c>
      <c r="P3242" s="6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201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1.1530588235294117</v>
      </c>
      <c r="P3243" s="6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100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1.273042</v>
      </c>
      <c r="P3244" s="6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216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1.028375</v>
      </c>
      <c r="P3245" s="6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187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1.0293749999999999</v>
      </c>
      <c r="P3246" s="6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14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1.043047619047619</v>
      </c>
      <c r="P3247" s="6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201.6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1.1122000000000001</v>
      </c>
      <c r="P3248" s="6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201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1.0586</v>
      </c>
      <c r="P3249" s="6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100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1.0079166666666666</v>
      </c>
      <c r="P3250" s="6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187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1.0492727272727274</v>
      </c>
      <c r="P3251" s="6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21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1.01552</v>
      </c>
      <c r="P3252" s="6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187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1.1073333333333333</v>
      </c>
      <c r="P3253" s="6">
        <f t="shared" si="302"/>
        <v>83.05</v>
      </c>
      <c r="Q3253" t="str">
        <f t="shared" si="303"/>
        <v>theater</v>
      </c>
      <c r="R3253" t="str">
        <f t="shared" si="300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144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1.2782222222222221</v>
      </c>
      <c r="P3254" s="6">
        <f t="shared" si="302"/>
        <v>57.52</v>
      </c>
      <c r="Q3254" t="str">
        <f t="shared" si="303"/>
        <v>theater</v>
      </c>
      <c r="R3254" t="str">
        <f t="shared" si="300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115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1.0182500000000001</v>
      </c>
      <c r="P3255" s="6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172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1.012576923076923</v>
      </c>
      <c r="P3256" s="6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187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1.75</v>
      </c>
      <c r="P3257" s="6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158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1.2806</v>
      </c>
      <c r="P3258" s="6">
        <f t="shared" si="302"/>
        <v>72.76136363636364</v>
      </c>
      <c r="Q3258" t="str">
        <f t="shared" si="303"/>
        <v>theater</v>
      </c>
      <c r="R3258" t="str">
        <f t="shared" ref="R3258:R3321" si="306">RIGHT($N3258, LEN($N3258)-FIND("/", $N3258))</f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187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1.0629949999999999</v>
      </c>
      <c r="P3259" s="6">
        <f t="shared" si="302"/>
        <v>51.853414634146333</v>
      </c>
      <c r="Q3259" t="str">
        <f t="shared" si="303"/>
        <v>theater</v>
      </c>
      <c r="R3259" t="str">
        <f t="shared" si="306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14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1.052142857142857</v>
      </c>
      <c r="P3260" s="6">
        <f t="shared" si="302"/>
        <v>98.2</v>
      </c>
      <c r="Q3260" t="str">
        <f t="shared" si="303"/>
        <v>theater</v>
      </c>
      <c r="R3260" t="str">
        <f t="shared" si="306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187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1.0616782608695652</v>
      </c>
      <c r="P3261" s="6">
        <f t="shared" si="302"/>
        <v>251.7381443298969</v>
      </c>
      <c r="Q3261" t="str">
        <f t="shared" si="303"/>
        <v>theater</v>
      </c>
      <c r="R3261" t="str">
        <f t="shared" si="306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158.4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1.0924</v>
      </c>
      <c r="P3262" s="6">
        <f t="shared" si="302"/>
        <v>74.821917808219183</v>
      </c>
      <c r="Q3262" t="str">
        <f t="shared" si="303"/>
        <v>theater</v>
      </c>
      <c r="R3262" t="str">
        <f t="shared" si="306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187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1.0045454545454546</v>
      </c>
      <c r="P3263" s="6">
        <f t="shared" si="302"/>
        <v>67.65306122448979</v>
      </c>
      <c r="Q3263" t="str">
        <f t="shared" si="303"/>
        <v>theater</v>
      </c>
      <c r="R3263" t="str">
        <f t="shared" si="306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129.6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1.0304098360655738</v>
      </c>
      <c r="P3264" s="6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129.6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1.121664</v>
      </c>
      <c r="P3265" s="6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144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1.03</v>
      </c>
      <c r="P3266" s="6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144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$E3267/$D3267</f>
        <v>1.64</v>
      </c>
      <c r="P3267" s="6">
        <f t="shared" ref="P3267:P3330" si="308">$E3267/L3267</f>
        <v>70.285714285714292</v>
      </c>
      <c r="Q3267" t="str">
        <f t="shared" ref="Q3267:Q3330" si="309">LEFT($N3267, FIND("/", $N3267)-1)</f>
        <v>theater</v>
      </c>
      <c r="R3267" t="str">
        <f t="shared" si="306"/>
        <v>plays</v>
      </c>
      <c r="S3267" s="10">
        <f t="shared" ref="S3267:S3330" si="310">((($J3267/60)/60)/24)+DATE(1970,1,1)+(-5/24)</f>
        <v>42311.503645833327</v>
      </c>
      <c r="T3267" s="10">
        <f t="shared" ref="T3267:T3330" si="311">((($I3267/60)/60)/24)+DATE(1970,1,1)+(-5/24)</f>
        <v>42341.499999999993</v>
      </c>
    </row>
    <row r="3268" spans="1:20" ht="172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1.3128333333333333</v>
      </c>
      <c r="P3268" s="6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201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1.0209999999999999</v>
      </c>
      <c r="P3269" s="6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187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1.28</v>
      </c>
      <c r="P3270" s="6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216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1.0149999999999999</v>
      </c>
      <c r="P3271" s="6">
        <f t="shared" si="308"/>
        <v>116</v>
      </c>
      <c r="Q3271" t="str">
        <f t="shared" si="309"/>
        <v>theater</v>
      </c>
      <c r="R3271" t="str">
        <f t="shared" si="306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201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1.0166666666666666</v>
      </c>
      <c r="P3272" s="6">
        <f t="shared" si="308"/>
        <v>61</v>
      </c>
      <c r="Q3272" t="str">
        <f t="shared" si="309"/>
        <v>theater</v>
      </c>
      <c r="R3272" t="str">
        <f t="shared" si="306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7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1.3</v>
      </c>
      <c r="P3273" s="6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158.4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1.5443</v>
      </c>
      <c r="P3274" s="6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201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1.0740000000000001</v>
      </c>
      <c r="P3275" s="6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187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1.0132258064516129</v>
      </c>
      <c r="P3276" s="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21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1.0027777777777778</v>
      </c>
      <c r="P3277" s="6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201.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1.1684444444444444</v>
      </c>
      <c r="P3278" s="6">
        <f t="shared" si="308"/>
        <v>52.58</v>
      </c>
      <c r="Q3278" t="str">
        <f t="shared" si="309"/>
        <v>theater</v>
      </c>
      <c r="R3278" t="str">
        <f t="shared" si="306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187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1.0860000000000001</v>
      </c>
      <c r="P3279" s="6">
        <f t="shared" si="308"/>
        <v>54.3</v>
      </c>
      <c r="Q3279" t="str">
        <f t="shared" si="309"/>
        <v>theater</v>
      </c>
      <c r="R3279" t="str">
        <f t="shared" si="306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201.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1.034</v>
      </c>
      <c r="P3280" s="6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21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1.1427586206896552</v>
      </c>
      <c r="P3281" s="6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201.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1.03</v>
      </c>
      <c r="P3282" s="6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158.4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1.216</v>
      </c>
      <c r="P3283" s="6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216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1.026467741935484</v>
      </c>
      <c r="P3284" s="6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187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1.0475000000000001</v>
      </c>
      <c r="P3285" s="6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158.4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1.016</v>
      </c>
      <c r="P3286" s="6">
        <f t="shared" si="308"/>
        <v>203.2</v>
      </c>
      <c r="Q3286" t="str">
        <f t="shared" si="309"/>
        <v>theater</v>
      </c>
      <c r="R3286" t="str">
        <f t="shared" si="306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43.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1.1210242048409682</v>
      </c>
      <c r="P3287" s="6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21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1.0176666666666667</v>
      </c>
      <c r="P3288" s="6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129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</v>
      </c>
      <c r="P3289" s="6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201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1.0026489999999999</v>
      </c>
      <c r="P3290" s="6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172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1.3304200000000002</v>
      </c>
      <c r="P3291" s="6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187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1.212</v>
      </c>
      <c r="P3292" s="6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201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1.1399999999999999</v>
      </c>
      <c r="P3293" s="6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172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2.8613861386138613</v>
      </c>
      <c r="P3294" s="6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21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1.7044444444444444</v>
      </c>
      <c r="P3295" s="6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201.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1.1833333333333333</v>
      </c>
      <c r="P3296" s="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187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1.0285857142857142</v>
      </c>
      <c r="P3297" s="6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230.4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1.4406666666666668</v>
      </c>
      <c r="P3298" s="6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158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1.0007272727272727</v>
      </c>
      <c r="P3299" s="6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187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1.0173000000000001</v>
      </c>
      <c r="P3300" s="6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201.6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1.1619999999999999</v>
      </c>
      <c r="P3301" s="6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14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1.3616666666666666</v>
      </c>
      <c r="P3302" s="6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201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1.3346666666666667</v>
      </c>
      <c r="P3303" s="6">
        <f t="shared" si="308"/>
        <v>57.2</v>
      </c>
      <c r="Q3303" t="str">
        <f t="shared" si="309"/>
        <v>theater</v>
      </c>
      <c r="R3303" t="str">
        <f t="shared" si="306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43.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1.0339285714285715</v>
      </c>
      <c r="P3304" s="6">
        <f t="shared" si="308"/>
        <v>173.7</v>
      </c>
      <c r="Q3304" t="str">
        <f t="shared" si="309"/>
        <v>theater</v>
      </c>
      <c r="R3304" t="str">
        <f t="shared" si="306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187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1.1588888888888889</v>
      </c>
      <c r="P3305" s="6">
        <f t="shared" si="308"/>
        <v>59.6</v>
      </c>
      <c r="Q3305" t="str">
        <f t="shared" si="309"/>
        <v>theater</v>
      </c>
      <c r="R3305" t="str">
        <f t="shared" si="306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172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1.0451666666666666</v>
      </c>
      <c r="P3306" s="6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172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1.0202500000000001</v>
      </c>
      <c r="P3307" s="6">
        <f t="shared" si="308"/>
        <v>204.05</v>
      </c>
      <c r="Q3307" t="str">
        <f t="shared" si="309"/>
        <v>theater</v>
      </c>
      <c r="R3307" t="str">
        <f t="shared" si="306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230.4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1.7533333333333334</v>
      </c>
      <c r="P3308" s="6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187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1.0668</v>
      </c>
      <c r="P3309" s="6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187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1.2228571428571429</v>
      </c>
      <c r="P3310" s="6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100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1.5942857142857143</v>
      </c>
      <c r="P3311" s="6">
        <f t="shared" si="308"/>
        <v>18</v>
      </c>
      <c r="Q3311" t="str">
        <f t="shared" si="309"/>
        <v>theater</v>
      </c>
      <c r="R3311" t="str">
        <f t="shared" si="306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144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1.0007692307692309</v>
      </c>
      <c r="P3312" s="6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172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1.0984</v>
      </c>
      <c r="P3313" s="6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187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1.0004</v>
      </c>
      <c r="P3314" s="6">
        <f t="shared" si="308"/>
        <v>61</v>
      </c>
      <c r="Q3314" t="str">
        <f t="shared" si="309"/>
        <v>theater</v>
      </c>
      <c r="R3314" t="str">
        <f t="shared" si="306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172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1.1605000000000001</v>
      </c>
      <c r="P3315" s="6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201.6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2.1074999999999999</v>
      </c>
      <c r="P3316" s="6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172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1.1000000000000001</v>
      </c>
      <c r="P3317" s="6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172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1.0008673425918038</v>
      </c>
      <c r="P3318" s="6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14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1.0619047619047619</v>
      </c>
      <c r="P3319" s="6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100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1.256</v>
      </c>
      <c r="P3320" s="6">
        <f t="shared" si="308"/>
        <v>78.5</v>
      </c>
      <c r="Q3320" t="str">
        <f t="shared" si="309"/>
        <v>theater</v>
      </c>
      <c r="R3320" t="str">
        <f t="shared" si="306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201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1.08</v>
      </c>
      <c r="P3321" s="6">
        <f t="shared" si="308"/>
        <v>33.75</v>
      </c>
      <c r="Q3321" t="str">
        <f t="shared" si="309"/>
        <v>theater</v>
      </c>
      <c r="R3321" t="str">
        <f t="shared" si="306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158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1.01</v>
      </c>
      <c r="P3322" s="6">
        <f t="shared" si="308"/>
        <v>66.44736842105263</v>
      </c>
      <c r="Q3322" t="str">
        <f t="shared" si="309"/>
        <v>theater</v>
      </c>
      <c r="R3322" t="str">
        <f t="shared" ref="R3322:R3385" si="312">RIGHT($N3322, LEN($N3322)-FIND("/", $N3322))</f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172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1.0740000000000001</v>
      </c>
      <c r="P3323" s="6">
        <f t="shared" si="308"/>
        <v>35.799999999999997</v>
      </c>
      <c r="Q3323" t="str">
        <f t="shared" si="309"/>
        <v>theater</v>
      </c>
      <c r="R3323" t="str">
        <f t="shared" si="312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187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1.0151515151515151</v>
      </c>
      <c r="P3324" s="6">
        <f t="shared" si="308"/>
        <v>145.65217391304347</v>
      </c>
      <c r="Q3324" t="str">
        <f t="shared" si="309"/>
        <v>theater</v>
      </c>
      <c r="R3324" t="str">
        <f t="shared" si="312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201.6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1.2589999999999999</v>
      </c>
      <c r="P3325" s="6">
        <f t="shared" si="308"/>
        <v>25.693877551020407</v>
      </c>
      <c r="Q3325" t="str">
        <f t="shared" si="309"/>
        <v>theater</v>
      </c>
      <c r="R3325" t="str">
        <f t="shared" si="312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14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1.0166666666666666</v>
      </c>
      <c r="P3326" s="6">
        <f t="shared" si="308"/>
        <v>152.5</v>
      </c>
      <c r="Q3326" t="str">
        <f t="shared" si="309"/>
        <v>theater</v>
      </c>
      <c r="R3326" t="str">
        <f t="shared" si="312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187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1.125</v>
      </c>
      <c r="P3327" s="6">
        <f t="shared" si="308"/>
        <v>30</v>
      </c>
      <c r="Q3327" t="str">
        <f t="shared" si="309"/>
        <v>theater</v>
      </c>
      <c r="R3327" t="str">
        <f t="shared" si="312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201.6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1.0137499999999999</v>
      </c>
      <c r="P3328" s="6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201.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1.0125</v>
      </c>
      <c r="P3329" s="6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172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1.4638888888888888</v>
      </c>
      <c r="P3330" s="6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158.4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$E3331/$D3331</f>
        <v>1.1679999999999999</v>
      </c>
      <c r="P3331" s="6">
        <f t="shared" ref="P3331:P3394" si="314">$E3331/L3331</f>
        <v>44.92307692307692</v>
      </c>
      <c r="Q3331" t="str">
        <f t="shared" ref="Q3331:Q3394" si="315">LEFT($N3331, FIND("/", $N3331)-1)</f>
        <v>theater</v>
      </c>
      <c r="R3331" t="str">
        <f t="shared" si="312"/>
        <v>plays</v>
      </c>
      <c r="S3331" s="10">
        <f t="shared" ref="S3331:S3394" si="316">((($J3331/60)/60)/24)+DATE(1970,1,1)+(-5/24)</f>
        <v>41837.114675925921</v>
      </c>
      <c r="T3331" s="10">
        <f t="shared" ref="T3331:T3394" si="317">((($I3331/60)/60)/24)+DATE(1970,1,1)+(-5/24)</f>
        <v>41847.75</v>
      </c>
    </row>
    <row r="3332" spans="1:20" ht="172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1.0626666666666666</v>
      </c>
      <c r="P3332" s="6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187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1.0451999999999999</v>
      </c>
      <c r="P3333" s="6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172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</v>
      </c>
      <c r="P3334" s="6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187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1.0457142857142858</v>
      </c>
      <c r="P3335" s="6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129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1.3862051149573753</v>
      </c>
      <c r="P3336" s="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201.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1.0032000000000001</v>
      </c>
      <c r="P3337" s="6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172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</v>
      </c>
      <c r="P3338" s="6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158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1.1020000000000001</v>
      </c>
      <c r="P3339" s="6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115.2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1.0218</v>
      </c>
      <c r="P3340" s="6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14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1.0435000000000001</v>
      </c>
      <c r="P3341" s="6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21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1.3816666666666666</v>
      </c>
      <c r="P3342" s="6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201.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</v>
      </c>
      <c r="P3343" s="6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144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1.0166666666666666</v>
      </c>
      <c r="P3344" s="6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172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1.7142857142857142</v>
      </c>
      <c r="P3345" s="6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201.6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1.0144444444444445</v>
      </c>
      <c r="P3346" s="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216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1.3</v>
      </c>
      <c r="P3347" s="6">
        <f t="shared" si="314"/>
        <v>50</v>
      </c>
      <c r="Q3347" t="str">
        <f t="shared" si="315"/>
        <v>theater</v>
      </c>
      <c r="R3347" t="str">
        <f t="shared" si="312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187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1.1000000000000001</v>
      </c>
      <c r="P3348" s="6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201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1.1944999999999999</v>
      </c>
      <c r="P3349" s="6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201.6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1.002909090909091</v>
      </c>
      <c r="P3350" s="6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21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1.534</v>
      </c>
      <c r="P3351" s="6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21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1.0442857142857143</v>
      </c>
      <c r="P3352" s="6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187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1.0109999999999999</v>
      </c>
      <c r="P3353" s="6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201.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1.0751999999999999</v>
      </c>
      <c r="P3354" s="6">
        <f t="shared" si="314"/>
        <v>76.8</v>
      </c>
      <c r="Q3354" t="str">
        <f t="shared" si="315"/>
        <v>theater</v>
      </c>
      <c r="R3354" t="str">
        <f t="shared" si="312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187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3.15</v>
      </c>
      <c r="P3355" s="6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144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1.0193333333333334</v>
      </c>
      <c r="P3356" s="6">
        <f t="shared" si="314"/>
        <v>55.6</v>
      </c>
      <c r="Q3356" t="str">
        <f t="shared" si="315"/>
        <v>theater</v>
      </c>
      <c r="R3356" t="str">
        <f t="shared" si="312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172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1.2628571428571429</v>
      </c>
      <c r="P3357" s="6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187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1.014</v>
      </c>
      <c r="P3358" s="6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201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1.01</v>
      </c>
      <c r="P3359" s="6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158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1.0299</v>
      </c>
      <c r="P3360" s="6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14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1.0625</v>
      </c>
      <c r="P3361" s="6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129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1.0137777777777779</v>
      </c>
      <c r="P3362" s="6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201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1.1346000000000001</v>
      </c>
      <c r="P3363" s="6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187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2.1800000000000002</v>
      </c>
      <c r="P3364" s="6">
        <f t="shared" si="314"/>
        <v>54.5</v>
      </c>
      <c r="Q3364" t="str">
        <f t="shared" si="315"/>
        <v>theater</v>
      </c>
      <c r="R3364" t="str">
        <f t="shared" si="312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172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1.0141935483870967</v>
      </c>
      <c r="P3365" s="6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187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1.0593333333333332</v>
      </c>
      <c r="P3366" s="6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201.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1.04</v>
      </c>
      <c r="P3367" s="6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187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2.21</v>
      </c>
      <c r="P3368" s="6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187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1.1866666666666668</v>
      </c>
      <c r="P3369" s="6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158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1.046</v>
      </c>
      <c r="P3370" s="6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172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1.0389999999999999</v>
      </c>
      <c r="P3371" s="6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115.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1.1773333333333333</v>
      </c>
      <c r="P3372" s="6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129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1.385</v>
      </c>
      <c r="P3373" s="6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158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1.0349999999999999</v>
      </c>
      <c r="P3374" s="6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187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1.0024999999999999</v>
      </c>
      <c r="P3375" s="6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158.4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1.0657142857142856</v>
      </c>
      <c r="P3376" s="6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187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</v>
      </c>
      <c r="P3377" s="6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216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1.0001249999999999</v>
      </c>
      <c r="P3378" s="6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201.6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1.0105</v>
      </c>
      <c r="P3379" s="6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201.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1.0763636363636364</v>
      </c>
      <c r="P3380" s="6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230.4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1.0365</v>
      </c>
      <c r="P3381" s="6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187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1.0443333333333333</v>
      </c>
      <c r="P3382" s="6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201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1.0225</v>
      </c>
      <c r="P3383" s="6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201.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1.0074285714285713</v>
      </c>
      <c r="P3384" s="6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172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1.1171428571428572</v>
      </c>
      <c r="P3385" s="6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187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1.0001100000000001</v>
      </c>
      <c r="P3386" s="6">
        <f t="shared" si="314"/>
        <v>93.760312499999998</v>
      </c>
      <c r="Q3386" t="str">
        <f t="shared" si="315"/>
        <v>theater</v>
      </c>
      <c r="R3386" t="str">
        <f t="shared" ref="R3386:R3449" si="318">RIGHT($N3386, LEN($N3386)-FIND("/", $N3386))</f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187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</v>
      </c>
      <c r="P3387" s="6">
        <f t="shared" si="314"/>
        <v>133.33333333333334</v>
      </c>
      <c r="Q3387" t="str">
        <f t="shared" si="315"/>
        <v>theater</v>
      </c>
      <c r="R3387" t="str">
        <f t="shared" si="318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172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1.05</v>
      </c>
      <c r="P3388" s="6">
        <f t="shared" si="314"/>
        <v>51.219512195121951</v>
      </c>
      <c r="Q3388" t="str">
        <f t="shared" si="315"/>
        <v>theater</v>
      </c>
      <c r="R3388" t="str">
        <f t="shared" si="318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230.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1.1686666666666667</v>
      </c>
      <c r="P3389" s="6">
        <f t="shared" si="314"/>
        <v>100.17142857142858</v>
      </c>
      <c r="Q3389" t="str">
        <f t="shared" si="315"/>
        <v>theater</v>
      </c>
      <c r="R3389" t="str">
        <f t="shared" si="318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187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1.038</v>
      </c>
      <c r="P3390" s="6">
        <f t="shared" si="314"/>
        <v>34.6</v>
      </c>
      <c r="Q3390" t="str">
        <f t="shared" si="315"/>
        <v>theater</v>
      </c>
      <c r="R3390" t="str">
        <f t="shared" si="318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172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1.145</v>
      </c>
      <c r="P3391" s="6">
        <f t="shared" si="314"/>
        <v>184.67741935483872</v>
      </c>
      <c r="Q3391" t="str">
        <f t="shared" si="315"/>
        <v>theater</v>
      </c>
      <c r="R3391" t="str">
        <f t="shared" si="318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187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1.024</v>
      </c>
      <c r="P3392" s="6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187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2.23</v>
      </c>
      <c r="P3393" s="6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187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</v>
      </c>
      <c r="P3394" s="6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187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$E3395/$D3395</f>
        <v>1.0580000000000001</v>
      </c>
      <c r="P3395" s="6">
        <f t="shared" ref="P3395:P3458" si="320">$E3395/L3395</f>
        <v>36.06818181818182</v>
      </c>
      <c r="Q3395" t="str">
        <f t="shared" ref="Q3395:Q3458" si="321">LEFT($N3395, FIND("/", $N3395)-1)</f>
        <v>theater</v>
      </c>
      <c r="R3395" t="str">
        <f t="shared" si="318"/>
        <v>plays</v>
      </c>
      <c r="S3395" s="10">
        <f t="shared" ref="S3395:S3458" si="322">((($J3395/60)/60)/24)+DATE(1970,1,1)+(-5/24)</f>
        <v>41923.713310185187</v>
      </c>
      <c r="T3395" s="10">
        <f t="shared" ref="T3395:T3458" si="323">((($I3395/60)/60)/24)+DATE(1970,1,1)+(-5/24)</f>
        <v>41948.823611111111</v>
      </c>
    </row>
    <row r="3396" spans="1:20" ht="201.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1.4236363636363636</v>
      </c>
      <c r="P3396" s="6">
        <f t="shared" si="320"/>
        <v>29</v>
      </c>
      <c r="Q3396" t="str">
        <f t="shared" si="321"/>
        <v>theater</v>
      </c>
      <c r="R3396" t="str">
        <f t="shared" si="318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115.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1.84</v>
      </c>
      <c r="P3397" s="6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158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1.0433333333333332</v>
      </c>
      <c r="P3398" s="6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144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1.1200000000000001</v>
      </c>
      <c r="P3399" s="6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201.6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1.1107499999999999</v>
      </c>
      <c r="P3400" s="6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172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1.0375000000000001</v>
      </c>
      <c r="P3401" s="6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201.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1.0041</v>
      </c>
      <c r="P3402" s="6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187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1.0186206896551724</v>
      </c>
      <c r="P3403" s="6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187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1.0976666666666666</v>
      </c>
      <c r="P3404" s="6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187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</v>
      </c>
      <c r="P3405" s="6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21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1.22</v>
      </c>
      <c r="P3406" s="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187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1.3757142857142857</v>
      </c>
      <c r="P3407" s="6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144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1.0031000000000001</v>
      </c>
      <c r="P3408" s="6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201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1.071</v>
      </c>
      <c r="P3409" s="6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172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2.11</v>
      </c>
      <c r="P3410" s="6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14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1.236</v>
      </c>
      <c r="P3411" s="6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158.4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1.085</v>
      </c>
      <c r="P3412" s="6">
        <f t="shared" si="320"/>
        <v>81.375</v>
      </c>
      <c r="Q3412" t="str">
        <f t="shared" si="321"/>
        <v>theater</v>
      </c>
      <c r="R3412" t="str">
        <f t="shared" si="318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187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1.0356666666666667</v>
      </c>
      <c r="P3413" s="6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201.6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</v>
      </c>
      <c r="P3414" s="6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201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1.3</v>
      </c>
      <c r="P3415" s="6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201.6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1.0349999999999999</v>
      </c>
      <c r="P3416" s="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14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</v>
      </c>
      <c r="P3417" s="6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201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1.196</v>
      </c>
      <c r="P3418" s="6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201.6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1.0000058823529412</v>
      </c>
      <c r="P3419" s="6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201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1.00875</v>
      </c>
      <c r="P3420" s="6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201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1.0654545454545454</v>
      </c>
      <c r="P3421" s="6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14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1.38</v>
      </c>
      <c r="P3422" s="6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187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1.0115000000000001</v>
      </c>
      <c r="P3423" s="6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21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1.091</v>
      </c>
      <c r="P3424" s="6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14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1.4</v>
      </c>
      <c r="P3425" s="6">
        <f t="shared" si="320"/>
        <v>35</v>
      </c>
      <c r="Q3425" t="str">
        <f t="shared" si="321"/>
        <v>theater</v>
      </c>
      <c r="R3425" t="str">
        <f t="shared" si="318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187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1.0358333333333334</v>
      </c>
      <c r="P3426" s="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187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1.0297033333333332</v>
      </c>
      <c r="P3427" s="6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158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1.0813333333333333</v>
      </c>
      <c r="P3428" s="6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201.6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</v>
      </c>
      <c r="P3429" s="6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187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1.0275000000000001</v>
      </c>
      <c r="P3430" s="6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187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1.3</v>
      </c>
      <c r="P3431" s="6">
        <f t="shared" si="320"/>
        <v>16.25</v>
      </c>
      <c r="Q3431" t="str">
        <f t="shared" si="321"/>
        <v>theater</v>
      </c>
      <c r="R3431" t="str">
        <f t="shared" si="318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187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1.0854949999999999</v>
      </c>
      <c r="P3432" s="6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172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</v>
      </c>
      <c r="P3433" s="6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187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1.0965</v>
      </c>
      <c r="P3434" s="6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115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1.0026315789473683</v>
      </c>
      <c r="P3435" s="6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187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1.0555000000000001</v>
      </c>
      <c r="P3436" s="6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187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1.1200000000000001</v>
      </c>
      <c r="P3437" s="6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187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1.0589999999999999</v>
      </c>
      <c r="P3438" s="6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201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1.01</v>
      </c>
      <c r="P3439" s="6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201.6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1.042</v>
      </c>
      <c r="P3440" s="6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129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1.3467833333333334</v>
      </c>
      <c r="P3441" s="6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187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1.052184</v>
      </c>
      <c r="P3442" s="6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172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1.026</v>
      </c>
      <c r="P3443" s="6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201.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</v>
      </c>
      <c r="P3444" s="6">
        <f t="shared" si="320"/>
        <v>31.25</v>
      </c>
      <c r="Q3444" t="str">
        <f t="shared" si="321"/>
        <v>theater</v>
      </c>
      <c r="R3444" t="str">
        <f t="shared" si="318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187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1.855</v>
      </c>
      <c r="P3445" s="6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187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2.89</v>
      </c>
      <c r="P3446" s="6">
        <f t="shared" si="320"/>
        <v>43.35</v>
      </c>
      <c r="Q3446" t="str">
        <f t="shared" si="321"/>
        <v>theater</v>
      </c>
      <c r="R3446" t="str">
        <f t="shared" si="318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158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</v>
      </c>
      <c r="P3447" s="6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187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1.0820000000000001</v>
      </c>
      <c r="P3448" s="6">
        <f t="shared" si="320"/>
        <v>43.28</v>
      </c>
      <c r="Q3448" t="str">
        <f t="shared" si="321"/>
        <v>theater</v>
      </c>
      <c r="R3448" t="str">
        <f t="shared" si="318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100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1.0780000000000001</v>
      </c>
      <c r="P3449" s="6">
        <f t="shared" si="320"/>
        <v>77</v>
      </c>
      <c r="Q3449" t="str">
        <f t="shared" si="321"/>
        <v>theater</v>
      </c>
      <c r="R3449" t="str">
        <f t="shared" si="318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172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1.0976190476190477</v>
      </c>
      <c r="P3450" s="6">
        <f t="shared" si="320"/>
        <v>51.222222222222221</v>
      </c>
      <c r="Q3450" t="str">
        <f t="shared" si="321"/>
        <v>theater</v>
      </c>
      <c r="R3450" t="str">
        <f t="shared" ref="R3450:R3513" si="324">RIGHT($N3450, LEN($N3450)-FIND("/", $N3450))</f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158.4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1.70625</v>
      </c>
      <c r="P3451" s="6">
        <f t="shared" si="320"/>
        <v>68.25</v>
      </c>
      <c r="Q3451" t="str">
        <f t="shared" si="321"/>
        <v>theater</v>
      </c>
      <c r="R3451" t="str">
        <f t="shared" si="324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187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1.52</v>
      </c>
      <c r="P3452" s="6">
        <f t="shared" si="320"/>
        <v>19.487179487179485</v>
      </c>
      <c r="Q3452" t="str">
        <f t="shared" si="321"/>
        <v>theater</v>
      </c>
      <c r="R3452" t="str">
        <f t="shared" si="324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201.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1.0123076923076924</v>
      </c>
      <c r="P3453" s="6">
        <f t="shared" si="320"/>
        <v>41.125</v>
      </c>
      <c r="Q3453" t="str">
        <f t="shared" si="321"/>
        <v>theater</v>
      </c>
      <c r="R3453" t="str">
        <f t="shared" si="324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201.6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1.532</v>
      </c>
      <c r="P3454" s="6">
        <f t="shared" si="320"/>
        <v>41.405405405405403</v>
      </c>
      <c r="Q3454" t="str">
        <f t="shared" si="321"/>
        <v>theater</v>
      </c>
      <c r="R3454" t="str">
        <f t="shared" si="324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187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1.2833333333333334</v>
      </c>
      <c r="P3455" s="6">
        <f t="shared" si="320"/>
        <v>27.5</v>
      </c>
      <c r="Q3455" t="str">
        <f t="shared" si="321"/>
        <v>theater</v>
      </c>
      <c r="R3455" t="str">
        <f t="shared" si="324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201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1.0071428571428571</v>
      </c>
      <c r="P3456" s="6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21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1.0065</v>
      </c>
      <c r="P3457" s="6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187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1.913</v>
      </c>
      <c r="P3458" s="6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129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$E3459/$D3459</f>
        <v>1.4019999999999999</v>
      </c>
      <c r="P3459" s="6">
        <f t="shared" ref="P3459:P3522" si="326">$E3459/L3459</f>
        <v>50.981818181818184</v>
      </c>
      <c r="Q3459" t="str">
        <f t="shared" ref="Q3459:Q3522" si="327">LEFT($N3459, FIND("/", $N3459)-1)</f>
        <v>theater</v>
      </c>
      <c r="R3459" t="str">
        <f t="shared" si="324"/>
        <v>plays</v>
      </c>
      <c r="S3459" s="10">
        <f t="shared" ref="S3459:S3522" si="328">((($J3459/60)/60)/24)+DATE(1970,1,1)+(-5/24)</f>
        <v>42016.498344907406</v>
      </c>
      <c r="T3459" s="10">
        <f t="shared" ref="T3459:T3522" si="329">((($I3459/60)/60)/24)+DATE(1970,1,1)+(-5/24)</f>
        <v>42047.040972222218</v>
      </c>
    </row>
    <row r="3460" spans="1:20" ht="187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1.2433537832310839</v>
      </c>
      <c r="P3460" s="6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187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1.262</v>
      </c>
      <c r="P3461" s="6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172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1.9</v>
      </c>
      <c r="P3462" s="6">
        <f t="shared" si="326"/>
        <v>50</v>
      </c>
      <c r="Q3462" t="str">
        <f t="shared" si="327"/>
        <v>theater</v>
      </c>
      <c r="R3462" t="str">
        <f t="shared" si="324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21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1.39</v>
      </c>
      <c r="P3463" s="6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187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2.02</v>
      </c>
      <c r="P3464" s="6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172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1.0338000000000001</v>
      </c>
      <c r="P3465" s="6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201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1.023236</v>
      </c>
      <c r="P3466" s="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187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1.03</v>
      </c>
      <c r="P3467" s="6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158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1.2714285714285714</v>
      </c>
      <c r="P3468" s="6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43.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1.01</v>
      </c>
      <c r="P3469" s="6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14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1.2178</v>
      </c>
      <c r="P3470" s="6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21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1.1339285714285714</v>
      </c>
      <c r="P3471" s="6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144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1.5</v>
      </c>
      <c r="P3472" s="6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187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2.1459999999999999</v>
      </c>
      <c r="P3473" s="6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21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1.0205</v>
      </c>
      <c r="P3474" s="6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201.6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</v>
      </c>
      <c r="P3475" s="6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172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1.01</v>
      </c>
      <c r="P3476" s="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187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1.1333333333333333</v>
      </c>
      <c r="P3477" s="6">
        <f t="shared" si="326"/>
        <v>20</v>
      </c>
      <c r="Q3477" t="str">
        <f t="shared" si="327"/>
        <v>theater</v>
      </c>
      <c r="R3477" t="str">
        <f t="shared" si="324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201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1.04</v>
      </c>
      <c r="P3478" s="6">
        <f t="shared" si="326"/>
        <v>52</v>
      </c>
      <c r="Q3478" t="str">
        <f t="shared" si="327"/>
        <v>theater</v>
      </c>
      <c r="R3478" t="str">
        <f t="shared" si="324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187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1.1533333333333333</v>
      </c>
      <c r="P3479" s="6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187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1.1285000000000001</v>
      </c>
      <c r="P3480" s="6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158.4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1.2786666666666666</v>
      </c>
      <c r="P3481" s="6">
        <f t="shared" si="326"/>
        <v>34.25</v>
      </c>
      <c r="Q3481" t="str">
        <f t="shared" si="327"/>
        <v>theater</v>
      </c>
      <c r="R3481" t="str">
        <f t="shared" si="324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158.4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1.4266666666666667</v>
      </c>
      <c r="P3482" s="6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187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1.1879999999999999</v>
      </c>
      <c r="P3483" s="6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172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1.3833333333333333</v>
      </c>
      <c r="P3484" s="6">
        <f t="shared" si="326"/>
        <v>51.875</v>
      </c>
      <c r="Q3484" t="str">
        <f t="shared" si="327"/>
        <v>theater</v>
      </c>
      <c r="R3484" t="str">
        <f t="shared" si="324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158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1.599402985074627</v>
      </c>
      <c r="P3485" s="6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201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1.1424000000000001</v>
      </c>
      <c r="P3486" s="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172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1.0060606060606061</v>
      </c>
      <c r="P3487" s="6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172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1.552</v>
      </c>
      <c r="P3488" s="6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201.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1.2775000000000001</v>
      </c>
      <c r="P3489" s="6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201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1.212</v>
      </c>
      <c r="P3490" s="6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201.6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1.127</v>
      </c>
      <c r="P3491" s="6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187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1.2749999999999999</v>
      </c>
      <c r="P3492" s="6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21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1.5820000000000001</v>
      </c>
      <c r="P3493" s="6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187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1.0526894736842105</v>
      </c>
      <c r="P3494" s="6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201.6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</v>
      </c>
      <c r="P3495" s="6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201.6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</v>
      </c>
      <c r="P3496" s="6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187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1.0686</v>
      </c>
      <c r="P3497" s="6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21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1.244</v>
      </c>
      <c r="P3498" s="6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201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1.0870406189555126</v>
      </c>
      <c r="P3499" s="6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201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1.0242424242424242</v>
      </c>
      <c r="P3500" s="6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201.6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1.0549999999999999</v>
      </c>
      <c r="P3501" s="6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230.4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1.0629999999999999</v>
      </c>
      <c r="P3502" s="6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187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1.0066666666666666</v>
      </c>
      <c r="P3503" s="6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187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1.054</v>
      </c>
      <c r="P3504" s="6">
        <f t="shared" si="326"/>
        <v>136</v>
      </c>
      <c r="Q3504" t="str">
        <f t="shared" si="327"/>
        <v>theater</v>
      </c>
      <c r="R3504" t="str">
        <f t="shared" si="324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172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1.0755999999999999</v>
      </c>
      <c r="P3505" s="6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10">
        <f t="shared" si="328"/>
        <v>42545.27</v>
      </c>
      <c r="T3505" s="10">
        <f t="shared" si="329"/>
        <v>42575.27</v>
      </c>
    </row>
    <row r="3506" spans="1:20" ht="21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</v>
      </c>
      <c r="P3506" s="6">
        <f t="shared" si="326"/>
        <v>125</v>
      </c>
      <c r="Q3506" t="str">
        <f t="shared" si="327"/>
        <v>theater</v>
      </c>
      <c r="R3506" t="str">
        <f t="shared" si="324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187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1.0376000000000001</v>
      </c>
      <c r="P3507" s="6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201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1.0149999999999999</v>
      </c>
      <c r="P3508" s="6">
        <f t="shared" si="326"/>
        <v>105</v>
      </c>
      <c r="Q3508" t="str">
        <f t="shared" si="327"/>
        <v>theater</v>
      </c>
      <c r="R3508" t="str">
        <f t="shared" si="324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144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1.044</v>
      </c>
      <c r="P3509" s="6">
        <f t="shared" si="326"/>
        <v>145</v>
      </c>
      <c r="Q3509" t="str">
        <f t="shared" si="327"/>
        <v>theater</v>
      </c>
      <c r="R3509" t="str">
        <f t="shared" si="324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201.6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1.8</v>
      </c>
      <c r="P3510" s="6">
        <f t="shared" si="326"/>
        <v>12</v>
      </c>
      <c r="Q3510" t="str">
        <f t="shared" si="327"/>
        <v>theater</v>
      </c>
      <c r="R3510" t="str">
        <f t="shared" si="324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187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1.0633333333333332</v>
      </c>
      <c r="P3511" s="6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21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1.0055555555555555</v>
      </c>
      <c r="P3512" s="6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14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1.012</v>
      </c>
      <c r="P3513" s="6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187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</v>
      </c>
      <c r="P3514" s="6">
        <f t="shared" si="326"/>
        <v>58.823529411764703</v>
      </c>
      <c r="Q3514" t="str">
        <f t="shared" si="327"/>
        <v>theater</v>
      </c>
      <c r="R3514" t="str">
        <f t="shared" ref="R3514:R3577" si="330">RIGHT($N3514, LEN($N3514)-FIND("/", $N3514))</f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201.6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1.1839285714285714</v>
      </c>
      <c r="P3515" s="6">
        <f t="shared" si="326"/>
        <v>75.340909090909093</v>
      </c>
      <c r="Q3515" t="str">
        <f t="shared" si="327"/>
        <v>theater</v>
      </c>
      <c r="R3515" t="str">
        <f t="shared" si="330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172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1.1000000000000001</v>
      </c>
      <c r="P3516" s="6">
        <f t="shared" si="326"/>
        <v>55</v>
      </c>
      <c r="Q3516" t="str">
        <f t="shared" si="327"/>
        <v>theater</v>
      </c>
      <c r="R3516" t="str">
        <f t="shared" si="330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172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1.0266666666666666</v>
      </c>
      <c r="P3517" s="6">
        <f t="shared" si="326"/>
        <v>66.956521739130437</v>
      </c>
      <c r="Q3517" t="str">
        <f t="shared" si="327"/>
        <v>theater</v>
      </c>
      <c r="R3517" t="str">
        <f t="shared" si="330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201.6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</v>
      </c>
      <c r="P3518" s="6">
        <f t="shared" si="326"/>
        <v>227.27272727272728</v>
      </c>
      <c r="Q3518" t="str">
        <f t="shared" si="327"/>
        <v>theater</v>
      </c>
      <c r="R3518" t="str">
        <f t="shared" si="330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158.4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</v>
      </c>
      <c r="P3519" s="6">
        <f t="shared" si="326"/>
        <v>307.69230769230768</v>
      </c>
      <c r="Q3519" t="str">
        <f t="shared" si="327"/>
        <v>theater</v>
      </c>
      <c r="R3519" t="str">
        <f t="shared" si="330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187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1.10046</v>
      </c>
      <c r="P3520" s="6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158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1.0135000000000001</v>
      </c>
      <c r="P3521" s="6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14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1.0075000000000001</v>
      </c>
      <c r="P3522" s="6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230.4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$E3523/$D3523</f>
        <v>1.6942857142857144</v>
      </c>
      <c r="P3523" s="6">
        <f t="shared" ref="P3523:P3586" si="332">$E3523/L3523</f>
        <v>45.615384615384613</v>
      </c>
      <c r="Q3523" t="str">
        <f t="shared" ref="Q3523:Q3586" si="333">LEFT($N3523, FIND("/", $N3523)-1)</f>
        <v>theater</v>
      </c>
      <c r="R3523" t="str">
        <f t="shared" si="330"/>
        <v>plays</v>
      </c>
      <c r="S3523" s="10">
        <f t="shared" ref="S3523:S3586" si="334">((($J3523/60)/60)/24)+DATE(1970,1,1)+(-5/24)</f>
        <v>41881.153009259258</v>
      </c>
      <c r="T3523" s="10">
        <f t="shared" ref="T3523:T3586" si="335">((($I3523/60)/60)/24)+DATE(1970,1,1)+(-5/24)</f>
        <v>41911.153009259258</v>
      </c>
    </row>
    <row r="3524" spans="1:20" ht="21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</v>
      </c>
      <c r="P3524" s="6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172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1.1365000000000001</v>
      </c>
      <c r="P3525" s="6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201.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1.0156000000000001</v>
      </c>
      <c r="P3526" s="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172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1.06</v>
      </c>
      <c r="P3527" s="6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201.6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1.02</v>
      </c>
      <c r="P3528" s="6">
        <f t="shared" si="332"/>
        <v>99</v>
      </c>
      <c r="Q3528" t="str">
        <f t="shared" si="333"/>
        <v>theater</v>
      </c>
      <c r="R3528" t="str">
        <f t="shared" si="330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21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1.1691666666666667</v>
      </c>
      <c r="P3529" s="6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201.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1.0115151515151515</v>
      </c>
      <c r="P3530" s="6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21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1.32</v>
      </c>
      <c r="P3531" s="6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201.6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</v>
      </c>
      <c r="P3532" s="6">
        <f t="shared" si="332"/>
        <v>125</v>
      </c>
      <c r="Q3532" t="str">
        <f t="shared" si="333"/>
        <v>theater</v>
      </c>
      <c r="R3532" t="str">
        <f t="shared" si="330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7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1.28</v>
      </c>
      <c r="P3533" s="6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21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1.1895833333333334</v>
      </c>
      <c r="P3534" s="6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21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1.262</v>
      </c>
      <c r="P3535" s="6">
        <f t="shared" si="332"/>
        <v>78.875</v>
      </c>
      <c r="Q3535" t="str">
        <f t="shared" si="333"/>
        <v>theater</v>
      </c>
      <c r="R3535" t="str">
        <f t="shared" si="330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144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1.5620000000000001</v>
      </c>
      <c r="P3536" s="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158.4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1.0315000000000001</v>
      </c>
      <c r="P3537" s="6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187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1.5333333333333334</v>
      </c>
      <c r="P3538" s="6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21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1.8044444444444445</v>
      </c>
      <c r="P3539" s="6">
        <f t="shared" si="332"/>
        <v>43.5</v>
      </c>
      <c r="Q3539" t="str">
        <f t="shared" si="333"/>
        <v>theater</v>
      </c>
      <c r="R3539" t="str">
        <f t="shared" si="330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201.6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1.2845</v>
      </c>
      <c r="P3540" s="6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187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1.1966666666666668</v>
      </c>
      <c r="P3541" s="6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201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1.23</v>
      </c>
      <c r="P3542" s="6">
        <f t="shared" si="332"/>
        <v>46.125</v>
      </c>
      <c r="Q3542" t="str">
        <f t="shared" si="333"/>
        <v>theater</v>
      </c>
      <c r="R3542" t="str">
        <f t="shared" si="330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201.6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1.05</v>
      </c>
      <c r="P3543" s="6">
        <f t="shared" si="332"/>
        <v>39.375</v>
      </c>
      <c r="Q3543" t="str">
        <f t="shared" si="333"/>
        <v>theater</v>
      </c>
      <c r="R3543" t="str">
        <f t="shared" si="330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187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1.0223636363636364</v>
      </c>
      <c r="P3544" s="6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158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1.0466666666666666</v>
      </c>
      <c r="P3545" s="6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144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</v>
      </c>
      <c r="P3546" s="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201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1.004</v>
      </c>
      <c r="P3547" s="6">
        <f t="shared" si="332"/>
        <v>31.375</v>
      </c>
      <c r="Q3547" t="str">
        <f t="shared" si="333"/>
        <v>theater</v>
      </c>
      <c r="R3547" t="str">
        <f t="shared" si="330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201.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1.0227272727272727</v>
      </c>
      <c r="P3548" s="6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187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1.1440928571428572</v>
      </c>
      <c r="P3549" s="6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187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1.019047619047619</v>
      </c>
      <c r="P3550" s="6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187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1.02</v>
      </c>
      <c r="P3551" s="6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187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1.048</v>
      </c>
      <c r="P3552" s="6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21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1.0183333333333333</v>
      </c>
      <c r="P3553" s="6">
        <f t="shared" si="332"/>
        <v>61.1</v>
      </c>
      <c r="Q3553" t="str">
        <f t="shared" si="333"/>
        <v>theater</v>
      </c>
      <c r="R3553" t="str">
        <f t="shared" si="330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187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</v>
      </c>
      <c r="P3554" s="6">
        <f t="shared" si="332"/>
        <v>38.65</v>
      </c>
      <c r="Q3554" t="str">
        <f t="shared" si="333"/>
        <v>theater</v>
      </c>
      <c r="R3554" t="str">
        <f t="shared" si="330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158.4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1.0627272727272727</v>
      </c>
      <c r="P3555" s="6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158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1.1342219999999998</v>
      </c>
      <c r="P3556" s="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187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</v>
      </c>
      <c r="P3557" s="6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172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1.0045454545454546</v>
      </c>
      <c r="P3558" s="6">
        <f t="shared" si="332"/>
        <v>110.5</v>
      </c>
      <c r="Q3558" t="str">
        <f t="shared" si="333"/>
        <v>theater</v>
      </c>
      <c r="R3558" t="str">
        <f t="shared" si="330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201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1.0003599999999999</v>
      </c>
      <c r="P3559" s="6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172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1.44</v>
      </c>
      <c r="P3560" s="6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187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1.0349999999999999</v>
      </c>
      <c r="P3561" s="6">
        <f t="shared" si="332"/>
        <v>43.125</v>
      </c>
      <c r="Q3561" t="str">
        <f t="shared" si="333"/>
        <v>theater</v>
      </c>
      <c r="R3561" t="str">
        <f t="shared" si="330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230.4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1.0843750000000001</v>
      </c>
      <c r="P3562" s="6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230.4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1.024</v>
      </c>
      <c r="P3563" s="6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21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1.4888888888888889</v>
      </c>
      <c r="P3564" s="6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201.6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1.0549000000000002</v>
      </c>
      <c r="P3565" s="6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129.6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1.0049999999999999</v>
      </c>
      <c r="P3566" s="6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21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1.3055555555555556</v>
      </c>
      <c r="P3567" s="6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201.6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1.0475000000000001</v>
      </c>
      <c r="P3568" s="6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172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1.0880000000000001</v>
      </c>
      <c r="P3569" s="6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201.6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1.1100000000000001</v>
      </c>
      <c r="P3570" s="6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172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1.0047999999999999</v>
      </c>
      <c r="P3571" s="6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172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1.1435</v>
      </c>
      <c r="P3572" s="6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172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1.2206666666666666</v>
      </c>
      <c r="P3573" s="6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129.6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</v>
      </c>
      <c r="P3574" s="6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144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1.028</v>
      </c>
      <c r="P3575" s="6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187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1.0612068965517241</v>
      </c>
      <c r="P3576" s="6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187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1.0133000000000001</v>
      </c>
      <c r="P3577" s="6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172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</v>
      </c>
      <c r="P3578" s="6">
        <f t="shared" si="332"/>
        <v>20</v>
      </c>
      <c r="Q3578" t="str">
        <f t="shared" si="333"/>
        <v>theater</v>
      </c>
      <c r="R3578" t="str">
        <f t="shared" ref="R3578:R3641" si="336">RIGHT($N3578, LEN($N3578)-FIND("/", $N3578))</f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172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1.3</v>
      </c>
      <c r="P3579" s="6">
        <f t="shared" si="332"/>
        <v>28.888888888888889</v>
      </c>
      <c r="Q3579" t="str">
        <f t="shared" si="333"/>
        <v>theater</v>
      </c>
      <c r="R3579" t="str">
        <f t="shared" si="336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187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1.0001333333333333</v>
      </c>
      <c r="P3580" s="6">
        <f t="shared" si="332"/>
        <v>40.545945945945945</v>
      </c>
      <c r="Q3580" t="str">
        <f t="shared" si="333"/>
        <v>theater</v>
      </c>
      <c r="R3580" t="str">
        <f t="shared" si="336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201.6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</v>
      </c>
      <c r="P3581" s="6">
        <f t="shared" si="332"/>
        <v>35.714285714285715</v>
      </c>
      <c r="Q3581" t="str">
        <f t="shared" si="333"/>
        <v>theater</v>
      </c>
      <c r="R3581" t="str">
        <f t="shared" si="336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187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1.1388888888888888</v>
      </c>
      <c r="P3582" s="6">
        <f t="shared" si="332"/>
        <v>37.962962962962962</v>
      </c>
      <c r="Q3582" t="str">
        <f t="shared" si="333"/>
        <v>theater</v>
      </c>
      <c r="R3582" t="str">
        <f t="shared" si="336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21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</v>
      </c>
      <c r="P3583" s="6">
        <f t="shared" si="332"/>
        <v>33.333333333333336</v>
      </c>
      <c r="Q3583" t="str">
        <f t="shared" si="333"/>
        <v>theater</v>
      </c>
      <c r="R3583" t="str">
        <f t="shared" si="336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172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2.87</v>
      </c>
      <c r="P3584" s="6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172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1.085</v>
      </c>
      <c r="P3585" s="6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201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1.155</v>
      </c>
      <c r="P3586" s="6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187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$E3587/$D3587</f>
        <v>1.1911764705882353</v>
      </c>
      <c r="P3587" s="6">
        <f t="shared" ref="P3587:P3650" si="338">$E3587/L3587</f>
        <v>176.08695652173913</v>
      </c>
      <c r="Q3587" t="str">
        <f t="shared" ref="Q3587:Q3650" si="339">LEFT($N3587, FIND("/", $N3587)-1)</f>
        <v>theater</v>
      </c>
      <c r="R3587" t="str">
        <f t="shared" si="336"/>
        <v>plays</v>
      </c>
      <c r="S3587" s="10">
        <f t="shared" ref="S3587:S3650" si="340">((($J3587/60)/60)/24)+DATE(1970,1,1)+(-5/24)</f>
        <v>41964.507986111108</v>
      </c>
      <c r="T3587" s="10">
        <f t="shared" ref="T3587:T3650" si="341">((($I3587/60)/60)/24)+DATE(1970,1,1)+(-5/24)</f>
        <v>41994.507986111108</v>
      </c>
    </row>
    <row r="3588" spans="1:20" ht="7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1.0942666666666667</v>
      </c>
      <c r="P3588" s="6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172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1.266</v>
      </c>
      <c r="P3589" s="6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172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1.0049999999999999</v>
      </c>
      <c r="P3590" s="6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172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1.2749999999999999</v>
      </c>
      <c r="P3591" s="6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201.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1.0005999999999999</v>
      </c>
      <c r="P3592" s="6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216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1.75</v>
      </c>
      <c r="P3593" s="6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187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1.2725</v>
      </c>
      <c r="P3594" s="6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158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1.1063333333333334</v>
      </c>
      <c r="P3595" s="6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201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1.2593749999999999</v>
      </c>
      <c r="P3596" s="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100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1.1850000000000001</v>
      </c>
      <c r="P3597" s="6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158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1.0772727272727274</v>
      </c>
      <c r="P3598" s="6">
        <f t="shared" si="338"/>
        <v>79</v>
      </c>
      <c r="Q3598" t="str">
        <f t="shared" si="339"/>
        <v>theater</v>
      </c>
      <c r="R3598" t="str">
        <f t="shared" si="336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115.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1.026</v>
      </c>
      <c r="P3599" s="6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158.4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1.101</v>
      </c>
      <c r="P3600" s="6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187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2.02</v>
      </c>
      <c r="P3601" s="6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115.2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1.3</v>
      </c>
      <c r="P3602" s="6">
        <f t="shared" si="338"/>
        <v>3.25</v>
      </c>
      <c r="Q3602" t="str">
        <f t="shared" si="339"/>
        <v>theater</v>
      </c>
      <c r="R3602" t="str">
        <f t="shared" si="336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187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1.0435000000000001</v>
      </c>
      <c r="P3603" s="6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201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1.0004999999999999</v>
      </c>
      <c r="P3604" s="6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216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1.7066666666666668</v>
      </c>
      <c r="P3605" s="6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187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1.1283333333333334</v>
      </c>
      <c r="P3606" s="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230.4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1.84</v>
      </c>
      <c r="P3607" s="6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201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1.3026666666666666</v>
      </c>
      <c r="P3608" s="6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100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1.0545454545454545</v>
      </c>
      <c r="P3609" s="6">
        <f t="shared" si="338"/>
        <v>29</v>
      </c>
      <c r="Q3609" t="str">
        <f t="shared" si="339"/>
        <v>theater</v>
      </c>
      <c r="R3609" t="str">
        <f t="shared" si="336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172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</v>
      </c>
      <c r="P3610" s="6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172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1.5331632653061225</v>
      </c>
      <c r="P3611" s="6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187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1.623</v>
      </c>
      <c r="P3612" s="6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187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1.36</v>
      </c>
      <c r="P3613" s="6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158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1.444</v>
      </c>
      <c r="P3614" s="6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144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</v>
      </c>
      <c r="P3615" s="6">
        <f t="shared" si="338"/>
        <v>62.5</v>
      </c>
      <c r="Q3615" t="str">
        <f t="shared" si="339"/>
        <v>theater</v>
      </c>
      <c r="R3615" t="str">
        <f t="shared" si="336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172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1.008</v>
      </c>
      <c r="P3616" s="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187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1.0680000000000001</v>
      </c>
      <c r="P3617" s="6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201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1.248</v>
      </c>
      <c r="P3618" s="6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201.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1.1891891891891893</v>
      </c>
      <c r="P3619" s="6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201.6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1.01</v>
      </c>
      <c r="P3620" s="6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201.6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1.1299999999999999</v>
      </c>
      <c r="P3621" s="6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187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1.0519047619047619</v>
      </c>
      <c r="P3622" s="6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201.6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1.0973333333333333</v>
      </c>
      <c r="P3623" s="6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129.6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1.00099</v>
      </c>
      <c r="P3624" s="6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14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1.2</v>
      </c>
      <c r="P3625" s="6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230.4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1.0493333333333332</v>
      </c>
      <c r="P3626" s="6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187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1.0266666666666666</v>
      </c>
      <c r="P3627" s="6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201.6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1.0182500000000001</v>
      </c>
      <c r="P3628" s="6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230.4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</v>
      </c>
      <c r="P3629" s="6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187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6" t="e">
        <f t="shared" si="338"/>
        <v>#DIV/0!</v>
      </c>
      <c r="Q3630" t="str">
        <f t="shared" si="339"/>
        <v>theater</v>
      </c>
      <c r="R3630" t="str">
        <f t="shared" si="336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201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1.9999999999999999E-6</v>
      </c>
      <c r="P3631" s="6">
        <f t="shared" si="338"/>
        <v>1</v>
      </c>
      <c r="Q3631" t="str">
        <f t="shared" si="339"/>
        <v>theater</v>
      </c>
      <c r="R3631" t="str">
        <f t="shared" si="336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187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3.3333333333333332E-4</v>
      </c>
      <c r="P3632" s="6">
        <f t="shared" si="338"/>
        <v>1</v>
      </c>
      <c r="Q3632" t="str">
        <f t="shared" si="339"/>
        <v>theater</v>
      </c>
      <c r="R3632" t="str">
        <f t="shared" si="336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201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0.51023391812865493</v>
      </c>
      <c r="P3633" s="6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187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0.2</v>
      </c>
      <c r="P3634" s="6">
        <f t="shared" si="338"/>
        <v>100</v>
      </c>
      <c r="Q3634" t="str">
        <f t="shared" si="339"/>
        <v>theater</v>
      </c>
      <c r="R3634" t="str">
        <f t="shared" si="336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158.4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0.35239999999999999</v>
      </c>
      <c r="P3635" s="6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201.6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4.2466666666666666E-2</v>
      </c>
      <c r="P3636" s="6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100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0.36457142857142855</v>
      </c>
      <c r="P3637" s="6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14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6" t="e">
        <f t="shared" si="338"/>
        <v>#DIV/0!</v>
      </c>
      <c r="Q3638" t="str">
        <f t="shared" si="339"/>
        <v>theater</v>
      </c>
      <c r="R3638" t="str">
        <f t="shared" si="336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201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0.30866666666666664</v>
      </c>
      <c r="P3639" s="6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115.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6.545454545454546E-2</v>
      </c>
      <c r="P3640" s="6">
        <f t="shared" si="338"/>
        <v>108</v>
      </c>
      <c r="Q3640" t="str">
        <f t="shared" si="339"/>
        <v>theater</v>
      </c>
      <c r="R3640" t="str">
        <f t="shared" si="336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201.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4.0000000000000003E-5</v>
      </c>
      <c r="P3641" s="6">
        <f t="shared" si="338"/>
        <v>1</v>
      </c>
      <c r="Q3641" t="str">
        <f t="shared" si="339"/>
        <v>theater</v>
      </c>
      <c r="R3641" t="str">
        <f t="shared" si="336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21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5.5E-2</v>
      </c>
      <c r="P3642" s="6">
        <f t="shared" si="338"/>
        <v>18.333333333333332</v>
      </c>
      <c r="Q3642" t="str">
        <f t="shared" si="339"/>
        <v>theater</v>
      </c>
      <c r="R3642" t="str">
        <f t="shared" ref="R3642:R3705" si="342">RIGHT($N3642, LEN($N3642)-FIND("/", $N3642))</f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187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6" t="e">
        <f t="shared" si="338"/>
        <v>#DIV/0!</v>
      </c>
      <c r="Q3643" t="str">
        <f t="shared" si="339"/>
        <v>theater</v>
      </c>
      <c r="R3643" t="str">
        <f t="shared" si="342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187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2.1428571428571429E-2</v>
      </c>
      <c r="P3644" s="6">
        <f t="shared" si="338"/>
        <v>7.5</v>
      </c>
      <c r="Q3644" t="str">
        <f t="shared" si="339"/>
        <v>theater</v>
      </c>
      <c r="R3644" t="str">
        <f t="shared" si="342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187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6" t="e">
        <f t="shared" si="338"/>
        <v>#DIV/0!</v>
      </c>
      <c r="Q3645" t="str">
        <f t="shared" si="339"/>
        <v>theater</v>
      </c>
      <c r="R3645" t="str">
        <f t="shared" si="342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144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0.16420000000000001</v>
      </c>
      <c r="P3646" s="6">
        <f t="shared" si="338"/>
        <v>68.416666666666671</v>
      </c>
      <c r="Q3646" t="str">
        <f t="shared" si="339"/>
        <v>theater</v>
      </c>
      <c r="R3646" t="str">
        <f t="shared" si="342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187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1E-3</v>
      </c>
      <c r="P3647" s="6">
        <f t="shared" si="338"/>
        <v>1</v>
      </c>
      <c r="Q3647" t="str">
        <f t="shared" si="339"/>
        <v>theater</v>
      </c>
      <c r="R3647" t="str">
        <f t="shared" si="342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187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4.8099999999999997E-2</v>
      </c>
      <c r="P3648" s="6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187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0.06</v>
      </c>
      <c r="P3649" s="6">
        <f t="shared" si="338"/>
        <v>15</v>
      </c>
      <c r="Q3649" t="str">
        <f t="shared" si="339"/>
        <v>theater</v>
      </c>
      <c r="R3649" t="str">
        <f t="shared" si="342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129.6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1.003825</v>
      </c>
      <c r="P3650" s="6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172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$E3651/$D3651</f>
        <v>1.04</v>
      </c>
      <c r="P3651" s="6">
        <f t="shared" ref="P3651:P3714" si="344">$E3651/L3651</f>
        <v>97.5</v>
      </c>
      <c r="Q3651" t="str">
        <f t="shared" ref="Q3651:Q3714" si="345">LEFT($N3651, FIND("/", $N3651)-1)</f>
        <v>theater</v>
      </c>
      <c r="R3651" t="str">
        <f t="shared" si="342"/>
        <v>plays</v>
      </c>
      <c r="S3651" s="10">
        <f t="shared" ref="S3651:S3714" si="346">((($J3651/60)/60)/24)+DATE(1970,1,1)+(-5/24)</f>
        <v>41780.504560185182</v>
      </c>
      <c r="T3651" s="10">
        <f t="shared" ref="T3651:T3714" si="347">((($I3651/60)/60)/24)+DATE(1970,1,1)+(-5/24)</f>
        <v>41806.504560185182</v>
      </c>
    </row>
    <row r="3652" spans="1:20" ht="187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</v>
      </c>
      <c r="P3652" s="6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158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1.04</v>
      </c>
      <c r="P3653" s="6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201.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2.5066666666666668</v>
      </c>
      <c r="P3654" s="6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201.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1.0049999999999999</v>
      </c>
      <c r="P3655" s="6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230.4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1.744</v>
      </c>
      <c r="P3656" s="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21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1.1626000000000001</v>
      </c>
      <c r="P3657" s="6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187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1.0582</v>
      </c>
      <c r="P3658" s="6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21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1.1074999999999999</v>
      </c>
      <c r="P3659" s="6">
        <f t="shared" si="344"/>
        <v>110.75</v>
      </c>
      <c r="Q3659" t="str">
        <f t="shared" si="345"/>
        <v>theater</v>
      </c>
      <c r="R3659" t="str">
        <f t="shared" si="342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100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1.0066666666666666</v>
      </c>
      <c r="P3660" s="6">
        <f t="shared" si="344"/>
        <v>75.5</v>
      </c>
      <c r="Q3660" t="str">
        <f t="shared" si="345"/>
        <v>theater</v>
      </c>
      <c r="R3660" t="str">
        <f t="shared" si="342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158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1.0203333333333333</v>
      </c>
      <c r="P3661" s="6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201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</v>
      </c>
      <c r="P3662" s="6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187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1.1100000000000001</v>
      </c>
      <c r="P3663" s="6">
        <f t="shared" si="344"/>
        <v>92.5</v>
      </c>
      <c r="Q3663" t="str">
        <f t="shared" si="345"/>
        <v>theater</v>
      </c>
      <c r="R3663" t="str">
        <f t="shared" si="342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187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1.0142500000000001</v>
      </c>
      <c r="P3664" s="6">
        <f t="shared" si="344"/>
        <v>202.85</v>
      </c>
      <c r="Q3664" t="str">
        <f t="shared" si="345"/>
        <v>theater</v>
      </c>
      <c r="R3664" t="str">
        <f t="shared" si="342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187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1.04</v>
      </c>
      <c r="P3665" s="6">
        <f t="shared" si="344"/>
        <v>26</v>
      </c>
      <c r="Q3665" t="str">
        <f t="shared" si="345"/>
        <v>theater</v>
      </c>
      <c r="R3665" t="str">
        <f t="shared" si="342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187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1.09375</v>
      </c>
      <c r="P3666" s="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187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1.1516129032258065</v>
      </c>
      <c r="P3667" s="6">
        <f t="shared" si="344"/>
        <v>51</v>
      </c>
      <c r="Q3667" t="str">
        <f t="shared" si="345"/>
        <v>theater</v>
      </c>
      <c r="R3667" t="str">
        <f t="shared" si="342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7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</v>
      </c>
      <c r="P3668" s="6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172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1.0317033333333334</v>
      </c>
      <c r="P3669" s="6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187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1.0349999999999999</v>
      </c>
      <c r="P3670" s="6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187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1.3819999999999999</v>
      </c>
      <c r="P3671" s="6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187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1.0954545454545455</v>
      </c>
      <c r="P3672" s="6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187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1.0085714285714287</v>
      </c>
      <c r="P3673" s="6">
        <f t="shared" si="344"/>
        <v>88.25</v>
      </c>
      <c r="Q3673" t="str">
        <f t="shared" si="345"/>
        <v>theater</v>
      </c>
      <c r="R3673" t="str">
        <f t="shared" si="342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201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1.0153333333333334</v>
      </c>
      <c r="P3674" s="6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172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1.13625</v>
      </c>
      <c r="P3675" s="6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201.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</v>
      </c>
      <c r="P3676" s="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172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1.4</v>
      </c>
      <c r="P3677" s="6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216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1.2875000000000001</v>
      </c>
      <c r="P3678" s="6">
        <f t="shared" si="344"/>
        <v>64.375</v>
      </c>
      <c r="Q3678" t="str">
        <f t="shared" si="345"/>
        <v>theater</v>
      </c>
      <c r="R3678" t="str">
        <f t="shared" si="342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144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1.0290416666666666</v>
      </c>
      <c r="P3679" s="6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144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1.0249999999999999</v>
      </c>
      <c r="P3680" s="6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21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1.101</v>
      </c>
      <c r="P3681" s="6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14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1.1276666666666666</v>
      </c>
      <c r="P3682" s="6">
        <f t="shared" si="344"/>
        <v>99.5</v>
      </c>
      <c r="Q3682" t="str">
        <f t="shared" si="345"/>
        <v>theater</v>
      </c>
      <c r="R3682" t="str">
        <f t="shared" si="342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21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1.119</v>
      </c>
      <c r="P3683" s="6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201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1.3919999999999999</v>
      </c>
      <c r="P3684" s="6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14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1.1085714285714285</v>
      </c>
      <c r="P3685" s="6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201.6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1.3906666666666667</v>
      </c>
      <c r="P3686" s="6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187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1.0569999999999999</v>
      </c>
      <c r="P3687" s="6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158.4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1.0142857142857142</v>
      </c>
      <c r="P3688" s="6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187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1.0024500000000001</v>
      </c>
      <c r="P3689" s="6">
        <f t="shared" si="344"/>
        <v>200.49</v>
      </c>
      <c r="Q3689" t="str">
        <f t="shared" si="345"/>
        <v>theater</v>
      </c>
      <c r="R3689" t="str">
        <f t="shared" si="342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172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1.0916666666666666</v>
      </c>
      <c r="P3690" s="6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201.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1.1833333333333333</v>
      </c>
      <c r="P3691" s="6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187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1.2</v>
      </c>
      <c r="P3692" s="6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115.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1.2796000000000001</v>
      </c>
      <c r="P3693" s="6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100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1.26</v>
      </c>
      <c r="P3694" s="6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187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1.2912912912912913</v>
      </c>
      <c r="P3695" s="6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158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1.0742857142857143</v>
      </c>
      <c r="P3696" s="6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187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1.00125</v>
      </c>
      <c r="P3697" s="6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14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1.55</v>
      </c>
      <c r="P3698" s="6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172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1.08</v>
      </c>
      <c r="P3699" s="6">
        <f t="shared" si="344"/>
        <v>72</v>
      </c>
      <c r="Q3699" t="str">
        <f t="shared" si="345"/>
        <v>theater</v>
      </c>
      <c r="R3699" t="str">
        <f t="shared" si="342"/>
        <v>plays</v>
      </c>
      <c r="S3699" s="10">
        <f t="shared" si="346"/>
        <v>42479.2575</v>
      </c>
      <c r="T3699" s="10">
        <f t="shared" si="347"/>
        <v>42500.2575</v>
      </c>
    </row>
    <row r="3700" spans="1:20" ht="158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1.1052</v>
      </c>
      <c r="P3700" s="6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201.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1.008</v>
      </c>
      <c r="P3701" s="6">
        <f t="shared" si="344"/>
        <v>63</v>
      </c>
      <c r="Q3701" t="str">
        <f t="shared" si="345"/>
        <v>theater</v>
      </c>
      <c r="R3701" t="str">
        <f t="shared" si="342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86.4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1.212</v>
      </c>
      <c r="P3702" s="6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187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1.0033333333333334</v>
      </c>
      <c r="P3703" s="6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201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1.0916666666666666</v>
      </c>
      <c r="P3704" s="6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187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1.2342857142857142</v>
      </c>
      <c r="P3705" s="6">
        <f t="shared" si="344"/>
        <v>43.2</v>
      </c>
      <c r="Q3705" t="str">
        <f t="shared" si="345"/>
        <v>theater</v>
      </c>
      <c r="R3705" t="str">
        <f t="shared" si="342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201.6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1.3633666666666666</v>
      </c>
      <c r="P3706" s="6">
        <f t="shared" si="344"/>
        <v>15.148518518518518</v>
      </c>
      <c r="Q3706" t="str">
        <f t="shared" si="345"/>
        <v>theater</v>
      </c>
      <c r="R3706" t="str">
        <f t="shared" ref="R3706:R3769" si="348">RIGHT($N3706, LEN($N3706)-FIND("/", $N3706))</f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172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1.0346657233816767</v>
      </c>
      <c r="P3707" s="6">
        <f t="shared" si="344"/>
        <v>83.571428571428569</v>
      </c>
      <c r="Q3707" t="str">
        <f t="shared" si="345"/>
        <v>theater</v>
      </c>
      <c r="R3707" t="str">
        <f t="shared" si="348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158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1.2133333333333334</v>
      </c>
      <c r="P3708" s="6">
        <f t="shared" si="344"/>
        <v>140</v>
      </c>
      <c r="Q3708" t="str">
        <f t="shared" si="345"/>
        <v>theater</v>
      </c>
      <c r="R3708" t="str">
        <f t="shared" si="348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14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1.86</v>
      </c>
      <c r="P3709" s="6">
        <f t="shared" si="344"/>
        <v>80.869565217391298</v>
      </c>
      <c r="Q3709" t="str">
        <f t="shared" si="345"/>
        <v>theater</v>
      </c>
      <c r="R3709" t="str">
        <f t="shared" si="348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201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</v>
      </c>
      <c r="P3710" s="6">
        <f t="shared" si="344"/>
        <v>53.846153846153847</v>
      </c>
      <c r="Q3710" t="str">
        <f t="shared" si="345"/>
        <v>theater</v>
      </c>
      <c r="R3710" t="str">
        <f t="shared" si="348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172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1.0825</v>
      </c>
      <c r="P3711" s="6">
        <f t="shared" si="344"/>
        <v>30.928571428571427</v>
      </c>
      <c r="Q3711" t="str">
        <f t="shared" si="345"/>
        <v>theater</v>
      </c>
      <c r="R3711" t="str">
        <f t="shared" si="348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100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1.4115384615384616</v>
      </c>
      <c r="P3712" s="6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115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1.1399999999999999</v>
      </c>
      <c r="P3713" s="6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201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1.5373333333333334</v>
      </c>
      <c r="P3714" s="6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172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$E3715/$D3715</f>
        <v>1.0149999999999999</v>
      </c>
      <c r="P3715" s="6">
        <f t="shared" ref="P3715:P3778" si="350">$E3715/L3715</f>
        <v>106.84210526315789</v>
      </c>
      <c r="Q3715" t="str">
        <f t="shared" ref="Q3715:Q3778" si="351">LEFT($N3715, FIND("/", $N3715)-1)</f>
        <v>theater</v>
      </c>
      <c r="R3715" t="str">
        <f t="shared" si="348"/>
        <v>plays</v>
      </c>
      <c r="S3715" s="10">
        <f t="shared" ref="S3715:S3778" si="352">((($J3715/60)/60)/24)+DATE(1970,1,1)+(-5/24)</f>
        <v>42505.529699074068</v>
      </c>
      <c r="T3715" s="10">
        <f t="shared" ref="T3715:T3778" si="353">((($I3715/60)/60)/24)+DATE(1970,1,1)+(-5/24)</f>
        <v>42525.529699074068</v>
      </c>
    </row>
    <row r="3716" spans="1:20" ht="21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1.0235000000000001</v>
      </c>
      <c r="P3716" s="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187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1.0257142857142858</v>
      </c>
      <c r="P3717" s="6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172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1.5575000000000001</v>
      </c>
      <c r="P3718" s="6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158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1.0075000000000001</v>
      </c>
      <c r="P3719" s="6">
        <f t="shared" si="350"/>
        <v>310</v>
      </c>
      <c r="Q3719" t="str">
        <f t="shared" si="351"/>
        <v>theater</v>
      </c>
      <c r="R3719" t="str">
        <f t="shared" si="348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158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2.3940000000000001</v>
      </c>
      <c r="P3720" s="6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86.4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2.1</v>
      </c>
      <c r="P3721" s="6">
        <f t="shared" si="350"/>
        <v>105</v>
      </c>
      <c r="Q3721" t="str">
        <f t="shared" si="351"/>
        <v>theater</v>
      </c>
      <c r="R3721" t="str">
        <f t="shared" si="348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100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1.0451515151515152</v>
      </c>
      <c r="P3722" s="6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21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1.008</v>
      </c>
      <c r="P3723" s="6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21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1.1120000000000001</v>
      </c>
      <c r="P3724" s="6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86.4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1.0204444444444445</v>
      </c>
      <c r="P3725" s="6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21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1.0254767441860466</v>
      </c>
      <c r="P3726" s="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187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1.27</v>
      </c>
      <c r="P3727" s="6">
        <f t="shared" si="350"/>
        <v>25.4</v>
      </c>
      <c r="Q3727" t="str">
        <f t="shared" si="351"/>
        <v>theater</v>
      </c>
      <c r="R3727" t="str">
        <f t="shared" si="348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187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3.3870588235294119</v>
      </c>
      <c r="P3728" s="6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172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1.0075000000000001</v>
      </c>
      <c r="P3729" s="6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14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9.3100000000000002E-2</v>
      </c>
      <c r="P3730" s="6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187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7.2400000000000006E-2</v>
      </c>
      <c r="P3731" s="6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187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0.1</v>
      </c>
      <c r="P3732" s="6">
        <f t="shared" si="350"/>
        <v>100</v>
      </c>
      <c r="Q3732" t="str">
        <f t="shared" si="351"/>
        <v>theater</v>
      </c>
      <c r="R3732" t="str">
        <f t="shared" si="348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201.6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0.11272727272727273</v>
      </c>
      <c r="P3733" s="6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14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0.15411764705882353</v>
      </c>
      <c r="P3734" s="6">
        <f t="shared" si="350"/>
        <v>32.75</v>
      </c>
      <c r="Q3734" t="str">
        <f t="shared" si="351"/>
        <v>theater</v>
      </c>
      <c r="R3734" t="str">
        <f t="shared" si="348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158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6" t="e">
        <f t="shared" si="350"/>
        <v>#DIV/0!</v>
      </c>
      <c r="Q3735" t="str">
        <f t="shared" si="351"/>
        <v>theater</v>
      </c>
      <c r="R3735" t="str">
        <f t="shared" si="348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21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0.28466666666666668</v>
      </c>
      <c r="P3736" s="6">
        <f t="shared" si="350"/>
        <v>61</v>
      </c>
      <c r="Q3736" t="str">
        <f t="shared" si="351"/>
        <v>theater</v>
      </c>
      <c r="R3736" t="str">
        <f t="shared" si="348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144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0.13333333333333333</v>
      </c>
      <c r="P3737" s="6">
        <f t="shared" si="350"/>
        <v>10</v>
      </c>
      <c r="Q3737" t="str">
        <f t="shared" si="351"/>
        <v>theater</v>
      </c>
      <c r="R3737" t="str">
        <f t="shared" si="348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172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6.6666666666666671E-3</v>
      </c>
      <c r="P3738" s="6">
        <f t="shared" si="350"/>
        <v>10</v>
      </c>
      <c r="Q3738" t="str">
        <f t="shared" si="351"/>
        <v>theater</v>
      </c>
      <c r="R3738" t="str">
        <f t="shared" si="348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158.4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0.21428571428571427</v>
      </c>
      <c r="P3739" s="6">
        <f t="shared" si="350"/>
        <v>37.5</v>
      </c>
      <c r="Q3739" t="str">
        <f t="shared" si="351"/>
        <v>theater</v>
      </c>
      <c r="R3739" t="str">
        <f t="shared" si="348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144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0.18</v>
      </c>
      <c r="P3740" s="6">
        <f t="shared" si="350"/>
        <v>45</v>
      </c>
      <c r="Q3740" t="str">
        <f t="shared" si="351"/>
        <v>theater</v>
      </c>
      <c r="R3740" t="str">
        <f t="shared" si="348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201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0.20125000000000001</v>
      </c>
      <c r="P3741" s="6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21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0.17899999999999999</v>
      </c>
      <c r="P3742" s="6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158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6" t="e">
        <f t="shared" si="350"/>
        <v>#DIV/0!</v>
      </c>
      <c r="Q3743" t="str">
        <f t="shared" si="351"/>
        <v>theater</v>
      </c>
      <c r="R3743" t="str">
        <f t="shared" si="348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187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0.02</v>
      </c>
      <c r="P3744" s="6">
        <f t="shared" si="350"/>
        <v>25</v>
      </c>
      <c r="Q3744" t="str">
        <f t="shared" si="351"/>
        <v>theater</v>
      </c>
      <c r="R3744" t="str">
        <f t="shared" si="348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144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6" t="e">
        <f t="shared" si="350"/>
        <v>#DIV/0!</v>
      </c>
      <c r="Q3745" t="str">
        <f t="shared" si="351"/>
        <v>theater</v>
      </c>
      <c r="R3745" t="str">
        <f t="shared" si="348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187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6" t="e">
        <f t="shared" si="350"/>
        <v>#DIV/0!</v>
      </c>
      <c r="Q3746" t="str">
        <f t="shared" si="351"/>
        <v>theater</v>
      </c>
      <c r="R3746" t="str">
        <f t="shared" si="348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14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0.1</v>
      </c>
      <c r="P3747" s="6">
        <f t="shared" si="350"/>
        <v>10</v>
      </c>
      <c r="Q3747" t="str">
        <f t="shared" si="351"/>
        <v>theater</v>
      </c>
      <c r="R3747" t="str">
        <f t="shared" si="348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7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2.3764705882352941E-2</v>
      </c>
      <c r="P3748" s="6">
        <f t="shared" si="350"/>
        <v>202</v>
      </c>
      <c r="Q3748" t="str">
        <f t="shared" si="351"/>
        <v>theater</v>
      </c>
      <c r="R3748" t="str">
        <f t="shared" si="348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115.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0.01</v>
      </c>
      <c r="P3749" s="6">
        <f t="shared" si="350"/>
        <v>25</v>
      </c>
      <c r="Q3749" t="str">
        <f t="shared" si="351"/>
        <v>theater</v>
      </c>
      <c r="R3749" t="str">
        <f t="shared" si="348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201.6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1.0351999999999999</v>
      </c>
      <c r="P3750" s="6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158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1.05</v>
      </c>
      <c r="P3751" s="6">
        <f t="shared" si="350"/>
        <v>75</v>
      </c>
      <c r="Q3751" t="str">
        <f t="shared" si="351"/>
        <v>theater</v>
      </c>
      <c r="R3751" t="str">
        <f t="shared" si="348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244.8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1.0044999999999999</v>
      </c>
      <c r="P3752" s="6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172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1.3260000000000001</v>
      </c>
      <c r="P3753" s="6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201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1.1299999999999999</v>
      </c>
      <c r="P3754" s="6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187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1.0334000000000001</v>
      </c>
      <c r="P3755" s="6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158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1.2</v>
      </c>
      <c r="P3756" s="6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172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1.2963636363636364</v>
      </c>
      <c r="P3757" s="6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172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1.0111111111111111</v>
      </c>
      <c r="P3758" s="6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158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1.0851428571428572</v>
      </c>
      <c r="P3759" s="6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86.4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1.0233333333333334</v>
      </c>
      <c r="P3760" s="6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100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1.1024425000000002</v>
      </c>
      <c r="P3761" s="6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187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1.010154</v>
      </c>
      <c r="P3762" s="6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201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</v>
      </c>
      <c r="P3763" s="6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187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1.0624</v>
      </c>
      <c r="P3764" s="6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100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</v>
      </c>
      <c r="P3765" s="6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172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</v>
      </c>
      <c r="P3766" s="6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201.6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1.1345714285714286</v>
      </c>
      <c r="P3767" s="6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144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1.0265010000000001</v>
      </c>
      <c r="P3768" s="6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172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1.1675</v>
      </c>
      <c r="P3769" s="6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187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1.0765274999999999</v>
      </c>
      <c r="P3770" s="6">
        <f t="shared" si="350"/>
        <v>74.243275862068955</v>
      </c>
      <c r="Q3770" t="str">
        <f t="shared" si="351"/>
        <v>theater</v>
      </c>
      <c r="R3770" t="str">
        <f t="shared" ref="R3770:R3833" si="354">RIGHT($N3770, LEN($N3770)-FIND("/", $N3770))</f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172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</v>
      </c>
      <c r="P3771" s="6">
        <f t="shared" si="350"/>
        <v>73.333333333333329</v>
      </c>
      <c r="Q3771" t="str">
        <f t="shared" si="351"/>
        <v>theater</v>
      </c>
      <c r="R3771" t="str">
        <f t="shared" si="354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216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</v>
      </c>
      <c r="P3772" s="6">
        <f t="shared" si="350"/>
        <v>100</v>
      </c>
      <c r="Q3772" t="str">
        <f t="shared" si="351"/>
        <v>theater</v>
      </c>
      <c r="R3772" t="str">
        <f t="shared" si="354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115.2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1.46</v>
      </c>
      <c r="P3773" s="6">
        <f t="shared" si="350"/>
        <v>38.421052631578945</v>
      </c>
      <c r="Q3773" t="str">
        <f t="shared" si="351"/>
        <v>theater</v>
      </c>
      <c r="R3773" t="str">
        <f t="shared" si="354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172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1.1020000000000001</v>
      </c>
      <c r="P3774" s="6">
        <f t="shared" si="350"/>
        <v>166.96969696969697</v>
      </c>
      <c r="Q3774" t="str">
        <f t="shared" si="351"/>
        <v>theater</v>
      </c>
      <c r="R3774" t="str">
        <f t="shared" si="354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115.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1.0820000000000001</v>
      </c>
      <c r="P3775" s="6">
        <f t="shared" si="350"/>
        <v>94.912280701754383</v>
      </c>
      <c r="Q3775" t="str">
        <f t="shared" si="351"/>
        <v>theater</v>
      </c>
      <c r="R3775" t="str">
        <f t="shared" si="354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187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</v>
      </c>
      <c r="P3776" s="6">
        <f t="shared" si="350"/>
        <v>100</v>
      </c>
      <c r="Q3776" t="str">
        <f t="shared" si="351"/>
        <v>theater</v>
      </c>
      <c r="R3776" t="str">
        <f t="shared" si="354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172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1.0024999999999999</v>
      </c>
      <c r="P3777" s="6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201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1.0671250000000001</v>
      </c>
      <c r="P3778" s="6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158.4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$E3779/$D3779</f>
        <v>1.4319999999999999</v>
      </c>
      <c r="P3779" s="6">
        <f t="shared" ref="P3779:P3842" si="356">$E3779/L3779</f>
        <v>48.542372881355931</v>
      </c>
      <c r="Q3779" t="str">
        <f t="shared" ref="Q3779:Q3842" si="357">LEFT($N3779, FIND("/", $N3779)-1)</f>
        <v>theater</v>
      </c>
      <c r="R3779" t="str">
        <f t="shared" si="354"/>
        <v>musical</v>
      </c>
      <c r="S3779" s="10">
        <f t="shared" ref="S3779:S3842" si="358">((($J3779/60)/60)/24)+DATE(1970,1,1)+(-5/24)</f>
        <v>41886.903020833335</v>
      </c>
      <c r="T3779" s="10">
        <f t="shared" ref="T3779:T3842" si="359">((($I3779/60)/60)/24)+DATE(1970,1,1)+(-5/24)</f>
        <v>41908.958333333328</v>
      </c>
    </row>
    <row r="3780" spans="1:20" ht="100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1.0504166666666668</v>
      </c>
      <c r="P3780" s="6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86.4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1.0398000000000001</v>
      </c>
      <c r="P3781" s="6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201.6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1.2</v>
      </c>
      <c r="P3782" s="6">
        <f t="shared" si="356"/>
        <v>100</v>
      </c>
      <c r="Q3782" t="str">
        <f t="shared" si="357"/>
        <v>theater</v>
      </c>
      <c r="R3782" t="str">
        <f t="shared" si="354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21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1.0966666666666667</v>
      </c>
      <c r="P3783" s="6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187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1.0175000000000001</v>
      </c>
      <c r="P3784" s="6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158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1.2891666666666666</v>
      </c>
      <c r="P3785" s="6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201.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1.1499999999999999</v>
      </c>
      <c r="P3786" s="6">
        <f t="shared" si="356"/>
        <v>115</v>
      </c>
      <c r="Q3786" t="str">
        <f t="shared" si="357"/>
        <v>theater</v>
      </c>
      <c r="R3786" t="str">
        <f t="shared" si="354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187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1.5075000000000001</v>
      </c>
      <c r="P3787" s="6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158.4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1.1096666666666666</v>
      </c>
      <c r="P3788" s="6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201.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1.0028571428571429</v>
      </c>
      <c r="P3789" s="6">
        <f t="shared" si="356"/>
        <v>35.1</v>
      </c>
      <c r="Q3789" t="str">
        <f t="shared" si="357"/>
        <v>theater</v>
      </c>
      <c r="R3789" t="str">
        <f t="shared" si="354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201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6.6666666666666671E-3</v>
      </c>
      <c r="P3790" s="6">
        <f t="shared" si="356"/>
        <v>500</v>
      </c>
      <c r="Q3790" t="str">
        <f t="shared" si="357"/>
        <v>theater</v>
      </c>
      <c r="R3790" t="str">
        <f t="shared" si="354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187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3.267605633802817E-2</v>
      </c>
      <c r="P3791" s="6">
        <f t="shared" si="356"/>
        <v>29</v>
      </c>
      <c r="Q3791" t="str">
        <f t="shared" si="357"/>
        <v>theater</v>
      </c>
      <c r="R3791" t="str">
        <f t="shared" si="354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201.6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6" t="e">
        <f t="shared" si="356"/>
        <v>#DIV/0!</v>
      </c>
      <c r="Q3792" t="str">
        <f t="shared" si="357"/>
        <v>theater</v>
      </c>
      <c r="R3792" t="str">
        <f t="shared" si="354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144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6" t="e">
        <f t="shared" si="356"/>
        <v>#DIV/0!</v>
      </c>
      <c r="Q3793" t="str">
        <f t="shared" si="357"/>
        <v>theater</v>
      </c>
      <c r="R3793" t="str">
        <f t="shared" si="354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100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2.8E-3</v>
      </c>
      <c r="P3794" s="6">
        <f t="shared" si="356"/>
        <v>17.5</v>
      </c>
      <c r="Q3794" t="str">
        <f t="shared" si="357"/>
        <v>theater</v>
      </c>
      <c r="R3794" t="str">
        <f t="shared" si="354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21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0.59657142857142853</v>
      </c>
      <c r="P3795" s="6">
        <f t="shared" si="356"/>
        <v>174</v>
      </c>
      <c r="Q3795" t="str">
        <f t="shared" si="357"/>
        <v>theater</v>
      </c>
      <c r="R3795" t="str">
        <f t="shared" si="354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21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0.01</v>
      </c>
      <c r="P3796" s="6">
        <f t="shared" si="356"/>
        <v>50</v>
      </c>
      <c r="Q3796" t="str">
        <f t="shared" si="357"/>
        <v>theater</v>
      </c>
      <c r="R3796" t="str">
        <f t="shared" si="354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158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1.6666666666666666E-2</v>
      </c>
      <c r="P3797" s="6">
        <f t="shared" si="356"/>
        <v>5</v>
      </c>
      <c r="Q3797" t="str">
        <f t="shared" si="357"/>
        <v>theater</v>
      </c>
      <c r="R3797" t="str">
        <f t="shared" si="354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187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4.4444444444444447E-5</v>
      </c>
      <c r="P3798" s="6">
        <f t="shared" si="356"/>
        <v>1</v>
      </c>
      <c r="Q3798" t="str">
        <f t="shared" si="357"/>
        <v>theater</v>
      </c>
      <c r="R3798" t="str">
        <f t="shared" si="354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21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0.89666666666666661</v>
      </c>
      <c r="P3799" s="6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201.6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1.4642857142857143E-2</v>
      </c>
      <c r="P3800" s="6">
        <f t="shared" si="356"/>
        <v>205</v>
      </c>
      <c r="Q3800" t="str">
        <f t="shared" si="357"/>
        <v>theater</v>
      </c>
      <c r="R3800" t="str">
        <f t="shared" si="354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129.6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4.02E-2</v>
      </c>
      <c r="P3801" s="6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187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4.0045454545454544E-2</v>
      </c>
      <c r="P3802" s="6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201.6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8.5199999999999998E-2</v>
      </c>
      <c r="P3803" s="6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187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6" t="e">
        <f t="shared" si="356"/>
        <v>#DIV/0!</v>
      </c>
      <c r="Q3804" t="str">
        <f t="shared" si="357"/>
        <v>theater</v>
      </c>
      <c r="R3804" t="str">
        <f t="shared" si="354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100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0.19650000000000001</v>
      </c>
      <c r="P3805" s="6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187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6" t="e">
        <f t="shared" si="356"/>
        <v>#DIV/0!</v>
      </c>
      <c r="Q3806" t="str">
        <f t="shared" si="357"/>
        <v>theater</v>
      </c>
      <c r="R3806" t="str">
        <f t="shared" si="354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14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2.0000000000000002E-5</v>
      </c>
      <c r="P3807" s="6">
        <f t="shared" si="356"/>
        <v>1.5</v>
      </c>
      <c r="Q3807" t="str">
        <f t="shared" si="357"/>
        <v>theater</v>
      </c>
      <c r="R3807" t="str">
        <f t="shared" si="354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187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6.6666666666666664E-4</v>
      </c>
      <c r="P3808" s="6">
        <f t="shared" si="356"/>
        <v>5</v>
      </c>
      <c r="Q3808" t="str">
        <f t="shared" si="357"/>
        <v>theater</v>
      </c>
      <c r="R3808" t="str">
        <f t="shared" si="354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187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0.30333333333333334</v>
      </c>
      <c r="P3809" s="6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172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</v>
      </c>
      <c r="P3810" s="6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187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1.0125</v>
      </c>
      <c r="P3811" s="6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187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1.2173333333333334</v>
      </c>
      <c r="P3812" s="6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172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3.3</v>
      </c>
      <c r="P3813" s="6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216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1.0954999999999999</v>
      </c>
      <c r="P3814" s="6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187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1.0095190476190474</v>
      </c>
      <c r="P3815" s="6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201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1.4013333333333333</v>
      </c>
      <c r="P3816" s="6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100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1.0000100000000001</v>
      </c>
      <c r="P3817" s="6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187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1.19238</v>
      </c>
      <c r="P3818" s="6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21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1.0725</v>
      </c>
      <c r="P3819" s="6">
        <f t="shared" si="356"/>
        <v>107.25</v>
      </c>
      <c r="Q3819" t="str">
        <f t="shared" si="357"/>
        <v>theater</v>
      </c>
      <c r="R3819" t="str">
        <f t="shared" si="354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187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2.2799999999999998</v>
      </c>
      <c r="P3820" s="6">
        <f t="shared" si="356"/>
        <v>57</v>
      </c>
      <c r="Q3820" t="str">
        <f t="shared" si="357"/>
        <v>theater</v>
      </c>
      <c r="R3820" t="str">
        <f t="shared" si="354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14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1.0640000000000001</v>
      </c>
      <c r="P3821" s="6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172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1.4333333333333333</v>
      </c>
      <c r="P3822" s="6">
        <f t="shared" si="356"/>
        <v>21.5</v>
      </c>
      <c r="Q3822" t="str">
        <f t="shared" si="357"/>
        <v>theater</v>
      </c>
      <c r="R3822" t="str">
        <f t="shared" si="354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201.6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1.0454285714285714</v>
      </c>
      <c r="P3823" s="6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21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1.1002000000000001</v>
      </c>
      <c r="P3824" s="6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172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1.06</v>
      </c>
      <c r="P3825" s="6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187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1.08</v>
      </c>
      <c r="P3826" s="6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187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1.0542</v>
      </c>
      <c r="P3827" s="6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129.6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1.1916666666666667</v>
      </c>
      <c r="P3828" s="6">
        <f t="shared" si="356"/>
        <v>27.5</v>
      </c>
      <c r="Q3828" t="str">
        <f t="shared" si="357"/>
        <v>theater</v>
      </c>
      <c r="R3828" t="str">
        <f t="shared" si="354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21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1.5266666666666666</v>
      </c>
      <c r="P3829" s="6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216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</v>
      </c>
      <c r="P3830" s="6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216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1.002</v>
      </c>
      <c r="P3831" s="6">
        <f t="shared" si="356"/>
        <v>62.625</v>
      </c>
      <c r="Q3831" t="str">
        <f t="shared" si="357"/>
        <v>theater</v>
      </c>
      <c r="R3831" t="str">
        <f t="shared" si="354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158.4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2.25</v>
      </c>
      <c r="P3832" s="6">
        <f t="shared" si="356"/>
        <v>75</v>
      </c>
      <c r="Q3832" t="str">
        <f t="shared" si="357"/>
        <v>theater</v>
      </c>
      <c r="R3832" t="str">
        <f t="shared" si="354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201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1.0602199999999999</v>
      </c>
      <c r="P3833" s="6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201.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1.0466666666666666</v>
      </c>
      <c r="P3834" s="6">
        <f t="shared" si="356"/>
        <v>139.55555555555554</v>
      </c>
      <c r="Q3834" t="str">
        <f t="shared" si="357"/>
        <v>theater</v>
      </c>
      <c r="R3834" t="str">
        <f t="shared" ref="R3834:R3897" si="360">RIGHT($N3834, LEN($N3834)-FIND("/", $N3834))</f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187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1.1666666666666667</v>
      </c>
      <c r="P3835" s="6">
        <f t="shared" si="356"/>
        <v>70</v>
      </c>
      <c r="Q3835" t="str">
        <f t="shared" si="357"/>
        <v>theater</v>
      </c>
      <c r="R3835" t="str">
        <f t="shared" si="360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201.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1.0903333333333334</v>
      </c>
      <c r="P3836" s="6">
        <f t="shared" si="356"/>
        <v>57.385964912280699</v>
      </c>
      <c r="Q3836" t="str">
        <f t="shared" si="357"/>
        <v>theater</v>
      </c>
      <c r="R3836" t="str">
        <f t="shared" si="360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201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1.6</v>
      </c>
      <c r="P3837" s="6">
        <f t="shared" si="356"/>
        <v>40</v>
      </c>
      <c r="Q3837" t="str">
        <f t="shared" si="357"/>
        <v>theater</v>
      </c>
      <c r="R3837" t="str">
        <f t="shared" si="360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14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1.125</v>
      </c>
      <c r="P3838" s="6">
        <f t="shared" si="356"/>
        <v>64.285714285714292</v>
      </c>
      <c r="Q3838" t="str">
        <f t="shared" si="357"/>
        <v>theater</v>
      </c>
      <c r="R3838" t="str">
        <f t="shared" si="360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86.4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1.0209999999999999</v>
      </c>
      <c r="P3839" s="6">
        <f t="shared" si="356"/>
        <v>120.11764705882354</v>
      </c>
      <c r="Q3839" t="str">
        <f t="shared" si="357"/>
        <v>theater</v>
      </c>
      <c r="R3839" t="str">
        <f t="shared" si="360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21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1.00824</v>
      </c>
      <c r="P3840" s="6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187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1.0125</v>
      </c>
      <c r="P3841" s="6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158.4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</v>
      </c>
      <c r="P3842" s="6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201.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$E3843/$D3843</f>
        <v>8.72E-2</v>
      </c>
      <c r="P3843" s="6">
        <f t="shared" ref="P3843:P3906" si="362">$E3843/L3843</f>
        <v>25.647058823529413</v>
      </c>
      <c r="Q3843" t="str">
        <f t="shared" ref="Q3843:Q3906" si="363">LEFT($N3843, FIND("/", $N3843)-1)</f>
        <v>theater</v>
      </c>
      <c r="R3843" t="str">
        <f t="shared" si="360"/>
        <v>plays</v>
      </c>
      <c r="S3843" s="10">
        <f t="shared" ref="S3843:S3906" si="364">((($J3843/60)/60)/24)+DATE(1970,1,1)+(-5/24)</f>
        <v>41780.57739583333</v>
      </c>
      <c r="T3843" s="10">
        <f t="shared" ref="T3843:T3906" si="365">((($I3843/60)/60)/24)+DATE(1970,1,1)+(-5/24)</f>
        <v>41840.57739583333</v>
      </c>
    </row>
    <row r="3844" spans="1:20" ht="187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0.21940000000000001</v>
      </c>
      <c r="P3844" s="6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172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0.21299999999999999</v>
      </c>
      <c r="P3845" s="6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201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0.41489795918367345</v>
      </c>
      <c r="P3846" s="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172.8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2.1049999999999999E-2</v>
      </c>
      <c r="P3847" s="6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172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2.7E-2</v>
      </c>
      <c r="P3848" s="6">
        <f t="shared" si="362"/>
        <v>23.625</v>
      </c>
      <c r="Q3848" t="str">
        <f t="shared" si="363"/>
        <v>theater</v>
      </c>
      <c r="R3848" t="str">
        <f t="shared" si="360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187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0.16161904761904761</v>
      </c>
      <c r="P3849" s="6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201.6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0.16376923076923078</v>
      </c>
      <c r="P3850" s="6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244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7.0433333333333334E-2</v>
      </c>
      <c r="P3851" s="6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129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3.7999999999999999E-2</v>
      </c>
      <c r="P3852" s="6">
        <f t="shared" si="362"/>
        <v>9.5</v>
      </c>
      <c r="Q3852" t="str">
        <f t="shared" si="363"/>
        <v>theater</v>
      </c>
      <c r="R3852" t="str">
        <f t="shared" si="360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158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0.34079999999999999</v>
      </c>
      <c r="P3853" s="6">
        <f t="shared" si="362"/>
        <v>35.5</v>
      </c>
      <c r="Q3853" t="str">
        <f t="shared" si="363"/>
        <v>theater</v>
      </c>
      <c r="R3853" t="str">
        <f t="shared" si="360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158.4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2E-3</v>
      </c>
      <c r="P3854" s="6">
        <f t="shared" si="362"/>
        <v>10</v>
      </c>
      <c r="Q3854" t="str">
        <f t="shared" si="363"/>
        <v>theater</v>
      </c>
      <c r="R3854" t="str">
        <f t="shared" si="360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129.6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2.5999999999999998E-4</v>
      </c>
      <c r="P3855" s="6">
        <f t="shared" si="362"/>
        <v>13</v>
      </c>
      <c r="Q3855" t="str">
        <f t="shared" si="363"/>
        <v>theater</v>
      </c>
      <c r="R3855" t="str">
        <f t="shared" si="360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100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0.16254545454545455</v>
      </c>
      <c r="P3856" s="6">
        <f t="shared" si="362"/>
        <v>89.4</v>
      </c>
      <c r="Q3856" t="str">
        <f t="shared" si="363"/>
        <v>theater</v>
      </c>
      <c r="R3856" t="str">
        <f t="shared" si="360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201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2.5000000000000001E-2</v>
      </c>
      <c r="P3857" s="6">
        <f t="shared" si="362"/>
        <v>25</v>
      </c>
      <c r="Q3857" t="str">
        <f t="shared" si="363"/>
        <v>theater</v>
      </c>
      <c r="R3857" t="str">
        <f t="shared" si="360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21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2.0000000000000001E-4</v>
      </c>
      <c r="P3858" s="6">
        <f t="shared" si="362"/>
        <v>1</v>
      </c>
      <c r="Q3858" t="str">
        <f t="shared" si="363"/>
        <v>theater</v>
      </c>
      <c r="R3858" t="str">
        <f t="shared" si="360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21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5.1999999999999998E-2</v>
      </c>
      <c r="P3859" s="6">
        <f t="shared" si="362"/>
        <v>65</v>
      </c>
      <c r="Q3859" t="str">
        <f t="shared" si="363"/>
        <v>theater</v>
      </c>
      <c r="R3859" t="str">
        <f t="shared" si="360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21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0.02</v>
      </c>
      <c r="P3860" s="6">
        <f t="shared" si="362"/>
        <v>10</v>
      </c>
      <c r="Q3860" t="str">
        <f t="shared" si="363"/>
        <v>theater</v>
      </c>
      <c r="R3860" t="str">
        <f t="shared" si="360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172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4.0000000000000002E-4</v>
      </c>
      <c r="P3861" s="6">
        <f t="shared" si="362"/>
        <v>1</v>
      </c>
      <c r="Q3861" t="str">
        <f t="shared" si="363"/>
        <v>theater</v>
      </c>
      <c r="R3861" t="str">
        <f t="shared" si="360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187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0.17666666666666667</v>
      </c>
      <c r="P3862" s="6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43.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0.05</v>
      </c>
      <c r="P3863" s="6">
        <f t="shared" si="362"/>
        <v>100</v>
      </c>
      <c r="Q3863" t="str">
        <f t="shared" si="363"/>
        <v>theater</v>
      </c>
      <c r="R3863" t="str">
        <f t="shared" si="360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115.2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1.3333333333333334E-4</v>
      </c>
      <c r="P3864" s="6">
        <f t="shared" si="362"/>
        <v>1</v>
      </c>
      <c r="Q3864" t="str">
        <f t="shared" si="363"/>
        <v>theater</v>
      </c>
      <c r="R3864" t="str">
        <f t="shared" si="360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216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6" t="e">
        <f t="shared" si="362"/>
        <v>#DIV/0!</v>
      </c>
      <c r="Q3865" t="str">
        <f t="shared" si="363"/>
        <v>theater</v>
      </c>
      <c r="R3865" t="str">
        <f t="shared" si="360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201.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1.2E-2</v>
      </c>
      <c r="P3866" s="6">
        <f t="shared" si="362"/>
        <v>20</v>
      </c>
      <c r="Q3866" t="str">
        <f t="shared" si="363"/>
        <v>theater</v>
      </c>
      <c r="R3866" t="str">
        <f t="shared" si="360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172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0.26937422295897223</v>
      </c>
      <c r="P3867" s="6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100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5.4999999999999997E-3</v>
      </c>
      <c r="P3868" s="6">
        <f t="shared" si="362"/>
        <v>5.5</v>
      </c>
      <c r="Q3868" t="str">
        <f t="shared" si="363"/>
        <v>theater</v>
      </c>
      <c r="R3868" t="str">
        <f t="shared" si="360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187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0.1255</v>
      </c>
      <c r="P3869" s="6">
        <f t="shared" si="362"/>
        <v>50.2</v>
      </c>
      <c r="Q3869" t="str">
        <f t="shared" si="363"/>
        <v>theater</v>
      </c>
      <c r="R3869" t="str">
        <f t="shared" si="360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7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2E-3</v>
      </c>
      <c r="P3870" s="6">
        <f t="shared" si="362"/>
        <v>10</v>
      </c>
      <c r="Q3870" t="str">
        <f t="shared" si="363"/>
        <v>theater</v>
      </c>
      <c r="R3870" t="str">
        <f t="shared" si="360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115.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3.44748684310884E-2</v>
      </c>
      <c r="P3871" s="6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187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0.15</v>
      </c>
      <c r="P3872" s="6">
        <f t="shared" si="362"/>
        <v>150</v>
      </c>
      <c r="Q3872" t="str">
        <f t="shared" si="363"/>
        <v>theater</v>
      </c>
      <c r="R3872" t="str">
        <f t="shared" si="360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144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2.6666666666666668E-2</v>
      </c>
      <c r="P3873" s="6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187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6" t="e">
        <f t="shared" si="362"/>
        <v>#DIV/0!</v>
      </c>
      <c r="Q3874" t="str">
        <f t="shared" si="363"/>
        <v>theater</v>
      </c>
      <c r="R3874" t="str">
        <f t="shared" si="360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187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6" t="e">
        <f t="shared" si="362"/>
        <v>#DIV/0!</v>
      </c>
      <c r="Q3875" t="str">
        <f t="shared" si="363"/>
        <v>theater</v>
      </c>
      <c r="R3875" t="str">
        <f t="shared" si="360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230.4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6" t="e">
        <f t="shared" si="362"/>
        <v>#DIV/0!</v>
      </c>
      <c r="Q3876" t="str">
        <f t="shared" si="363"/>
        <v>theater</v>
      </c>
      <c r="R3876" t="str">
        <f t="shared" si="360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201.6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6" t="e">
        <f t="shared" si="362"/>
        <v>#DIV/0!</v>
      </c>
      <c r="Q3877" t="str">
        <f t="shared" si="363"/>
        <v>theater</v>
      </c>
      <c r="R3877" t="str">
        <f t="shared" si="360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187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0.52794871794871789</v>
      </c>
      <c r="P3878" s="6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201.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4.9639999999999997E-2</v>
      </c>
      <c r="P3879" s="6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158.4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5.5555555555555556E-4</v>
      </c>
      <c r="P3880" s="6">
        <f t="shared" si="362"/>
        <v>10</v>
      </c>
      <c r="Q3880" t="str">
        <f t="shared" si="363"/>
        <v>theater</v>
      </c>
      <c r="R3880" t="str">
        <f t="shared" si="360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158.4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6" t="e">
        <f t="shared" si="362"/>
        <v>#DIV/0!</v>
      </c>
      <c r="Q3881" t="str">
        <f t="shared" si="363"/>
        <v>theater</v>
      </c>
      <c r="R3881" t="str">
        <f t="shared" si="360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187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0.13066666666666665</v>
      </c>
      <c r="P3882" s="6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129.6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0.05</v>
      </c>
      <c r="P3883" s="6">
        <f t="shared" si="362"/>
        <v>25</v>
      </c>
      <c r="Q3883" t="str">
        <f t="shared" si="363"/>
        <v>theater</v>
      </c>
      <c r="R3883" t="str">
        <f t="shared" si="360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172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6" t="e">
        <f t="shared" si="362"/>
        <v>#DIV/0!</v>
      </c>
      <c r="Q3884" t="str">
        <f t="shared" si="363"/>
        <v>theater</v>
      </c>
      <c r="R3884" t="str">
        <f t="shared" si="360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21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6" t="e">
        <f t="shared" si="362"/>
        <v>#DIV/0!</v>
      </c>
      <c r="Q3885" t="str">
        <f t="shared" si="363"/>
        <v>theater</v>
      </c>
      <c r="R3885" t="str">
        <f t="shared" si="360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14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6" t="e">
        <f t="shared" si="362"/>
        <v>#DIV/0!</v>
      </c>
      <c r="Q3886" t="str">
        <f t="shared" si="363"/>
        <v>theater</v>
      </c>
      <c r="R3886" t="str">
        <f t="shared" si="360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158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6" t="e">
        <f t="shared" si="362"/>
        <v>#DIV/0!</v>
      </c>
      <c r="Q3887" t="str">
        <f t="shared" si="363"/>
        <v>theater</v>
      </c>
      <c r="R3887" t="str">
        <f t="shared" si="360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6" t="e">
        <f t="shared" si="362"/>
        <v>#DIV/0!</v>
      </c>
      <c r="Q3888" t="str">
        <f t="shared" si="363"/>
        <v>theater</v>
      </c>
      <c r="R3888" t="str">
        <f t="shared" si="360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187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1.7500000000000002E-2</v>
      </c>
      <c r="P3889" s="6">
        <f t="shared" si="362"/>
        <v>17.5</v>
      </c>
      <c r="Q3889" t="str">
        <f t="shared" si="363"/>
        <v>theater</v>
      </c>
      <c r="R3889" t="str">
        <f t="shared" si="360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187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0.27100000000000002</v>
      </c>
      <c r="P3890" s="6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158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1.4749999999999999E-2</v>
      </c>
      <c r="P3891" s="6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187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0.16826666666666668</v>
      </c>
      <c r="P3892" s="6">
        <f t="shared" si="362"/>
        <v>315.5</v>
      </c>
      <c r="Q3892" t="str">
        <f t="shared" si="363"/>
        <v>theater</v>
      </c>
      <c r="R3892" t="str">
        <f t="shared" si="360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100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0.32500000000000001</v>
      </c>
      <c r="P3893" s="6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201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6" t="e">
        <f t="shared" si="362"/>
        <v>#DIV/0!</v>
      </c>
      <c r="Q3894" t="str">
        <f t="shared" si="363"/>
        <v>theater</v>
      </c>
      <c r="R3894" t="str">
        <f t="shared" si="360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201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0.2155</v>
      </c>
      <c r="P3895" s="6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187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3.4666666666666665E-2</v>
      </c>
      <c r="P3896" s="6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201.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0.05</v>
      </c>
      <c r="P3897" s="6">
        <f t="shared" si="362"/>
        <v>50</v>
      </c>
      <c r="Q3897" t="str">
        <f t="shared" si="363"/>
        <v>theater</v>
      </c>
      <c r="R3897" t="str">
        <f t="shared" si="360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187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0.10625</v>
      </c>
      <c r="P3898" s="6">
        <f t="shared" si="362"/>
        <v>42.5</v>
      </c>
      <c r="Q3898" t="str">
        <f t="shared" si="363"/>
        <v>theater</v>
      </c>
      <c r="R3898" t="str">
        <f t="shared" ref="R3898:R3961" si="366">RIGHT($N3898, LEN($N3898)-FIND("/", $N3898))</f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187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0.17599999999999999</v>
      </c>
      <c r="P3899" s="6">
        <f t="shared" si="362"/>
        <v>44</v>
      </c>
      <c r="Q3899" t="str">
        <f t="shared" si="363"/>
        <v>theater</v>
      </c>
      <c r="R3899" t="str">
        <f t="shared" si="366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201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0.3256</v>
      </c>
      <c r="P3900" s="6">
        <f t="shared" si="362"/>
        <v>50.875</v>
      </c>
      <c r="Q3900" t="str">
        <f t="shared" si="363"/>
        <v>theater</v>
      </c>
      <c r="R3900" t="str">
        <f t="shared" si="366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144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1.2500000000000001E-2</v>
      </c>
      <c r="P3901" s="6">
        <f t="shared" si="362"/>
        <v>62.5</v>
      </c>
      <c r="Q3901" t="str">
        <f t="shared" si="363"/>
        <v>theater</v>
      </c>
      <c r="R3901" t="str">
        <f t="shared" si="366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158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5.3999999999999999E-2</v>
      </c>
      <c r="P3902" s="6">
        <f t="shared" si="362"/>
        <v>27</v>
      </c>
      <c r="Q3902" t="str">
        <f t="shared" si="363"/>
        <v>theater</v>
      </c>
      <c r="R3902" t="str">
        <f t="shared" si="366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201.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8.3333333333333332E-3</v>
      </c>
      <c r="P3903" s="6">
        <f t="shared" si="362"/>
        <v>25</v>
      </c>
      <c r="Q3903" t="str">
        <f t="shared" si="363"/>
        <v>theater</v>
      </c>
      <c r="R3903" t="str">
        <f t="shared" si="366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172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0.48833333333333334</v>
      </c>
      <c r="P3904" s="6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21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6" t="e">
        <f t="shared" si="362"/>
        <v>#DIV/0!</v>
      </c>
      <c r="Q3905" t="str">
        <f t="shared" si="363"/>
        <v>theater</v>
      </c>
      <c r="R3905" t="str">
        <f t="shared" si="366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7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2.9999999999999997E-4</v>
      </c>
      <c r="P3906" s="6">
        <f t="shared" si="362"/>
        <v>1.5</v>
      </c>
      <c r="Q3906" t="str">
        <f t="shared" si="363"/>
        <v>theater</v>
      </c>
      <c r="R3906" t="str">
        <f t="shared" si="366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201.6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$E3907/$D3907</f>
        <v>0.11533333333333333</v>
      </c>
      <c r="P3907" s="6">
        <f t="shared" ref="P3907:P3970" si="368">$E3907/L3907</f>
        <v>24.714285714285715</v>
      </c>
      <c r="Q3907" t="str">
        <f t="shared" ref="Q3907:Q3970" si="369">LEFT($N3907, FIND("/", $N3907)-1)</f>
        <v>theater</v>
      </c>
      <c r="R3907" t="str">
        <f t="shared" si="366"/>
        <v>plays</v>
      </c>
      <c r="S3907" s="10">
        <f t="shared" ref="S3907:S3970" si="370">((($J3907/60)/60)/24)+DATE(1970,1,1)+(-5/24)</f>
        <v>42124.415543981479</v>
      </c>
      <c r="T3907" s="10">
        <f t="shared" ref="T3907:T3970" si="371">((($I3907/60)/60)/24)+DATE(1970,1,1)+(-5/24)</f>
        <v>42166.749999999993</v>
      </c>
    </row>
    <row r="3908" spans="1:20" ht="187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0.67333333333333334</v>
      </c>
      <c r="P3908" s="6">
        <f t="shared" si="368"/>
        <v>63.125</v>
      </c>
      <c r="Q3908" t="str">
        <f t="shared" si="369"/>
        <v>theater</v>
      </c>
      <c r="R3908" t="str">
        <f t="shared" si="366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14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0.153</v>
      </c>
      <c r="P3909" s="6">
        <f t="shared" si="368"/>
        <v>38.25</v>
      </c>
      <c r="Q3909" t="str">
        <f t="shared" si="369"/>
        <v>theater</v>
      </c>
      <c r="R3909" t="str">
        <f t="shared" si="366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187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8.666666666666667E-2</v>
      </c>
      <c r="P3910" s="6">
        <f t="shared" si="368"/>
        <v>16.25</v>
      </c>
      <c r="Q3910" t="str">
        <f t="shared" si="369"/>
        <v>theater</v>
      </c>
      <c r="R3910" t="str">
        <f t="shared" si="366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187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2.2499999999999998E-3</v>
      </c>
      <c r="P3911" s="6">
        <f t="shared" si="368"/>
        <v>33.75</v>
      </c>
      <c r="Q3911" t="str">
        <f t="shared" si="369"/>
        <v>theater</v>
      </c>
      <c r="R3911" t="str">
        <f t="shared" si="366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172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3.0833333333333334E-2</v>
      </c>
      <c r="P3912" s="6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187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0.37412499999999999</v>
      </c>
      <c r="P3913" s="6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172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6.666666666666667E-5</v>
      </c>
      <c r="P3914" s="6">
        <f t="shared" si="368"/>
        <v>1</v>
      </c>
      <c r="Q3914" t="str">
        <f t="shared" si="369"/>
        <v>theater</v>
      </c>
      <c r="R3914" t="str">
        <f t="shared" si="366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201.6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0.1</v>
      </c>
      <c r="P3915" s="6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187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0.36359999999999998</v>
      </c>
      <c r="P3916" s="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187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3.3333333333333335E-3</v>
      </c>
      <c r="P3917" s="6">
        <f t="shared" si="368"/>
        <v>5</v>
      </c>
      <c r="Q3917" t="str">
        <f t="shared" si="369"/>
        <v>theater</v>
      </c>
      <c r="R3917" t="str">
        <f t="shared" si="366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187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6" t="e">
        <f t="shared" si="368"/>
        <v>#DIV/0!</v>
      </c>
      <c r="Q3918" t="str">
        <f t="shared" si="369"/>
        <v>theater</v>
      </c>
      <c r="R3918" t="str">
        <f t="shared" si="366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187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2.8571428571428571E-3</v>
      </c>
      <c r="P3919" s="6">
        <f t="shared" si="368"/>
        <v>10</v>
      </c>
      <c r="Q3919" t="str">
        <f t="shared" si="369"/>
        <v>theater</v>
      </c>
      <c r="R3919" t="str">
        <f t="shared" si="366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21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2E-3</v>
      </c>
      <c r="P3920" s="6">
        <f t="shared" si="368"/>
        <v>40</v>
      </c>
      <c r="Q3920" t="str">
        <f t="shared" si="369"/>
        <v>theater</v>
      </c>
      <c r="R3920" t="str">
        <f t="shared" si="366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187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1.7999999999999999E-2</v>
      </c>
      <c r="P3921" s="6">
        <f t="shared" si="368"/>
        <v>30</v>
      </c>
      <c r="Q3921" t="str">
        <f t="shared" si="369"/>
        <v>theater</v>
      </c>
      <c r="R3921" t="str">
        <f t="shared" si="366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201.6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5.3999999999999999E-2</v>
      </c>
      <c r="P3922" s="6">
        <f t="shared" si="368"/>
        <v>45</v>
      </c>
      <c r="Q3922" t="str">
        <f t="shared" si="369"/>
        <v>theater</v>
      </c>
      <c r="R3922" t="str">
        <f t="shared" si="366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201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6" t="e">
        <f t="shared" si="368"/>
        <v>#DIV/0!</v>
      </c>
      <c r="Q3923" t="str">
        <f t="shared" si="369"/>
        <v>theater</v>
      </c>
      <c r="R3923" t="str">
        <f t="shared" si="366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201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8.1333333333333327E-2</v>
      </c>
      <c r="P3924" s="6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201.6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0.12034782608695652</v>
      </c>
      <c r="P3925" s="6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201.6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0.15266666666666667</v>
      </c>
      <c r="P3926" s="6">
        <f t="shared" si="368"/>
        <v>57.25</v>
      </c>
      <c r="Q3926" t="str">
        <f t="shared" si="369"/>
        <v>theater</v>
      </c>
      <c r="R3926" t="str">
        <f t="shared" si="366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158.4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0.1</v>
      </c>
      <c r="P3927" s="6">
        <f t="shared" si="368"/>
        <v>5</v>
      </c>
      <c r="Q3927" t="str">
        <f t="shared" si="369"/>
        <v>theater</v>
      </c>
      <c r="R3927" t="str">
        <f t="shared" si="366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144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3.0000000000000001E-3</v>
      </c>
      <c r="P3928" s="6">
        <f t="shared" si="368"/>
        <v>15</v>
      </c>
      <c r="Q3928" t="str">
        <f t="shared" si="369"/>
        <v>theater</v>
      </c>
      <c r="R3928" t="str">
        <f t="shared" si="366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201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0.01</v>
      </c>
      <c r="P3929" s="6">
        <f t="shared" si="368"/>
        <v>12.5</v>
      </c>
      <c r="Q3929" t="str">
        <f t="shared" si="369"/>
        <v>theater</v>
      </c>
      <c r="R3929" t="str">
        <f t="shared" si="366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216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0.13020000000000001</v>
      </c>
      <c r="P3930" s="6">
        <f t="shared" si="368"/>
        <v>93</v>
      </c>
      <c r="Q3930" t="str">
        <f t="shared" si="369"/>
        <v>theater</v>
      </c>
      <c r="R3930" t="str">
        <f t="shared" si="366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172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2.265E-2</v>
      </c>
      <c r="P3931" s="6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187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6" t="e">
        <f t="shared" si="368"/>
        <v>#DIV/0!</v>
      </c>
      <c r="Q3932" t="str">
        <f t="shared" si="369"/>
        <v>theater</v>
      </c>
      <c r="R3932" t="str">
        <f t="shared" si="366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172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6" t="e">
        <f t="shared" si="368"/>
        <v>#DIV/0!</v>
      </c>
      <c r="Q3933" t="str">
        <f t="shared" si="369"/>
        <v>theater</v>
      </c>
      <c r="R3933" t="str">
        <f t="shared" si="366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172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8.3333333333333331E-5</v>
      </c>
      <c r="P3934" s="6">
        <f t="shared" si="368"/>
        <v>1</v>
      </c>
      <c r="Q3934" t="str">
        <f t="shared" si="369"/>
        <v>theater</v>
      </c>
      <c r="R3934" t="str">
        <f t="shared" si="366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201.6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0.15742857142857142</v>
      </c>
      <c r="P3935" s="6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187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0.11</v>
      </c>
      <c r="P3936" s="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187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0.43833333333333335</v>
      </c>
      <c r="P3937" s="6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201.6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6" t="e">
        <f t="shared" si="368"/>
        <v>#DIV/0!</v>
      </c>
      <c r="Q3938" t="str">
        <f t="shared" si="369"/>
        <v>theater</v>
      </c>
      <c r="R3938" t="str">
        <f t="shared" si="366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187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0.86135181975736563</v>
      </c>
      <c r="P3939" s="6">
        <f t="shared" si="368"/>
        <v>248.5</v>
      </c>
      <c r="Q3939" t="str">
        <f t="shared" si="369"/>
        <v>theater</v>
      </c>
      <c r="R3939" t="str">
        <f t="shared" si="366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187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0.12196620583717357</v>
      </c>
      <c r="P3940" s="6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172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1E-3</v>
      </c>
      <c r="P3941" s="6">
        <f t="shared" si="368"/>
        <v>5</v>
      </c>
      <c r="Q3941" t="str">
        <f t="shared" si="369"/>
        <v>theater</v>
      </c>
      <c r="R3941" t="str">
        <f t="shared" si="366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187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2.2000000000000001E-3</v>
      </c>
      <c r="P3942" s="6">
        <f t="shared" si="368"/>
        <v>5.5</v>
      </c>
      <c r="Q3942" t="str">
        <f t="shared" si="369"/>
        <v>theater</v>
      </c>
      <c r="R3942" t="str">
        <f t="shared" si="366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21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9.0909090909090905E-3</v>
      </c>
      <c r="P3943" s="6">
        <f t="shared" si="368"/>
        <v>25</v>
      </c>
      <c r="Q3943" t="str">
        <f t="shared" si="369"/>
        <v>theater</v>
      </c>
      <c r="R3943" t="str">
        <f t="shared" si="366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187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6" t="e">
        <f t="shared" si="368"/>
        <v>#DIV/0!</v>
      </c>
      <c r="Q3944" t="str">
        <f t="shared" si="369"/>
        <v>theater</v>
      </c>
      <c r="R3944" t="str">
        <f t="shared" si="366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172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0.35639999999999999</v>
      </c>
      <c r="P3945" s="6">
        <f t="shared" si="368"/>
        <v>137.07692307692307</v>
      </c>
      <c r="Q3945" t="str">
        <f t="shared" si="369"/>
        <v>theater</v>
      </c>
      <c r="R3945" t="str">
        <f t="shared" si="366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21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6" t="e">
        <f t="shared" si="368"/>
        <v>#DIV/0!</v>
      </c>
      <c r="Q3946" t="str">
        <f t="shared" si="369"/>
        <v>theater</v>
      </c>
      <c r="R3946" t="str">
        <f t="shared" si="366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216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2.5000000000000001E-3</v>
      </c>
      <c r="P3947" s="6">
        <f t="shared" si="368"/>
        <v>5</v>
      </c>
      <c r="Q3947" t="str">
        <f t="shared" si="369"/>
        <v>theater</v>
      </c>
      <c r="R3947" t="str">
        <f t="shared" si="366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129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3.2500000000000001E-2</v>
      </c>
      <c r="P3948" s="6">
        <f t="shared" si="368"/>
        <v>39</v>
      </c>
      <c r="Q3948" t="str">
        <f t="shared" si="369"/>
        <v>theater</v>
      </c>
      <c r="R3948" t="str">
        <f t="shared" si="366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187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3.3666666666666664E-2</v>
      </c>
      <c r="P3949" s="6">
        <f t="shared" si="368"/>
        <v>50.5</v>
      </c>
      <c r="Q3949" t="str">
        <f t="shared" si="369"/>
        <v>theater</v>
      </c>
      <c r="R3949" t="str">
        <f t="shared" si="366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201.6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6" t="e">
        <f t="shared" si="368"/>
        <v>#DIV/0!</v>
      </c>
      <c r="Q3950" t="str">
        <f t="shared" si="369"/>
        <v>theater</v>
      </c>
      <c r="R3950" t="str">
        <f t="shared" si="366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201.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0.15770000000000001</v>
      </c>
      <c r="P3951" s="6">
        <f t="shared" si="368"/>
        <v>49.28125</v>
      </c>
      <c r="Q3951" t="str">
        <f t="shared" si="369"/>
        <v>theater</v>
      </c>
      <c r="R3951" t="str">
        <f t="shared" si="366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21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6.2500000000000003E-3</v>
      </c>
      <c r="P3952" s="6">
        <f t="shared" si="368"/>
        <v>25</v>
      </c>
      <c r="Q3952" t="str">
        <f t="shared" si="369"/>
        <v>theater</v>
      </c>
      <c r="R3952" t="str">
        <f t="shared" si="366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187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5.0000000000000004E-6</v>
      </c>
      <c r="P3953" s="6">
        <f t="shared" si="368"/>
        <v>1</v>
      </c>
      <c r="Q3953" t="str">
        <f t="shared" si="369"/>
        <v>theater</v>
      </c>
      <c r="R3953" t="str">
        <f t="shared" si="366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187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9.6153846153846159E-4</v>
      </c>
      <c r="P3954" s="6">
        <f t="shared" si="368"/>
        <v>25</v>
      </c>
      <c r="Q3954" t="str">
        <f t="shared" si="369"/>
        <v>theater</v>
      </c>
      <c r="R3954" t="str">
        <f t="shared" si="366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172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6" t="e">
        <f t="shared" si="368"/>
        <v>#DIV/0!</v>
      </c>
      <c r="Q3955" t="str">
        <f t="shared" si="369"/>
        <v>theater</v>
      </c>
      <c r="R3955" t="str">
        <f t="shared" si="366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201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6" t="e">
        <f t="shared" si="368"/>
        <v>#DIV/0!</v>
      </c>
      <c r="Q3956" t="str">
        <f t="shared" si="369"/>
        <v>theater</v>
      </c>
      <c r="R3956" t="str">
        <f t="shared" si="366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201.6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0.24285714285714285</v>
      </c>
      <c r="P3957" s="6">
        <f t="shared" si="368"/>
        <v>53.125</v>
      </c>
      <c r="Q3957" t="str">
        <f t="shared" si="369"/>
        <v>theater</v>
      </c>
      <c r="R3957" t="str">
        <f t="shared" si="366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187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6" t="e">
        <f t="shared" si="368"/>
        <v>#DIV/0!</v>
      </c>
      <c r="Q3958" t="str">
        <f t="shared" si="369"/>
        <v>theater</v>
      </c>
      <c r="R3958" t="str">
        <f t="shared" si="366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129.6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2.5000000000000001E-4</v>
      </c>
      <c r="P3959" s="6">
        <f t="shared" si="368"/>
        <v>7</v>
      </c>
      <c r="Q3959" t="str">
        <f t="shared" si="369"/>
        <v>theater</v>
      </c>
      <c r="R3959" t="str">
        <f t="shared" si="366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201.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0.32050000000000001</v>
      </c>
      <c r="P3960" s="6">
        <f t="shared" si="368"/>
        <v>40.0625</v>
      </c>
      <c r="Q3960" t="str">
        <f t="shared" si="369"/>
        <v>theater</v>
      </c>
      <c r="R3960" t="str">
        <f t="shared" si="366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201.6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0.24333333333333335</v>
      </c>
      <c r="P3961" s="6">
        <f t="shared" si="368"/>
        <v>24.333333333333332</v>
      </c>
      <c r="Q3961" t="str">
        <f t="shared" si="369"/>
        <v>theater</v>
      </c>
      <c r="R3961" t="str">
        <f t="shared" si="366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201.6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1.4999999999999999E-2</v>
      </c>
      <c r="P3962" s="6">
        <f t="shared" si="368"/>
        <v>11.25</v>
      </c>
      <c r="Q3962" t="str">
        <f t="shared" si="369"/>
        <v>theater</v>
      </c>
      <c r="R3962" t="str">
        <f t="shared" ref="R3962:R4025" si="372">RIGHT($N3962, LEN($N3962)-FIND("/", $N3962))</f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201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4.1999999999999997E-3</v>
      </c>
      <c r="P3963" s="6">
        <f t="shared" si="368"/>
        <v>10.5</v>
      </c>
      <c r="Q3963" t="str">
        <f t="shared" si="369"/>
        <v>theater</v>
      </c>
      <c r="R3963" t="str">
        <f t="shared" si="372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201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3.214285714285714E-2</v>
      </c>
      <c r="P3964" s="6">
        <f t="shared" si="368"/>
        <v>15</v>
      </c>
      <c r="Q3964" t="str">
        <f t="shared" si="369"/>
        <v>theater</v>
      </c>
      <c r="R3964" t="str">
        <f t="shared" si="372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187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6" t="e">
        <f t="shared" si="368"/>
        <v>#DIV/0!</v>
      </c>
      <c r="Q3965" t="str">
        <f t="shared" si="369"/>
        <v>theater</v>
      </c>
      <c r="R3965" t="str">
        <f t="shared" si="372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158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6.3E-2</v>
      </c>
      <c r="P3966" s="6">
        <f t="shared" si="368"/>
        <v>42</v>
      </c>
      <c r="Q3966" t="str">
        <f t="shared" si="369"/>
        <v>theater</v>
      </c>
      <c r="R3966" t="str">
        <f t="shared" si="372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201.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0.14249999999999999</v>
      </c>
      <c r="P3967" s="6">
        <f t="shared" si="368"/>
        <v>71.25</v>
      </c>
      <c r="Q3967" t="str">
        <f t="shared" si="369"/>
        <v>theater</v>
      </c>
      <c r="R3967" t="str">
        <f t="shared" si="372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201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6.0000000000000001E-3</v>
      </c>
      <c r="P3968" s="6">
        <f t="shared" si="368"/>
        <v>22.5</v>
      </c>
      <c r="Q3968" t="str">
        <f t="shared" si="369"/>
        <v>theater</v>
      </c>
      <c r="R3968" t="str">
        <f t="shared" si="372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201.6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0.2411764705882353</v>
      </c>
      <c r="P3969" s="6">
        <f t="shared" si="368"/>
        <v>41</v>
      </c>
      <c r="Q3969" t="str">
        <f t="shared" si="369"/>
        <v>theater</v>
      </c>
      <c r="R3969" t="str">
        <f t="shared" si="372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172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0.10539999999999999</v>
      </c>
      <c r="P3970" s="6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187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$E3971/$D3971</f>
        <v>7.4690265486725665E-2</v>
      </c>
      <c r="P3971" s="6">
        <f t="shared" ref="P3971:P4034" si="374">$E3971/L3971</f>
        <v>35.166666666666664</v>
      </c>
      <c r="Q3971" t="str">
        <f t="shared" ref="Q3971:Q4034" si="375">LEFT($N3971, FIND("/", $N3971)-1)</f>
        <v>theater</v>
      </c>
      <c r="R3971" t="str">
        <f t="shared" si="372"/>
        <v>plays</v>
      </c>
      <c r="S3971" s="10">
        <f t="shared" ref="S3971:S4034" si="376">((($J3971/60)/60)/24)+DATE(1970,1,1)+(-5/24)</f>
        <v>42601.646365740737</v>
      </c>
      <c r="T3971" s="10">
        <f t="shared" ref="T3971:T4034" si="377">((($I3971/60)/60)/24)+DATE(1970,1,1)+(-5/24)</f>
        <v>42610.954861111109</v>
      </c>
    </row>
    <row r="3972" spans="1:20" ht="201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7.3333333333333334E-4</v>
      </c>
      <c r="P3972" s="6">
        <f t="shared" si="374"/>
        <v>5.5</v>
      </c>
      <c r="Q3972" t="str">
        <f t="shared" si="375"/>
        <v>theater</v>
      </c>
      <c r="R3972" t="str">
        <f t="shared" si="372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172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9.7142857142857135E-3</v>
      </c>
      <c r="P3973" s="6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158.4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0.21099999999999999</v>
      </c>
      <c r="P3974" s="6">
        <f t="shared" si="374"/>
        <v>26.375</v>
      </c>
      <c r="Q3974" t="str">
        <f t="shared" si="375"/>
        <v>theater</v>
      </c>
      <c r="R3974" t="str">
        <f t="shared" si="372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187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0.78100000000000003</v>
      </c>
      <c r="P3975" s="6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187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0.32</v>
      </c>
      <c r="P3976" s="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201.6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6" t="e">
        <f t="shared" si="374"/>
        <v>#DIV/0!</v>
      </c>
      <c r="Q3977" t="str">
        <f t="shared" si="375"/>
        <v>theater</v>
      </c>
      <c r="R3977" t="str">
        <f t="shared" si="372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201.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0.47692307692307695</v>
      </c>
      <c r="P3978" s="6">
        <f t="shared" si="374"/>
        <v>62</v>
      </c>
      <c r="Q3978" t="str">
        <f t="shared" si="375"/>
        <v>theater</v>
      </c>
      <c r="R3978" t="str">
        <f t="shared" si="372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201.6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1.4500000000000001E-2</v>
      </c>
      <c r="P3979" s="6">
        <f t="shared" si="374"/>
        <v>217.5</v>
      </c>
      <c r="Q3979" t="str">
        <f t="shared" si="375"/>
        <v>theater</v>
      </c>
      <c r="R3979" t="str">
        <f t="shared" si="372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187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0.107</v>
      </c>
      <c r="P3980" s="6">
        <f t="shared" si="374"/>
        <v>26.75</v>
      </c>
      <c r="Q3980" t="str">
        <f t="shared" si="375"/>
        <v>theater</v>
      </c>
      <c r="R3980" t="str">
        <f t="shared" si="372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201.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1.8333333333333333E-2</v>
      </c>
      <c r="P3981" s="6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201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0.18</v>
      </c>
      <c r="P3982" s="6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14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4.0833333333333333E-2</v>
      </c>
      <c r="P3983" s="6">
        <f t="shared" si="374"/>
        <v>175</v>
      </c>
      <c r="Q3983" t="str">
        <f t="shared" si="375"/>
        <v>theater</v>
      </c>
      <c r="R3983" t="str">
        <f t="shared" si="372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21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0.2</v>
      </c>
      <c r="P3984" s="6">
        <f t="shared" si="374"/>
        <v>34</v>
      </c>
      <c r="Q3984" t="str">
        <f t="shared" si="375"/>
        <v>theater</v>
      </c>
      <c r="R3984" t="str">
        <f t="shared" si="372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172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0.34802513464991025</v>
      </c>
      <c r="P3985" s="6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201.6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6.3333333333333339E-2</v>
      </c>
      <c r="P3986" s="6">
        <f t="shared" si="374"/>
        <v>9.5</v>
      </c>
      <c r="Q3986" t="str">
        <f t="shared" si="375"/>
        <v>theater</v>
      </c>
      <c r="R3986" t="str">
        <f t="shared" si="372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187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0.32050000000000001</v>
      </c>
      <c r="P3987" s="6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201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9.7600000000000006E-2</v>
      </c>
      <c r="P3988" s="6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158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0.3775</v>
      </c>
      <c r="P3989" s="6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7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2.1333333333333333E-2</v>
      </c>
      <c r="P3990" s="6">
        <f t="shared" si="374"/>
        <v>8</v>
      </c>
      <c r="Q3990" t="str">
        <f t="shared" si="375"/>
        <v>theater</v>
      </c>
      <c r="R3990" t="str">
        <f t="shared" si="372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187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6" t="e">
        <f t="shared" si="374"/>
        <v>#DIV/0!</v>
      </c>
      <c r="Q3991" t="str">
        <f t="shared" si="375"/>
        <v>theater</v>
      </c>
      <c r="R3991" t="str">
        <f t="shared" si="372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187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4.1818181818181817E-2</v>
      </c>
      <c r="P3992" s="6">
        <f t="shared" si="374"/>
        <v>23</v>
      </c>
      <c r="Q3992" t="str">
        <f t="shared" si="375"/>
        <v>theater</v>
      </c>
      <c r="R3992" t="str">
        <f t="shared" si="372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100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0.2</v>
      </c>
      <c r="P3993" s="6">
        <f t="shared" si="374"/>
        <v>100</v>
      </c>
      <c r="Q3993" t="str">
        <f t="shared" si="375"/>
        <v>theater</v>
      </c>
      <c r="R3993" t="str">
        <f t="shared" si="372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172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5.4100000000000002E-2</v>
      </c>
      <c r="P3994" s="6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14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6.0000000000000002E-5</v>
      </c>
      <c r="P3995" s="6">
        <f t="shared" si="374"/>
        <v>3</v>
      </c>
      <c r="Q3995" t="str">
        <f t="shared" si="375"/>
        <v>theater</v>
      </c>
      <c r="R3995" t="str">
        <f t="shared" si="372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129.6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2.5000000000000001E-3</v>
      </c>
      <c r="P3996" s="6">
        <f t="shared" si="374"/>
        <v>5</v>
      </c>
      <c r="Q3996" t="str">
        <f t="shared" si="375"/>
        <v>theater</v>
      </c>
      <c r="R3996" t="str">
        <f t="shared" si="372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187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0.35</v>
      </c>
      <c r="P3997" s="6">
        <f t="shared" si="374"/>
        <v>17.5</v>
      </c>
      <c r="Q3997" t="str">
        <f t="shared" si="375"/>
        <v>theater</v>
      </c>
      <c r="R3997" t="str">
        <f t="shared" si="372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201.6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0.16566666666666666</v>
      </c>
      <c r="P3998" s="6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187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6" t="e">
        <f t="shared" si="374"/>
        <v>#DIV/0!</v>
      </c>
      <c r="Q3999" t="str">
        <f t="shared" si="375"/>
        <v>theater</v>
      </c>
      <c r="R3999" t="str">
        <f t="shared" si="372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172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0.57199999999999995</v>
      </c>
      <c r="P4000" s="6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172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0.16514285714285715</v>
      </c>
      <c r="P4001" s="6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7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1.25E-3</v>
      </c>
      <c r="P4002" s="6">
        <f t="shared" si="374"/>
        <v>10</v>
      </c>
      <c r="Q4002" t="str">
        <f t="shared" si="375"/>
        <v>theater</v>
      </c>
      <c r="R4002" t="str">
        <f t="shared" si="372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201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0.3775</v>
      </c>
      <c r="P4003" s="6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172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1.84E-2</v>
      </c>
      <c r="P4004" s="6">
        <f t="shared" si="374"/>
        <v>5.75</v>
      </c>
      <c r="Q4004" t="str">
        <f t="shared" si="375"/>
        <v>theater</v>
      </c>
      <c r="R4004" t="str">
        <f t="shared" si="372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158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0.10050000000000001</v>
      </c>
      <c r="P4005" s="6">
        <f t="shared" si="374"/>
        <v>100.5</v>
      </c>
      <c r="Q4005" t="str">
        <f t="shared" si="375"/>
        <v>theater</v>
      </c>
      <c r="R4005" t="str">
        <f t="shared" si="372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57.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2E-3</v>
      </c>
      <c r="P4006" s="6">
        <f t="shared" si="374"/>
        <v>1</v>
      </c>
      <c r="Q4006" t="str">
        <f t="shared" si="375"/>
        <v>theater</v>
      </c>
      <c r="R4006" t="str">
        <f t="shared" si="372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187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1.3333333333333334E-2</v>
      </c>
      <c r="P4007" s="6">
        <f t="shared" si="374"/>
        <v>20</v>
      </c>
      <c r="Q4007" t="str">
        <f t="shared" si="375"/>
        <v>theater</v>
      </c>
      <c r="R4007" t="str">
        <f t="shared" si="372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187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6.666666666666667E-5</v>
      </c>
      <c r="P4008" s="6">
        <f t="shared" si="374"/>
        <v>2</v>
      </c>
      <c r="Q4008" t="str">
        <f t="shared" si="375"/>
        <v>theater</v>
      </c>
      <c r="R4008" t="str">
        <f t="shared" si="372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172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2.5000000000000001E-3</v>
      </c>
      <c r="P4009" s="6">
        <f t="shared" si="374"/>
        <v>5</v>
      </c>
      <c r="Q4009" t="str">
        <f t="shared" si="375"/>
        <v>theater</v>
      </c>
      <c r="R4009" t="str">
        <f t="shared" si="372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187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0.06</v>
      </c>
      <c r="P4010" s="6">
        <f t="shared" si="374"/>
        <v>15</v>
      </c>
      <c r="Q4010" t="str">
        <f t="shared" si="375"/>
        <v>theater</v>
      </c>
      <c r="R4010" t="str">
        <f t="shared" si="372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158.4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3.8860103626943004E-2</v>
      </c>
      <c r="P4011" s="6">
        <f t="shared" si="374"/>
        <v>25</v>
      </c>
      <c r="Q4011" t="str">
        <f t="shared" si="375"/>
        <v>theater</v>
      </c>
      <c r="R4011" t="str">
        <f t="shared" si="372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172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0.24194444444444443</v>
      </c>
      <c r="P4012" s="6">
        <f t="shared" si="374"/>
        <v>45.842105263157897</v>
      </c>
      <c r="Q4012" t="str">
        <f t="shared" si="375"/>
        <v>theater</v>
      </c>
      <c r="R4012" t="str">
        <f t="shared" si="372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21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7.5999999999999998E-2</v>
      </c>
      <c r="P4013" s="6">
        <f t="shared" si="374"/>
        <v>4.75</v>
      </c>
      <c r="Q4013" t="str">
        <f t="shared" si="375"/>
        <v>theater</v>
      </c>
      <c r="R4013" t="str">
        <f t="shared" si="372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230.4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6" t="e">
        <f t="shared" si="374"/>
        <v>#DIV/0!</v>
      </c>
      <c r="Q4014" t="str">
        <f t="shared" si="375"/>
        <v>theater</v>
      </c>
      <c r="R4014" t="str">
        <f t="shared" si="372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201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1.2999999999999999E-2</v>
      </c>
      <c r="P4015" s="6">
        <f t="shared" si="374"/>
        <v>13</v>
      </c>
      <c r="Q4015" t="str">
        <f t="shared" si="375"/>
        <v>theater</v>
      </c>
      <c r="R4015" t="str">
        <f t="shared" si="372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187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6" t="e">
        <f t="shared" si="374"/>
        <v>#DIV/0!</v>
      </c>
      <c r="Q4016" t="str">
        <f t="shared" si="375"/>
        <v>theater</v>
      </c>
      <c r="R4016" t="str">
        <f t="shared" si="372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201.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1.4285714285714287E-4</v>
      </c>
      <c r="P4017" s="6">
        <f t="shared" si="374"/>
        <v>1</v>
      </c>
      <c r="Q4017" t="str">
        <f t="shared" si="375"/>
        <v>theater</v>
      </c>
      <c r="R4017" t="str">
        <f t="shared" si="372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187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0.14000000000000001</v>
      </c>
      <c r="P4018" s="6">
        <f t="shared" si="374"/>
        <v>10</v>
      </c>
      <c r="Q4018" t="str">
        <f t="shared" si="375"/>
        <v>theater</v>
      </c>
      <c r="R4018" t="str">
        <f t="shared" si="372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201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1.0500000000000001E-2</v>
      </c>
      <c r="P4019" s="6">
        <f t="shared" si="374"/>
        <v>52.5</v>
      </c>
      <c r="Q4019" t="str">
        <f t="shared" si="375"/>
        <v>theater</v>
      </c>
      <c r="R4019" t="str">
        <f t="shared" si="372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129.6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8.666666666666667E-2</v>
      </c>
      <c r="P4020" s="6">
        <f t="shared" si="374"/>
        <v>32.5</v>
      </c>
      <c r="Q4020" t="str">
        <f t="shared" si="375"/>
        <v>theater</v>
      </c>
      <c r="R4020" t="str">
        <f t="shared" si="372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187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8.2857142857142851E-3</v>
      </c>
      <c r="P4021" s="6">
        <f t="shared" si="374"/>
        <v>7.25</v>
      </c>
      <c r="Q4021" t="str">
        <f t="shared" si="375"/>
        <v>theater</v>
      </c>
      <c r="R4021" t="str">
        <f t="shared" si="372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187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0.16666666666666666</v>
      </c>
      <c r="P4022" s="6">
        <f t="shared" si="374"/>
        <v>33.333333333333336</v>
      </c>
      <c r="Q4022" t="str">
        <f t="shared" si="375"/>
        <v>theater</v>
      </c>
      <c r="R4022" t="str">
        <f t="shared" si="372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158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8.3333333333333332E-3</v>
      </c>
      <c r="P4023" s="6">
        <f t="shared" si="374"/>
        <v>62.5</v>
      </c>
      <c r="Q4023" t="str">
        <f t="shared" si="375"/>
        <v>theater</v>
      </c>
      <c r="R4023" t="str">
        <f t="shared" si="372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115.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0.69561111111111107</v>
      </c>
      <c r="P4024" s="6">
        <f t="shared" si="374"/>
        <v>63.558375634517766</v>
      </c>
      <c r="Q4024" t="str">
        <f t="shared" si="375"/>
        <v>theater</v>
      </c>
      <c r="R4024" t="str">
        <f t="shared" si="372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158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6" t="e">
        <f t="shared" si="374"/>
        <v>#DIV/0!</v>
      </c>
      <c r="Q4025" t="str">
        <f t="shared" si="375"/>
        <v>theater</v>
      </c>
      <c r="R4025" t="str">
        <f t="shared" si="372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21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1.2500000000000001E-2</v>
      </c>
      <c r="P4026" s="6">
        <f t="shared" si="374"/>
        <v>10</v>
      </c>
      <c r="Q4026" t="str">
        <f t="shared" si="375"/>
        <v>theater</v>
      </c>
      <c r="R4026" t="str">
        <f t="shared" ref="R4026:R4089" si="378">RIGHT($N4026, LEN($N4026)-FIND("/", $N4026))</f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201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0.05</v>
      </c>
      <c r="P4027" s="6">
        <f t="shared" si="374"/>
        <v>62.5</v>
      </c>
      <c r="Q4027" t="str">
        <f t="shared" si="375"/>
        <v>theater</v>
      </c>
      <c r="R4027" t="str">
        <f t="shared" si="378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14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6" t="e">
        <f t="shared" si="374"/>
        <v>#DIV/0!</v>
      </c>
      <c r="Q4028" t="str">
        <f t="shared" si="375"/>
        <v>theater</v>
      </c>
      <c r="R4028" t="str">
        <f t="shared" si="378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201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7.166666666666667E-2</v>
      </c>
      <c r="P4029" s="6">
        <f t="shared" si="374"/>
        <v>30.714285714285715</v>
      </c>
      <c r="Q4029" t="str">
        <f t="shared" si="375"/>
        <v>theater</v>
      </c>
      <c r="R4029" t="str">
        <f t="shared" si="378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172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0.28050000000000003</v>
      </c>
      <c r="P4030" s="6">
        <f t="shared" si="374"/>
        <v>51</v>
      </c>
      <c r="Q4030" t="str">
        <f t="shared" si="375"/>
        <v>theater</v>
      </c>
      <c r="R4030" t="str">
        <f t="shared" si="378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187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6" t="e">
        <f t="shared" si="374"/>
        <v>#DIV/0!</v>
      </c>
      <c r="Q4031" t="str">
        <f t="shared" si="375"/>
        <v>theater</v>
      </c>
      <c r="R4031" t="str">
        <f t="shared" si="378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172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0.16</v>
      </c>
      <c r="P4032" s="6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201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6" t="e">
        <f t="shared" si="374"/>
        <v>#DIV/0!</v>
      </c>
      <c r="Q4033" t="str">
        <f t="shared" si="375"/>
        <v>theater</v>
      </c>
      <c r="R4033" t="str">
        <f t="shared" si="378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201.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6.8287037037037035E-2</v>
      </c>
      <c r="P4034" s="6">
        <f t="shared" si="374"/>
        <v>59</v>
      </c>
      <c r="Q4034" t="str">
        <f t="shared" si="375"/>
        <v>theater</v>
      </c>
      <c r="R4034" t="str">
        <f t="shared" si="378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187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$E4035/$D4035</f>
        <v>0.25698702928870293</v>
      </c>
      <c r="P4035" s="6">
        <f t="shared" ref="P4035:P4098" si="380">$E4035/L4035</f>
        <v>65.340319148936175</v>
      </c>
      <c r="Q4035" t="str">
        <f t="shared" ref="Q4035:Q4098" si="381">LEFT($N4035, FIND("/", $N4035)-1)</f>
        <v>theater</v>
      </c>
      <c r="R4035" t="str">
        <f t="shared" si="378"/>
        <v>plays</v>
      </c>
      <c r="S4035" s="10">
        <f t="shared" ref="S4035:S4098" si="382">((($J4035/60)/60)/24)+DATE(1970,1,1)+(-5/24)</f>
        <v>42614.06046296296</v>
      </c>
      <c r="T4035" s="10">
        <f t="shared" ref="T4035:T4098" si="383">((($I4035/60)/60)/24)+DATE(1970,1,1)+(-5/24)</f>
        <v>42645.166666666664</v>
      </c>
    </row>
    <row r="4036" spans="1:20" ht="187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6">
        <f t="shared" si="380"/>
        <v>100</v>
      </c>
      <c r="Q4036" t="str">
        <f t="shared" si="381"/>
        <v>theater</v>
      </c>
      <c r="R4036" t="str">
        <f t="shared" si="378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100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6">
        <f t="shared" si="380"/>
        <v>147.4</v>
      </c>
      <c r="Q4037" t="str">
        <f t="shared" si="381"/>
        <v>theater</v>
      </c>
      <c r="R4037" t="str">
        <f t="shared" si="378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172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6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201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6">
        <f t="shared" si="380"/>
        <v>40</v>
      </c>
      <c r="Q4039" t="str">
        <f t="shared" si="381"/>
        <v>theater</v>
      </c>
      <c r="R4039" t="str">
        <f t="shared" si="378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201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6">
        <f t="shared" si="380"/>
        <v>75.25</v>
      </c>
      <c r="Q4040" t="str">
        <f t="shared" si="381"/>
        <v>theater</v>
      </c>
      <c r="R4040" t="str">
        <f t="shared" si="378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158.4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6">
        <f t="shared" si="380"/>
        <v>60</v>
      </c>
      <c r="Q4041" t="str">
        <f t="shared" si="381"/>
        <v>theater</v>
      </c>
      <c r="R4041" t="str">
        <f t="shared" si="378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172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6">
        <f t="shared" si="380"/>
        <v>1250</v>
      </c>
      <c r="Q4042" t="str">
        <f t="shared" si="381"/>
        <v>theater</v>
      </c>
      <c r="R4042" t="str">
        <f t="shared" si="378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129.6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6">
        <f t="shared" si="380"/>
        <v>10.5</v>
      </c>
      <c r="Q4043" t="str">
        <f t="shared" si="381"/>
        <v>theater</v>
      </c>
      <c r="R4043" t="str">
        <f t="shared" si="378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187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6">
        <f t="shared" si="380"/>
        <v>7</v>
      </c>
      <c r="Q4044" t="str">
        <f t="shared" si="381"/>
        <v>theater</v>
      </c>
      <c r="R4044" t="str">
        <f t="shared" si="378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158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6" t="e">
        <f t="shared" si="380"/>
        <v>#DIV/0!</v>
      </c>
      <c r="Q4045" t="str">
        <f t="shared" si="381"/>
        <v>theater</v>
      </c>
      <c r="R4045" t="str">
        <f t="shared" si="378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187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6">
        <f t="shared" si="380"/>
        <v>56.25</v>
      </c>
      <c r="Q4046" t="str">
        <f t="shared" si="381"/>
        <v>theater</v>
      </c>
      <c r="R4046" t="str">
        <f t="shared" si="378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201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6">
        <f t="shared" si="380"/>
        <v>1</v>
      </c>
      <c r="Q4047" t="str">
        <f t="shared" si="381"/>
        <v>theater</v>
      </c>
      <c r="R4047" t="str">
        <f t="shared" si="378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201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6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187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6">
        <f t="shared" si="380"/>
        <v>27.5</v>
      </c>
      <c r="Q4049" t="str">
        <f t="shared" si="381"/>
        <v>theater</v>
      </c>
      <c r="R4049" t="str">
        <f t="shared" si="378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21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6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187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6">
        <f t="shared" si="380"/>
        <v>16</v>
      </c>
      <c r="Q4051" t="str">
        <f t="shared" si="381"/>
        <v>theater</v>
      </c>
      <c r="R4051" t="str">
        <f t="shared" si="378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187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6">
        <f t="shared" si="380"/>
        <v>1</v>
      </c>
      <c r="Q4052" t="str">
        <f t="shared" si="381"/>
        <v>theater</v>
      </c>
      <c r="R4052" t="str">
        <f t="shared" si="378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158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6" t="e">
        <f t="shared" si="380"/>
        <v>#DIV/0!</v>
      </c>
      <c r="Q4053" t="str">
        <f t="shared" si="381"/>
        <v>theater</v>
      </c>
      <c r="R4053" t="str">
        <f t="shared" si="378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201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6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187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6">
        <f t="shared" si="380"/>
        <v>55</v>
      </c>
      <c r="Q4055" t="str">
        <f t="shared" si="381"/>
        <v>theater</v>
      </c>
      <c r="R4055" t="str">
        <f t="shared" si="378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187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6" t="e">
        <f t="shared" si="380"/>
        <v>#DIV/0!</v>
      </c>
      <c r="Q4056" t="str">
        <f t="shared" si="381"/>
        <v>theater</v>
      </c>
      <c r="R4056" t="str">
        <f t="shared" si="378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187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6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187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6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21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6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187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6">
        <f t="shared" si="380"/>
        <v>23.75</v>
      </c>
      <c r="Q4060" t="str">
        <f t="shared" si="381"/>
        <v>theater</v>
      </c>
      <c r="R4060" t="str">
        <f t="shared" si="378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158.4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6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21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6">
        <f t="shared" si="380"/>
        <v>57</v>
      </c>
      <c r="Q4062" t="str">
        <f t="shared" si="381"/>
        <v>theater</v>
      </c>
      <c r="R4062" t="str">
        <f t="shared" si="378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129.6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6" t="e">
        <f t="shared" si="380"/>
        <v>#DIV/0!</v>
      </c>
      <c r="Q4063" t="str">
        <f t="shared" si="381"/>
        <v>theater</v>
      </c>
      <c r="R4063" t="str">
        <f t="shared" si="378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201.6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6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21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6">
        <f t="shared" si="380"/>
        <v>15</v>
      </c>
      <c r="Q4065" t="str">
        <f t="shared" si="381"/>
        <v>theater</v>
      </c>
      <c r="R4065" t="str">
        <f t="shared" si="378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201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129.6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6">
        <f t="shared" si="380"/>
        <v>6.75</v>
      </c>
      <c r="Q4067" t="str">
        <f t="shared" si="381"/>
        <v>theater</v>
      </c>
      <c r="R4067" t="str">
        <f t="shared" si="378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21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6">
        <f t="shared" si="380"/>
        <v>25</v>
      </c>
      <c r="Q4068" t="str">
        <f t="shared" si="381"/>
        <v>theater</v>
      </c>
      <c r="R4068" t="str">
        <f t="shared" si="378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187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6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158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6">
        <f t="shared" si="380"/>
        <v>34.950000000000003</v>
      </c>
      <c r="Q4070" t="str">
        <f t="shared" si="381"/>
        <v>theater</v>
      </c>
      <c r="R4070" t="str">
        <f t="shared" si="378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187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6">
        <f t="shared" si="380"/>
        <v>33.07692307692308</v>
      </c>
      <c r="Q4071" t="str">
        <f t="shared" si="381"/>
        <v>theater</v>
      </c>
      <c r="R4071" t="str">
        <f t="shared" si="378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158.4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6">
        <f t="shared" si="380"/>
        <v>27.5</v>
      </c>
      <c r="Q4072" t="str">
        <f t="shared" si="381"/>
        <v>theater</v>
      </c>
      <c r="R4072" t="str">
        <f t="shared" si="378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201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6" t="e">
        <f t="shared" si="380"/>
        <v>#DIV/0!</v>
      </c>
      <c r="Q4073" t="str">
        <f t="shared" si="381"/>
        <v>theater</v>
      </c>
      <c r="R4073" t="str">
        <f t="shared" si="378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201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6">
        <f t="shared" si="380"/>
        <v>2</v>
      </c>
      <c r="Q4074" t="str">
        <f t="shared" si="381"/>
        <v>theater</v>
      </c>
      <c r="R4074" t="str">
        <f t="shared" si="378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201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6">
        <f t="shared" si="380"/>
        <v>18.5</v>
      </c>
      <c r="Q4075" t="str">
        <f t="shared" si="381"/>
        <v>theater</v>
      </c>
      <c r="R4075" t="str">
        <f t="shared" si="378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201.6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6">
        <f t="shared" si="380"/>
        <v>35</v>
      </c>
      <c r="Q4076" t="str">
        <f t="shared" si="381"/>
        <v>theater</v>
      </c>
      <c r="R4076" t="str">
        <f t="shared" si="378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201.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6">
        <f t="shared" si="380"/>
        <v>44.307692307692307</v>
      </c>
      <c r="Q4077" t="str">
        <f t="shared" si="381"/>
        <v>theater</v>
      </c>
      <c r="R4077" t="str">
        <f t="shared" si="378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158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6" t="e">
        <f t="shared" si="380"/>
        <v>#DIV/0!</v>
      </c>
      <c r="Q4078" t="str">
        <f t="shared" si="381"/>
        <v>theater</v>
      </c>
      <c r="R4078" t="str">
        <f t="shared" si="378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201.6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6">
        <f t="shared" si="380"/>
        <v>222.5</v>
      </c>
      <c r="Q4079" t="str">
        <f t="shared" si="381"/>
        <v>theater</v>
      </c>
      <c r="R4079" t="str">
        <f t="shared" si="378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201.6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6" t="e">
        <f t="shared" si="380"/>
        <v>#DIV/0!</v>
      </c>
      <c r="Q4080" t="str">
        <f t="shared" si="381"/>
        <v>theater</v>
      </c>
      <c r="R4080" t="str">
        <f t="shared" si="378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172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6">
        <f t="shared" si="380"/>
        <v>5</v>
      </c>
      <c r="Q4081" t="str">
        <f t="shared" si="381"/>
        <v>theater</v>
      </c>
      <c r="R4081" t="str">
        <f t="shared" si="378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187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6" t="e">
        <f t="shared" si="380"/>
        <v>#DIV/0!</v>
      </c>
      <c r="Q4082" t="str">
        <f t="shared" si="381"/>
        <v>theater</v>
      </c>
      <c r="R4082" t="str">
        <f t="shared" si="378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172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6">
        <f t="shared" si="380"/>
        <v>29.166666666666668</v>
      </c>
      <c r="Q4083" t="str">
        <f t="shared" si="381"/>
        <v>theater</v>
      </c>
      <c r="R4083" t="str">
        <f t="shared" si="378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187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6">
        <f t="shared" si="380"/>
        <v>1.5</v>
      </c>
      <c r="Q4084" t="str">
        <f t="shared" si="381"/>
        <v>theater</v>
      </c>
      <c r="R4084" t="str">
        <f t="shared" si="378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187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6">
        <f t="shared" si="380"/>
        <v>126.5</v>
      </c>
      <c r="Q4085" t="str">
        <f t="shared" si="381"/>
        <v>theater</v>
      </c>
      <c r="R4085" t="str">
        <f t="shared" si="378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187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6">
        <f t="shared" si="380"/>
        <v>10</v>
      </c>
      <c r="Q4086" t="str">
        <f t="shared" si="381"/>
        <v>theater</v>
      </c>
      <c r="R4086" t="str">
        <f t="shared" si="378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21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6">
        <f t="shared" si="380"/>
        <v>10</v>
      </c>
      <c r="Q4087" t="str">
        <f t="shared" si="381"/>
        <v>theater</v>
      </c>
      <c r="R4087" t="str">
        <f t="shared" si="378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172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6">
        <f t="shared" si="380"/>
        <v>9.4</v>
      </c>
      <c r="Q4088" t="str">
        <f t="shared" si="381"/>
        <v>theater</v>
      </c>
      <c r="R4088" t="str">
        <f t="shared" si="378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57.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6" t="e">
        <f t="shared" si="380"/>
        <v>#DIV/0!</v>
      </c>
      <c r="Q4089" t="str">
        <f t="shared" si="381"/>
        <v>theater</v>
      </c>
      <c r="R4089" t="str">
        <f t="shared" si="378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158.4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6">
        <f t="shared" si="380"/>
        <v>72</v>
      </c>
      <c r="Q4090" t="str">
        <f t="shared" si="381"/>
        <v>theater</v>
      </c>
      <c r="R4090" t="str">
        <f t="shared" ref="R4090:R4115" si="384">RIGHT($N4090, LEN($N4090)-FIND("/", $N4090))</f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201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6">
        <f t="shared" si="380"/>
        <v>30</v>
      </c>
      <c r="Q4091" t="str">
        <f t="shared" si="381"/>
        <v>theater</v>
      </c>
      <c r="R4091" t="str">
        <f t="shared" si="384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172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3.2000000000000001E-2</v>
      </c>
      <c r="P4092" s="6">
        <f t="shared" si="380"/>
        <v>10.666666666666666</v>
      </c>
      <c r="Q4092" t="str">
        <f t="shared" si="381"/>
        <v>theater</v>
      </c>
      <c r="R4092" t="str">
        <f t="shared" si="384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201.6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0.1275</v>
      </c>
      <c r="P4093" s="6">
        <f t="shared" si="380"/>
        <v>25.5</v>
      </c>
      <c r="Q4093" t="str">
        <f t="shared" si="381"/>
        <v>theater</v>
      </c>
      <c r="R4093" t="str">
        <f t="shared" si="384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187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1.8181818181818181E-4</v>
      </c>
      <c r="P4094" s="6">
        <f t="shared" si="380"/>
        <v>20</v>
      </c>
      <c r="Q4094" t="str">
        <f t="shared" si="381"/>
        <v>theater</v>
      </c>
      <c r="R4094" t="str">
        <f t="shared" si="384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201.6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2.4E-2</v>
      </c>
      <c r="P4095" s="6">
        <f t="shared" si="380"/>
        <v>15</v>
      </c>
      <c r="Q4095" t="str">
        <f t="shared" si="381"/>
        <v>theater</v>
      </c>
      <c r="R4095" t="str">
        <f t="shared" si="384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172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0.36499999999999999</v>
      </c>
      <c r="P4096" s="6">
        <f t="shared" si="380"/>
        <v>91.25</v>
      </c>
      <c r="Q4096" t="str">
        <f t="shared" si="381"/>
        <v>theater</v>
      </c>
      <c r="R4096" t="str">
        <f t="shared" si="384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144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2.6666666666666668E-2</v>
      </c>
      <c r="P4097" s="6">
        <f t="shared" si="380"/>
        <v>800</v>
      </c>
      <c r="Q4097" t="str">
        <f t="shared" si="381"/>
        <v>theater</v>
      </c>
      <c r="R4097" t="str">
        <f t="shared" si="384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172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0.11428571428571428</v>
      </c>
      <c r="P4098" s="6">
        <f t="shared" si="380"/>
        <v>80</v>
      </c>
      <c r="Q4098" t="str">
        <f t="shared" si="381"/>
        <v>theater</v>
      </c>
      <c r="R4098" t="str">
        <f t="shared" si="384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201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$E4099/$D4099</f>
        <v>0</v>
      </c>
      <c r="P4099" s="6" t="e">
        <f t="shared" ref="P4099:P4115" si="386">$E4099/L4099</f>
        <v>#DIV/0!</v>
      </c>
      <c r="Q4099" t="str">
        <f t="shared" ref="Q4099:Q4115" si="387">LEFT($N4099, FIND("/", $N4099)-1)</f>
        <v>theater</v>
      </c>
      <c r="R4099" t="str">
        <f t="shared" si="384"/>
        <v>plays</v>
      </c>
      <c r="S4099" s="10">
        <f t="shared" ref="S4099:S4115" si="388">((($J4099/60)/60)/24)+DATE(1970,1,1)+(-5/24)</f>
        <v>42344.616168981483</v>
      </c>
      <c r="T4099" s="10">
        <f t="shared" ref="T4099:T4115" si="389">((($I4099/60)/60)/24)+DATE(1970,1,1)+(-5/24)</f>
        <v>42400.788194444445</v>
      </c>
    </row>
    <row r="4100" spans="1:20" ht="158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6" t="e">
        <f t="shared" si="386"/>
        <v>#DIV/0!</v>
      </c>
      <c r="Q4100" t="str">
        <f t="shared" si="387"/>
        <v>theater</v>
      </c>
      <c r="R4100" t="str">
        <f t="shared" si="384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21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6">
        <f t="shared" si="386"/>
        <v>50</v>
      </c>
      <c r="Q4101" t="str">
        <f t="shared" si="387"/>
        <v>theater</v>
      </c>
      <c r="R4101" t="str">
        <f t="shared" si="384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129.6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6" t="e">
        <f t="shared" si="386"/>
        <v>#DIV/0!</v>
      </c>
      <c r="Q4102" t="str">
        <f t="shared" si="387"/>
        <v>theater</v>
      </c>
      <c r="R4102" t="str">
        <f t="shared" si="384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216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6" t="e">
        <f t="shared" si="386"/>
        <v>#DIV/0!</v>
      </c>
      <c r="Q4103" t="str">
        <f t="shared" si="387"/>
        <v>theater</v>
      </c>
      <c r="R4103" t="str">
        <f t="shared" si="384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158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6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172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6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172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201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6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201.6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6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201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6">
        <f t="shared" si="386"/>
        <v>10.25</v>
      </c>
      <c r="Q4109" t="str">
        <f t="shared" si="387"/>
        <v>theater</v>
      </c>
      <c r="R4109" t="str">
        <f t="shared" si="384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187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6">
        <f t="shared" si="386"/>
        <v>59</v>
      </c>
      <c r="Q4110" t="str">
        <f t="shared" si="387"/>
        <v>theater</v>
      </c>
      <c r="R4110" t="str">
        <f t="shared" si="384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201.6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6" t="e">
        <f t="shared" si="386"/>
        <v>#DIV/0!</v>
      </c>
      <c r="Q4111" t="str">
        <f t="shared" si="387"/>
        <v>theater</v>
      </c>
      <c r="R4111" t="str">
        <f t="shared" si="384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201.6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6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187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6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187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6">
        <f t="shared" si="386"/>
        <v>1</v>
      </c>
      <c r="Q4114" t="str">
        <f t="shared" si="387"/>
        <v>theater</v>
      </c>
      <c r="R4114" t="str">
        <f t="shared" si="384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172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2E-3</v>
      </c>
      <c r="P4115" s="6">
        <f t="shared" si="386"/>
        <v>1</v>
      </c>
      <c r="Q4115" t="str">
        <f t="shared" si="387"/>
        <v>theater</v>
      </c>
      <c r="R4115" t="str">
        <f t="shared" si="384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526946EF-E5CB-436B-87BE-91634A1177FD}"/>
  <conditionalFormatting sqref="F2:F4115">
    <cfRule type="containsText" dxfId="3" priority="2" operator="containsText" text="live">
      <formula>NOT(ISERROR(SEARCH("live",F2)))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failed">
      <formula>NOT(ISERROR(SEARCH("failed",F2)))</formula>
    </cfRule>
  </conditionalFormatting>
  <conditionalFormatting sqref="F2:F4115">
    <cfRule type="containsText" dxfId="0" priority="3" operator="containsText" text="canceled">
      <formula>NOT(ISERROR(SEARCH("canceled",F2)))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ABFE-E120-4FD7-BCAB-C189D068E6B7}">
  <dimension ref="A1:I14"/>
  <sheetViews>
    <sheetView workbookViewId="0">
      <selection activeCell="I2" sqref="I2"/>
    </sheetView>
  </sheetViews>
  <sheetFormatPr defaultRowHeight="14.4" x14ac:dyDescent="0.3"/>
  <cols>
    <col min="1" max="1" width="26.5546875" bestFit="1" customWidth="1"/>
    <col min="2" max="8" width="12.77734375" bestFit="1" customWidth="1"/>
  </cols>
  <sheetData>
    <row r="1" spans="1:9" ht="28.8" x14ac:dyDescent="0.3">
      <c r="A1" s="3" t="s">
        <v>8369</v>
      </c>
      <c r="B1" s="3" t="s">
        <v>8370</v>
      </c>
      <c r="C1" s="3" t="s">
        <v>8371</v>
      </c>
      <c r="D1" s="3" t="s">
        <v>8372</v>
      </c>
      <c r="E1" s="3" t="s">
        <v>8373</v>
      </c>
      <c r="F1" s="3" t="s">
        <v>8374</v>
      </c>
      <c r="G1" s="3" t="s">
        <v>8375</v>
      </c>
      <c r="H1" s="3" t="s">
        <v>8376</v>
      </c>
    </row>
    <row r="2" spans="1:9" x14ac:dyDescent="0.3">
      <c r="A2" t="s">
        <v>8377</v>
      </c>
      <c r="B2">
        <f>COUNTIFS(Raw!$D$2:$D$4115, "&lt;"&amp;$I2, Raw!$F$2:$F$4115, "successful")</f>
        <v>322</v>
      </c>
      <c r="C2">
        <f>COUNTIFS(Raw!$D$2:$D$4115, "&lt;1000", Raw!$F$2:$F$4115, "failed")</f>
        <v>113</v>
      </c>
      <c r="D2">
        <f>COUNTIFS(Raw!$D$2:$D$4115, "&lt;1000", Raw!$F$2:$F$4115, 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  <c r="I2">
        <v>1000</v>
      </c>
    </row>
    <row r="3" spans="1:9" x14ac:dyDescent="0.3">
      <c r="A3" t="s">
        <v>8378</v>
      </c>
      <c r="B3">
        <f>COUNTIFS(Raw!$D$2:$D$4115, "&lt;4999", Raw!$F$2:$F$4115, "successful")-B2</f>
        <v>931</v>
      </c>
      <c r="C3">
        <f>COUNTIFS(Raw!$D$2:$D$4115, "&lt;4999", Raw!$F$2:$F$4115, "failed")-C2</f>
        <v>420</v>
      </c>
      <c r="D3">
        <f>COUNTIFS(Raw!$D$2:$D$4115, "&lt;4999", Raw!$F$2:$F$4115, "canceled")-D2</f>
        <v>60</v>
      </c>
      <c r="E3">
        <f t="shared" ref="E3:E13" si="1">SUM(B3:D3)</f>
        <v>1411</v>
      </c>
      <c r="F3" s="5">
        <f t="shared" ref="F3:F13" si="2">B3/$E3</f>
        <v>0.65981573352232459</v>
      </c>
      <c r="G3" s="5">
        <f t="shared" ref="G3:G13" si="3">C3/$E3</f>
        <v>0.297661233167966</v>
      </c>
      <c r="H3" s="5">
        <f t="shared" ref="H3:H13" si="4">D3/$E3</f>
        <v>4.2523033309709427E-2</v>
      </c>
      <c r="I3">
        <v>4999</v>
      </c>
    </row>
    <row r="4" spans="1:9" x14ac:dyDescent="0.3">
      <c r="A4" t="s">
        <v>8379</v>
      </c>
      <c r="B4">
        <f>COUNTIFS(Raw!$D$2:$D$4115, "&lt;9999", Raw!$F$2:$F$4115, "successful")-B3-B2</f>
        <v>381</v>
      </c>
      <c r="C4">
        <f>COUNTIFS(Raw!$D$2:$D$4115, "&lt;9999", Raw!$F$2:$F$4115, "failed")-C3-C2</f>
        <v>282</v>
      </c>
      <c r="D4">
        <f>COUNTIFS(Raw!$D$2:$D$4115, "&lt;9999", Raw!$F$2:$F$4115, "canceled")-D3-D2</f>
        <v>51</v>
      </c>
      <c r="E4">
        <f t="shared" si="1"/>
        <v>714</v>
      </c>
      <c r="F4" s="5">
        <f t="shared" si="2"/>
        <v>0.53361344537815125</v>
      </c>
      <c r="G4" s="5">
        <f t="shared" si="3"/>
        <v>0.3949579831932773</v>
      </c>
      <c r="H4" s="5">
        <f t="shared" si="4"/>
        <v>7.1428571428571425E-2</v>
      </c>
      <c r="I4">
        <v>9999</v>
      </c>
    </row>
    <row r="5" spans="1:9" x14ac:dyDescent="0.3">
      <c r="A5" t="s">
        <v>8380</v>
      </c>
      <c r="B5">
        <f>COUNTIFS(Raw!$D$2:$D$4115, "&lt;14999", Raw!$F$2:$F$4115, "successful")-B4-B3-B2</f>
        <v>169</v>
      </c>
      <c r="C5">
        <f>COUNTIFS(Raw!$D$2:$D$4115, "&lt;14999", Raw!$F$2:$F$4115, "failed")-C4-C3-C2</f>
        <v>145</v>
      </c>
      <c r="D5">
        <f>COUNTIFS(Raw!$D$2:$D$4115, "&lt;14999", Raw!$F$2:$F$4115, "canceled")-D4-D3-D2</f>
        <v>41</v>
      </c>
      <c r="E5">
        <f t="shared" si="1"/>
        <v>355</v>
      </c>
      <c r="F5" s="5">
        <f t="shared" si="2"/>
        <v>0.47605633802816899</v>
      </c>
      <c r="G5" s="5">
        <f t="shared" si="3"/>
        <v>0.40845070422535212</v>
      </c>
      <c r="H5" s="5">
        <f t="shared" si="4"/>
        <v>0.11549295774647887</v>
      </c>
      <c r="I5">
        <v>14999</v>
      </c>
    </row>
    <row r="6" spans="1:9" x14ac:dyDescent="0.3">
      <c r="A6" t="s">
        <v>8381</v>
      </c>
      <c r="B6">
        <f>COUNTIFS(Raw!$D$2:$D$4115, "&lt;19999", Raw!$F$2:$F$4115, "successful")-B5-B4-B3-B2</f>
        <v>94</v>
      </c>
      <c r="C6">
        <f>COUNTIFS(Raw!$D$2:$D$4115, "&lt;19999", Raw!$F$2:$F$4115, "failed")-C5-C4-C3-C2</f>
        <v>90</v>
      </c>
      <c r="D6">
        <f>COUNTIFS(Raw!$D$2:$D$4115, "&lt;19999", Raw!$F$2:$F$4115, "canceled")-D5-D4-D3-D2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  <c r="I6">
        <v>19999</v>
      </c>
    </row>
    <row r="7" spans="1:9" x14ac:dyDescent="0.3">
      <c r="A7" t="s">
        <v>8382</v>
      </c>
      <c r="B7">
        <f>COUNTIFS(Raw!$D$2:$D$4115, "&lt;24999", Raw!$F$2:$F$4115, "successful")-B6-B5-B4-B3-B2</f>
        <v>62</v>
      </c>
      <c r="C7">
        <f>COUNTIFS(Raw!$D$2:$D$4115, "&lt;24999", Raw!$F$2:$F$4115, "failed")-C6-C5-C4-C3-C2</f>
        <v>72</v>
      </c>
      <c r="D7">
        <f>COUNTIFS(Raw!$D$2:$D$4115, "&lt;24999", Raw!$F$2:$F$4115, "canceled")-D6-D5-D4-D3-D2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  <c r="I7">
        <v>24999</v>
      </c>
    </row>
    <row r="8" spans="1:9" x14ac:dyDescent="0.3">
      <c r="A8" t="s">
        <v>8383</v>
      </c>
      <c r="B8">
        <f>COUNTIFS(Raw!$D$2:$D$4115, "&lt;29999", Raw!$F$2:$F$4115, "successful")-B7-B6-B5-B4-B3-B2</f>
        <v>55</v>
      </c>
      <c r="C8">
        <f>COUNTIFS(Raw!$D$2:$D$4115, "&lt;29999", Raw!$F$2:$F$4115, "failed")-C7-C6-C5-C4-C3-C2</f>
        <v>64</v>
      </c>
      <c r="D8">
        <f>COUNTIFS(Raw!$D$2:$D$4115, "&lt;29999", Raw!$F$2:$F$4115, "canceled")-D7-D6-D5-D4-D3-D2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  <c r="I8">
        <v>29999</v>
      </c>
    </row>
    <row r="9" spans="1:9" x14ac:dyDescent="0.3">
      <c r="A9" t="s">
        <v>8384</v>
      </c>
      <c r="B9">
        <f>COUNTIFS(Raw!$D$2:$D$4115, "&lt;34999", Raw!$F$2:$F$4115, "successful")-B8-B7-B6-B5-B4-B3-B2</f>
        <v>32</v>
      </c>
      <c r="C9">
        <f>COUNTIFS(Raw!$D$2:$D$4115, "&lt;34999", Raw!$F$2:$F$4115, "failed")-C8-C7-C6-C5-C4-C3-C2</f>
        <v>37</v>
      </c>
      <c r="D9">
        <f>COUNTIFS(Raw!$D$2:$D$4115, "&lt;34999", Raw!$F$2:$F$4115, "canceled")-D8-D7-D6-D5-D4-D3-D2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  <c r="I9">
        <v>34999</v>
      </c>
    </row>
    <row r="10" spans="1:9" x14ac:dyDescent="0.3">
      <c r="A10" t="s">
        <v>8385</v>
      </c>
      <c r="B10">
        <f>COUNTIFS(Raw!$D$2:$D$4115, "&lt;39999", Raw!$F$2:$F$4115, "successful")-B9-B8-B7-B6-B5-B4-B3-B2</f>
        <v>26</v>
      </c>
      <c r="C10">
        <f>COUNTIFS(Raw!$D$2:$D$4115, "&lt;39999", Raw!$F$2:$F$4115, "failed")-C9-C8-C7-C6-C5-C4-C3-C2</f>
        <v>22</v>
      </c>
      <c r="D10">
        <f>COUNTIFS(Raw!$D$2:$D$4115, "&lt;39999", Raw!$F$2:$F$4115, "canceled")-D9-D8-D7-D6-D5-D4-D3-D2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  <c r="I10">
        <v>39999</v>
      </c>
    </row>
    <row r="11" spans="1:9" x14ac:dyDescent="0.3">
      <c r="A11" t="s">
        <v>8386</v>
      </c>
      <c r="B11">
        <f>COUNTIFS(Raw!$D$2:$D$4115, "&lt;44999", Raw!$F$2:$F$4115, "successful")-B10-B9-B8-B7-B6-B5-B4-B3-B2</f>
        <v>21</v>
      </c>
      <c r="C11">
        <f>COUNTIFS(Raw!$D$2:$D$4115, "&lt;44999", Raw!$F$2:$F$4115, "failed")-C10-C9-C8-C7-C6-C5-C4-C3-C2</f>
        <v>16</v>
      </c>
      <c r="D11">
        <f>COUNTIFS(Raw!$D$2:$D$4115, "&lt;44999", Raw!$F$2:$F$4115, "canceled")-D10-D9-D8-D7-D6-D5-D4-D3-D2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  <c r="I11">
        <v>44999</v>
      </c>
    </row>
    <row r="12" spans="1:9" x14ac:dyDescent="0.3">
      <c r="A12" t="s">
        <v>8387</v>
      </c>
      <c r="B12">
        <f>COUNTIFS(Raw!$D$2:$D$4115, "&lt;49999", Raw!$F$2:$F$4115, "successful")-B11-B10-B9-B8-B7-B6-B5-B4-B3-B2</f>
        <v>6</v>
      </c>
      <c r="C12">
        <f>COUNTIFS(Raw!$D$2:$D$4115, "&lt;49999", Raw!$F$2:$F$4115, "failed")-C11-C10-C9-C8-C7-C6-C5-C4-C3-C2</f>
        <v>11</v>
      </c>
      <c r="D12">
        <f>COUNTIFS(Raw!$D$2:$D$4115, "&lt;49999", Raw!$F$2:$F$4115, "canceled")-D11-D10-D9-D8-D7-D6-D5-D4-D3-D2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  <c r="I12">
        <v>49999</v>
      </c>
    </row>
    <row r="13" spans="1:9" x14ac:dyDescent="0.3">
      <c r="A13" t="s">
        <v>8388</v>
      </c>
      <c r="B13">
        <f>COUNTIF(Raw!$F$2:$F$4115, "successful")-SUM(Bonus!B$2:B$12)</f>
        <v>86</v>
      </c>
      <c r="C13">
        <f>COUNTIF(Raw!$F$2:$F$4115, "failed")-SUM(Bonus!C$2:C$12)</f>
        <v>258</v>
      </c>
      <c r="D13">
        <f>COUNTIF(Raw!$F$2:$F$4115, "canceled")-SUM(Bonus!D$2:D$12)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4" spans="1:9" x14ac:dyDescent="0.3">
      <c r="H14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232E7-6375-4383-BCF9-4AFC9702053A}">
  <dimension ref="A1:G14"/>
  <sheetViews>
    <sheetView workbookViewId="0">
      <selection activeCell="I23" sqref="I2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7" x14ac:dyDescent="0.3">
      <c r="A1" s="7" t="s">
        <v>8223</v>
      </c>
      <c r="B1" t="s">
        <v>8224</v>
      </c>
    </row>
    <row r="3" spans="1:7" x14ac:dyDescent="0.3">
      <c r="A3" s="7" t="s">
        <v>8323</v>
      </c>
      <c r="B3" s="7" t="s">
        <v>8321</v>
      </c>
    </row>
    <row r="4" spans="1:7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3">
      <c r="A5" s="8" t="s">
        <v>8311</v>
      </c>
      <c r="B5" s="9">
        <v>31</v>
      </c>
      <c r="C5" s="9">
        <v>130</v>
      </c>
      <c r="D5" s="9"/>
      <c r="E5" s="9">
        <v>261</v>
      </c>
      <c r="F5" s="9">
        <v>422</v>
      </c>
      <c r="G5">
        <f>GETPIVOTDATA("Category",$A$3,"state","successful","Category","film &amp; video")/GETPIVOTDATA("Category",$A$3,"Category","film &amp; video")</f>
        <v>0.61848341232227488</v>
      </c>
    </row>
    <row r="6" spans="1:7" x14ac:dyDescent="0.3">
      <c r="A6" s="8" t="s">
        <v>8312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  <c r="G6">
        <f>GETPIVOTDATA("Category",$A$3,"state","successful","Category","film &amp; video")/GETPIVOTDATA("Category",$A$3,"Category","film &amp; video")</f>
        <v>0.61848341232227488</v>
      </c>
    </row>
    <row r="7" spans="1:7" x14ac:dyDescent="0.3">
      <c r="A7" s="8" t="s">
        <v>8313</v>
      </c>
      <c r="B7" s="9"/>
      <c r="C7" s="9">
        <v>96</v>
      </c>
      <c r="D7" s="9"/>
      <c r="E7" s="9">
        <v>52</v>
      </c>
      <c r="F7" s="9">
        <v>148</v>
      </c>
    </row>
    <row r="8" spans="1:7" x14ac:dyDescent="0.3">
      <c r="A8" s="8" t="s">
        <v>8314</v>
      </c>
      <c r="B8" s="9">
        <v>23</v>
      </c>
      <c r="C8" s="9"/>
      <c r="D8" s="9"/>
      <c r="E8" s="9"/>
      <c r="F8" s="9">
        <v>23</v>
      </c>
    </row>
    <row r="9" spans="1:7" x14ac:dyDescent="0.3">
      <c r="A9" s="8" t="s">
        <v>8315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  <c r="G9">
        <f>GETPIVOTDATA("Category",$A$3,"state","successful","Category","music")/GETPIVOTDATA("Category",$A$3,"Category","music")</f>
        <v>0.77044025157232709</v>
      </c>
    </row>
    <row r="10" spans="1:7" x14ac:dyDescent="0.3">
      <c r="A10" s="8" t="s">
        <v>8316</v>
      </c>
      <c r="B10" s="9"/>
      <c r="C10" s="9">
        <v>72</v>
      </c>
      <c r="D10" s="9"/>
      <c r="E10" s="9">
        <v>62</v>
      </c>
      <c r="F10" s="9">
        <v>134</v>
      </c>
    </row>
    <row r="11" spans="1:7" x14ac:dyDescent="0.3">
      <c r="A11" s="8" t="s">
        <v>8317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7" x14ac:dyDescent="0.3">
      <c r="A12" s="8" t="s">
        <v>8318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7" x14ac:dyDescent="0.3">
      <c r="A13" s="8" t="s">
        <v>8319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  <c r="G13">
        <f>GETPIVOTDATA("Category",$A$3,"state","successful","Category","theater")/GETPIVOTDATA("Category",$A$3,"Category","theater")</f>
        <v>0.57565789473684215</v>
      </c>
    </row>
    <row r="14" spans="1:7" x14ac:dyDescent="0.3">
      <c r="A14" s="8" t="s">
        <v>8320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5B2A1-716B-4302-B668-D76DF5124412}">
  <dimension ref="A1:F47"/>
  <sheetViews>
    <sheetView workbookViewId="0">
      <selection activeCell="B25" sqref="B25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8324</v>
      </c>
    </row>
    <row r="2" spans="1:6" x14ac:dyDescent="0.3">
      <c r="A2" s="7" t="s">
        <v>8308</v>
      </c>
      <c r="B2" t="s">
        <v>8324</v>
      </c>
    </row>
    <row r="4" spans="1:6" x14ac:dyDescent="0.3">
      <c r="A4" s="7" t="s">
        <v>8366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BA2E0-C39B-4797-9F14-2190C792B3A4}">
  <dimension ref="A2:G18"/>
  <sheetViews>
    <sheetView tabSelected="1"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7" x14ac:dyDescent="0.3">
      <c r="A2" s="7" t="s">
        <v>8308</v>
      </c>
      <c r="B2" t="s">
        <v>8324</v>
      </c>
    </row>
    <row r="4" spans="1:7" x14ac:dyDescent="0.3">
      <c r="A4" s="7" t="s">
        <v>8322</v>
      </c>
      <c r="B4" s="7" t="s">
        <v>8321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7" x14ac:dyDescent="0.3">
      <c r="A6" s="11" t="s">
        <v>8389</v>
      </c>
      <c r="B6" s="9">
        <v>25</v>
      </c>
      <c r="C6" s="9">
        <v>124</v>
      </c>
      <c r="D6" s="9">
        <v>133</v>
      </c>
      <c r="E6" s="9">
        <v>282</v>
      </c>
      <c r="G6" s="5"/>
    </row>
    <row r="7" spans="1:7" x14ac:dyDescent="0.3">
      <c r="A7" s="11" t="s">
        <v>8390</v>
      </c>
      <c r="B7" s="9">
        <v>29</v>
      </c>
      <c r="C7" s="9">
        <v>128</v>
      </c>
      <c r="D7" s="9">
        <v>152</v>
      </c>
      <c r="E7" s="9">
        <v>309</v>
      </c>
      <c r="G7" s="5"/>
    </row>
    <row r="8" spans="1:7" x14ac:dyDescent="0.3">
      <c r="A8" s="11" t="s">
        <v>8391</v>
      </c>
      <c r="B8" s="9">
        <v>29</v>
      </c>
      <c r="C8" s="9">
        <v>122</v>
      </c>
      <c r="D8" s="9">
        <v>208</v>
      </c>
      <c r="E8" s="9">
        <v>359</v>
      </c>
      <c r="G8" s="5"/>
    </row>
    <row r="9" spans="1:7" x14ac:dyDescent="0.3">
      <c r="A9" s="11" t="s">
        <v>8392</v>
      </c>
      <c r="B9" s="9">
        <v>28</v>
      </c>
      <c r="C9" s="9">
        <v>97</v>
      </c>
      <c r="D9" s="9">
        <v>186</v>
      </c>
      <c r="E9" s="9">
        <v>311</v>
      </c>
      <c r="G9" s="5"/>
    </row>
    <row r="10" spans="1:7" x14ac:dyDescent="0.3">
      <c r="A10" s="11" t="s">
        <v>8393</v>
      </c>
      <c r="B10" s="9">
        <v>28</v>
      </c>
      <c r="C10" s="9">
        <v>123</v>
      </c>
      <c r="D10" s="9">
        <v>208</v>
      </c>
      <c r="E10" s="9">
        <v>359</v>
      </c>
      <c r="G10" s="5"/>
    </row>
    <row r="11" spans="1:7" x14ac:dyDescent="0.3">
      <c r="A11" s="11" t="s">
        <v>8394</v>
      </c>
      <c r="B11" s="9">
        <v>23</v>
      </c>
      <c r="C11" s="9">
        <v>118</v>
      </c>
      <c r="D11" s="9">
        <v>215</v>
      </c>
      <c r="E11" s="9">
        <v>356</v>
      </c>
      <c r="G11" s="5"/>
    </row>
    <row r="12" spans="1:7" x14ac:dyDescent="0.3">
      <c r="A12" s="11" t="s">
        <v>8395</v>
      </c>
      <c r="B12" s="9">
        <v>35</v>
      </c>
      <c r="C12" s="9">
        <v>137</v>
      </c>
      <c r="D12" s="9">
        <v>222</v>
      </c>
      <c r="E12" s="9">
        <v>394</v>
      </c>
      <c r="G12" s="5"/>
    </row>
    <row r="13" spans="1:7" x14ac:dyDescent="0.3">
      <c r="A13" s="11" t="s">
        <v>8396</v>
      </c>
      <c r="B13" s="9">
        <v>37</v>
      </c>
      <c r="C13" s="9">
        <v>154</v>
      </c>
      <c r="D13" s="9">
        <v>198</v>
      </c>
      <c r="E13" s="9">
        <v>389</v>
      </c>
      <c r="G13" s="5"/>
    </row>
    <row r="14" spans="1:7" x14ac:dyDescent="0.3">
      <c r="A14" s="11" t="s">
        <v>8397</v>
      </c>
      <c r="B14" s="9">
        <v>25</v>
      </c>
      <c r="C14" s="9">
        <v>137</v>
      </c>
      <c r="D14" s="9">
        <v>160</v>
      </c>
      <c r="E14" s="9">
        <v>322</v>
      </c>
      <c r="G14" s="5"/>
    </row>
    <row r="15" spans="1:7" x14ac:dyDescent="0.3">
      <c r="A15" s="11" t="s">
        <v>8398</v>
      </c>
      <c r="B15" s="9">
        <v>33</v>
      </c>
      <c r="C15" s="9">
        <v>145</v>
      </c>
      <c r="D15" s="9">
        <v>158</v>
      </c>
      <c r="E15" s="9">
        <v>336</v>
      </c>
    </row>
    <row r="16" spans="1:7" x14ac:dyDescent="0.3">
      <c r="A16" s="11" t="s">
        <v>8399</v>
      </c>
      <c r="B16" s="9">
        <v>21</v>
      </c>
      <c r="C16" s="9">
        <v>132</v>
      </c>
      <c r="D16" s="9">
        <v>160</v>
      </c>
      <c r="E16" s="9">
        <v>313</v>
      </c>
    </row>
    <row r="17" spans="1:5" x14ac:dyDescent="0.3">
      <c r="A17" s="11" t="s">
        <v>8400</v>
      </c>
      <c r="B17" s="9">
        <v>36</v>
      </c>
      <c r="C17" s="9">
        <v>113</v>
      </c>
      <c r="D17" s="9">
        <v>185</v>
      </c>
      <c r="E17" s="9">
        <v>334</v>
      </c>
    </row>
    <row r="18" spans="1:5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Bonus</vt:lpstr>
      <vt:lpstr>Pivot_1</vt:lpstr>
      <vt:lpstr>Pivot_2</vt:lpstr>
      <vt:lpstr>Pivot_3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Yocum</cp:lastModifiedBy>
  <dcterms:created xsi:type="dcterms:W3CDTF">2017-04-20T15:17:24Z</dcterms:created>
  <dcterms:modified xsi:type="dcterms:W3CDTF">2018-11-10T15:52:49Z</dcterms:modified>
</cp:coreProperties>
</file>