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defaultThemeVersion="124226"/>
  <xr:revisionPtr revIDLastSave="0" documentId="13_ncr:1_{C2012543-5E04-234F-A47F-005EC85F5455}" xr6:coauthVersionLast="47" xr6:coauthVersionMax="47" xr10:uidLastSave="{00000000-0000-0000-0000-000000000000}"/>
  <bookViews>
    <workbookView xWindow="0" yWindow="2040" windowWidth="28320" windowHeight="15340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K45" i="1"/>
  <c r="K46" i="1"/>
  <c r="K43" i="1"/>
  <c r="K44" i="1"/>
  <c r="K42" i="1"/>
  <c r="H26" i="1"/>
  <c r="E27" i="1"/>
  <c r="E68" i="1" s="1"/>
  <c r="E64" i="1"/>
  <c r="E69" i="1" l="1"/>
</calcChain>
</file>

<file path=xl/sharedStrings.xml><?xml version="1.0" encoding="utf-8"?>
<sst xmlns="http://schemas.openxmlformats.org/spreadsheetml/2006/main" count="70" uniqueCount="66">
  <si>
    <t>indpX</t>
  </si>
  <si>
    <t>depY</t>
  </si>
  <si>
    <t>Invoices</t>
  </si>
  <si>
    <t>Time</t>
  </si>
  <si>
    <t xml:space="preserve">level of significance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</si>
  <si>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</si>
  <si>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</si>
  <si>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</si>
  <si>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</si>
  <si>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</si>
  <si>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</si>
  <si>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</si>
  <si>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</si>
  <si>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</si>
  <si>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</si>
  <si>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</si>
  <si>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</si>
  <si>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</si>
  <si>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</si>
  <si>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</si>
  <si>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</si>
  <si>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</si>
  <si>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</si>
  <si>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</si>
  <si>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</si>
  <si>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</si>
  <si>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</si>
  <si>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</si>
  <si>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</si>
  <si>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</t>
  </si>
  <si>
    <t>placeholder</t>
  </si>
  <si>
    <t>x</t>
  </si>
  <si>
    <t>0&lt;0.05</t>
  </si>
  <si>
    <t xml:space="preserve">there is a linear relationship </t>
  </si>
  <si>
    <t>Process 150 units</t>
  </si>
  <si>
    <t>between the two variables</t>
  </si>
  <si>
    <t>RESIDUAL OUTPUT</t>
  </si>
  <si>
    <t>PROBABILITY OUTPUT</t>
  </si>
  <si>
    <t>b0</t>
  </si>
  <si>
    <t>b1</t>
  </si>
  <si>
    <t>Observation</t>
  </si>
  <si>
    <t>Predicted Time</t>
  </si>
  <si>
    <t>Residuals</t>
  </si>
  <si>
    <t>Percentile</t>
  </si>
  <si>
    <t>low</t>
  </si>
  <si>
    <t>=E23</t>
  </si>
  <si>
    <t xml:space="preserve"> +</t>
  </si>
  <si>
    <t>=(E24</t>
  </si>
  <si>
    <t>*150)</t>
  </si>
  <si>
    <t>high</t>
  </si>
  <si>
    <t>=B1</t>
  </si>
  <si>
    <t>+</t>
  </si>
  <si>
    <t>(b0*given)</t>
  </si>
  <si>
    <t xml:space="preserve">How to find the range (low and high) </t>
  </si>
  <si>
    <t>to process a given statistic</t>
  </si>
  <si>
    <t>create histogram of residuals for simple regression</t>
  </si>
  <si>
    <t xml:space="preserve">1. let excel dtermine the bin range </t>
  </si>
  <si>
    <t xml:space="preserve">bin </t>
  </si>
  <si>
    <t>Frequency</t>
  </si>
  <si>
    <t>More</t>
  </si>
  <si>
    <t>dw stat</t>
  </si>
  <si>
    <t>n</t>
  </si>
  <si>
    <t>k</t>
  </si>
  <si>
    <t>alpha</t>
  </si>
  <si>
    <t>dl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</si>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</sst>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MS Sans Serif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2" fillId="2" borderId="0" xfId="0" applyFont="1" applyFill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165" fontId="0" fillId="0" borderId="0" xfId="0" applyNumberFormat="1"/>
    <xf numFmtId="166" fontId="0" fillId="2" borderId="0" xfId="0" applyNumberFormat="1" applyFill="1"/>
    <xf numFmtId="165" fontId="0" fillId="2" borderId="2" xfId="0" applyNumberFormat="1" applyFill="1" applyBorder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  <xf numFmtId="2" fontId="0" fillId="2" borderId="2" xfId="0" applyNumberFormat="1" applyFill="1" applyBorder="1"/>
    <xf numFmtId="0" fontId="0" fillId="0" borderId="0" xfId="0" quotePrefix="1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7" xfId="0" applyBorder="1"/>
    <xf numFmtId="165" fontId="0" fillId="0" borderId="0" xfId="0" quotePrefix="1" applyNumberFormat="1"/>
    <xf numFmtId="0" fontId="2" fillId="0" borderId="0" xfId="0" quotePrefix="1" applyFont="1"/>
    <xf numFmtId="0" fontId="3" fillId="0" borderId="7" xfId="0" applyFont="1" applyBorder="1" applyAlignment="1">
      <alignment horizontal="center"/>
    </xf>
    <xf numFmtId="0" fontId="0" fillId="0" borderId="9" xfId="0" applyBorder="1"/>
    <xf numFmtId="0" fontId="2" fillId="0" borderId="2" xfId="0" applyFont="1" applyBorder="1"/>
    <xf numFmtId="0" fontId="2" fillId="0" borderId="10" xfId="0" applyFont="1" applyBorder="1"/>
  </cellXfs>
  <cellStyles count="2">
    <cellStyle name="Normal" xfId="0" builtinId="0"/>
    <cellStyle name="Normal 2" xfId="1" xr:uid="{DEA56A90-0C29-7143-B8FE-0D0FE6ECFA4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Invoices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DATA!$A$3:$A$34</c:f>
              <c:numCache>
                <c:formatCode>General</c:formatCode>
                <c:ptCount val="32"/>
                <c:pt idx="0">
                  <c:v>103</c:v>
                </c:pt>
                <c:pt idx="1">
                  <c:v>173</c:v>
                </c:pt>
                <c:pt idx="2">
                  <c:v>149</c:v>
                </c:pt>
                <c:pt idx="3">
                  <c:v>193</c:v>
                </c:pt>
                <c:pt idx="4">
                  <c:v>169</c:v>
                </c:pt>
                <c:pt idx="5">
                  <c:v>29</c:v>
                </c:pt>
                <c:pt idx="6">
                  <c:v>188</c:v>
                </c:pt>
                <c:pt idx="7">
                  <c:v>19</c:v>
                </c:pt>
                <c:pt idx="8">
                  <c:v>201</c:v>
                </c:pt>
                <c:pt idx="9">
                  <c:v>58</c:v>
                </c:pt>
                <c:pt idx="10">
                  <c:v>110</c:v>
                </c:pt>
                <c:pt idx="11">
                  <c:v>83</c:v>
                </c:pt>
                <c:pt idx="12">
                  <c:v>60</c:v>
                </c:pt>
                <c:pt idx="13">
                  <c:v>25</c:v>
                </c:pt>
                <c:pt idx="14">
                  <c:v>60</c:v>
                </c:pt>
                <c:pt idx="15">
                  <c:v>190</c:v>
                </c:pt>
                <c:pt idx="16">
                  <c:v>233</c:v>
                </c:pt>
                <c:pt idx="17">
                  <c:v>289</c:v>
                </c:pt>
                <c:pt idx="18">
                  <c:v>45</c:v>
                </c:pt>
                <c:pt idx="19">
                  <c:v>70</c:v>
                </c:pt>
                <c:pt idx="20">
                  <c:v>241</c:v>
                </c:pt>
                <c:pt idx="21">
                  <c:v>163</c:v>
                </c:pt>
                <c:pt idx="22">
                  <c:v>120</c:v>
                </c:pt>
                <c:pt idx="23">
                  <c:v>201</c:v>
                </c:pt>
                <c:pt idx="24">
                  <c:v>135</c:v>
                </c:pt>
                <c:pt idx="25">
                  <c:v>80</c:v>
                </c:pt>
                <c:pt idx="26">
                  <c:v>77</c:v>
                </c:pt>
                <c:pt idx="27">
                  <c:v>222</c:v>
                </c:pt>
                <c:pt idx="28">
                  <c:v>181</c:v>
                </c:pt>
                <c:pt idx="29">
                  <c:v>30</c:v>
                </c:pt>
                <c:pt idx="30">
                  <c:v>61</c:v>
                </c:pt>
                <c:pt idx="31">
                  <c:v>120</c:v>
                </c:pt>
              </c:numCache>
            </c:numRef>
          </c:xVal>
          <c:yVal>
            <c:numRef>
              <c:f>DATA!$F$31:$F$62</c:f>
              <c:numCache>
                <c:formatCode>General</c:formatCode>
                <c:ptCount val="32"/>
                <c:pt idx="0">
                  <c:v>-0.61300391104585605</c:v>
                </c:pt>
                <c:pt idx="1">
                  <c:v>-0.49732618628729064</c:v>
                </c:pt>
                <c:pt idx="2">
                  <c:v>-0.42444277089371818</c:v>
                </c:pt>
                <c:pt idx="3">
                  <c:v>-0.42062855190046461</c:v>
                </c:pt>
                <c:pt idx="4">
                  <c:v>-0.39435746199703836</c:v>
                </c:pt>
                <c:pt idx="5">
                  <c:v>-0.35876694470110193</c:v>
                </c:pt>
                <c:pt idx="6">
                  <c:v>-0.34351006872808743</c:v>
                </c:pt>
                <c:pt idx="7">
                  <c:v>-0.33885035503183247</c:v>
                </c:pt>
                <c:pt idx="8">
                  <c:v>-0.30707025959725076</c:v>
                </c:pt>
                <c:pt idx="9">
                  <c:v>-0.25707215816319984</c:v>
                </c:pt>
                <c:pt idx="10">
                  <c:v>-0.25283329325249637</c:v>
                </c:pt>
                <c:pt idx="11">
                  <c:v>-0.21808827065956127</c:v>
                </c:pt>
                <c:pt idx="12">
                  <c:v>-0.19986646752819359</c:v>
                </c:pt>
                <c:pt idx="13">
                  <c:v>-0.1460541471008896</c:v>
                </c:pt>
                <c:pt idx="14">
                  <c:v>-0.11512334350120801</c:v>
                </c:pt>
                <c:pt idx="15">
                  <c:v>-6.3851304314807233E-2</c:v>
                </c:pt>
                <c:pt idx="16">
                  <c:v>4.970698798840667E-2</c:v>
                </c:pt>
                <c:pt idx="17">
                  <c:v>6.157049375371848E-2</c:v>
                </c:pt>
                <c:pt idx="18">
                  <c:v>7.809751034718504E-2</c:v>
                </c:pt>
                <c:pt idx="19">
                  <c:v>8.869087549204524E-2</c:v>
                </c:pt>
                <c:pt idx="20">
                  <c:v>0.14420177958915026</c:v>
                </c:pt>
                <c:pt idx="21">
                  <c:v>0.15987950434771592</c:v>
                </c:pt>
                <c:pt idx="22">
                  <c:v>0.22979419545103608</c:v>
                </c:pt>
                <c:pt idx="23">
                  <c:v>0.26665865049932291</c:v>
                </c:pt>
                <c:pt idx="24">
                  <c:v>0.30987760578176626</c:v>
                </c:pt>
                <c:pt idx="25">
                  <c:v>0.34292784183679981</c:v>
                </c:pt>
                <c:pt idx="26">
                  <c:v>0.3514017745263085</c:v>
                </c:pt>
                <c:pt idx="27">
                  <c:v>0.45267571227865888</c:v>
                </c:pt>
                <c:pt idx="28">
                  <c:v>0.53826812814054481</c:v>
                </c:pt>
                <c:pt idx="29">
                  <c:v>0.57555722910628182</c:v>
                </c:pt>
                <c:pt idx="30">
                  <c:v>0.6382681281405449</c:v>
                </c:pt>
                <c:pt idx="31">
                  <c:v>0.66326907742351948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8-F748-A212-BD2500B8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00880"/>
        <c:axId val="246842128"/>
      </c:scatterChart>
      <c:valAx>
        <c:axId val="24740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Invoices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42128"/>
        <c:crosses val="autoZero"/>
        <c:crossBetween val="midCat"/>
      </c:valAx>
      <c:valAx>
        <c:axId val="24684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400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DATA!$H$31:$H$62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DATA!$I$31:$I$62</c:f>
              <c:numCache>
                <c:formatCode>General</c:formatCode>
                <c:ptCount val="3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1.5</c:v>
                </c:pt>
                <c:pt idx="9">
                  <c:v>1.5</c:v>
                </c:pt>
                <c:pt idx="10">
                  <c:v>1.7</c:v>
                </c:pt>
                <c:pt idx="11">
                  <c:v>1.7</c:v>
                </c:pt>
                <c:pt idx="12">
                  <c:v>1.8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</c:v>
                </c:pt>
                <c:pt idx="17">
                  <c:v>2.1</c:v>
                </c:pt>
                <c:pt idx="18">
                  <c:v>2.2999999999999998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3.4</c:v>
                </c:pt>
                <c:pt idx="30">
                  <c:v>3.8</c:v>
                </c:pt>
                <c:pt idx="31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9-E64B-A6A1-83F3B23C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56543"/>
        <c:axId val="1885379071"/>
      </c:scatterChart>
      <c:valAx>
        <c:axId val="188535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379071"/>
        <c:crosses val="autoZero"/>
        <c:crossBetween val="midCat"/>
      </c:valAx>
      <c:valAx>
        <c:axId val="188537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356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DATA!$M$42:$M$50</c:f>
              <c:strCache>
                <c:ptCount val="9"/>
                <c:pt idx="0">
                  <c:v>-0.7</c:v>
                </c:pt>
                <c:pt idx="1">
                  <c:v>-0.5</c:v>
                </c:pt>
                <c:pt idx="2">
                  <c:v>-0.3</c:v>
                </c:pt>
                <c:pt idx="3">
                  <c:v>-0.1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More</c:v>
                </c:pt>
              </c:strCache>
            </c:strRef>
          </c:cat>
          <c:val>
            <c:numRef>
              <c:f>DATA!$N$42:$N$50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F-D14F-87CA-74627B75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48080"/>
        <c:axId val="1949442127"/>
      </c:barChart>
      <c:catAx>
        <c:axId val="24714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442127"/>
        <c:crosses val="autoZero"/>
        <c:auto val="1"/>
        <c:lblAlgn val="ctr"/>
        <c:lblOffset val="100"/>
        <c:noMultiLvlLbl val="0"/>
      </c:catAx>
      <c:valAx>
        <c:axId val="194944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148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76200</xdr:rowOff>
    </xdr:from>
    <xdr:to>
      <xdr:col>18</xdr:col>
      <xdr:colOff>266700</xdr:colOff>
      <xdr:row>12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D5B8E-21B5-8904-0C37-B9602991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332922</xdr:colOff>
      <xdr:row>19</xdr:row>
      <xdr:rowOff>170996</xdr:rowOff>
    </xdr:from>
    <xdr:to>
      <xdr:col>21</xdr:col>
      <xdr:colOff>332922</xdr:colOff>
      <xdr:row>29</xdr:row>
      <xdr:rowOff>135618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6E769-3A81-3C95-D298-06B2F42E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541111</xdr:colOff>
      <xdr:row>8</xdr:row>
      <xdr:rowOff>12247</xdr:rowOff>
    </xdr:from>
    <xdr:to>
      <xdr:col>24</xdr:col>
      <xdr:colOff>541111</xdr:colOff>
      <xdr:row>17</xdr:row>
      <xdr:rowOff>178255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33300-1EC5-BE4D-AC23-81263FA9C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zoomScale="112" zoomScaleNormal="112" workbookViewId="0">
      <selection activeCell="H11" sqref="H11"/>
    </sheetView>
  </sheetViews>
  <sheetFormatPr baseColWidth="10" defaultColWidth="9.19921875" defaultRowHeight="15"/>
  <cols>
    <col min="1" max="1" width="7.796875" style="2" bestFit="1" customWidth="1"/>
    <col min="2" max="2" width="5.19921875" style="2" bestFit="1" customWidth="1"/>
    <col min="3" max="3" width="10.19921875" style="2" bestFit="1" customWidth="1"/>
    <col min="4" max="4" width="19.3984375" style="2" bestFit="1" customWidth="1"/>
    <col min="5" max="5" width="14.19921875" style="2" customWidth="1"/>
    <col min="6" max="16384" width="9.19921875" style="2"/>
  </cols>
  <sheetData>
    <row r="1" spans="1:12">
      <c r="A1" s="9" t="s">
        <v>0</v>
      </c>
      <c r="B1" s="2" t="s">
        <v>1</v>
      </c>
    </row>
    <row r="2" spans="1:12">
      <c r="A2" s="11" t="s">
        <v>2</v>
      </c>
      <c r="B2" s="1" t="s">
        <v>3</v>
      </c>
      <c r="D2" s="2" t="s">
        <v>4</v>
      </c>
    </row>
    <row r="3" spans="1:12">
      <c r="A3" s="2">
        <v>103</v>
      </c>
      <c r="B3" s="3">
        <v>1.5</v>
      </c>
      <c r="D3" s="2">
        <v>0.05</v>
      </c>
    </row>
    <row r="4" spans="1:12">
      <c r="A4" s="2">
        <v>173</v>
      </c>
      <c r="B4" s="3">
        <v>2</v>
      </c>
    </row>
    <row r="5" spans="1:12">
      <c r="A5" s="2">
        <v>149</v>
      </c>
      <c r="B5" s="3">
        <v>2.1</v>
      </c>
    </row>
    <row r="6" spans="1:12">
      <c r="A6" s="2">
        <v>193</v>
      </c>
      <c r="B6" s="3">
        <v>2.5</v>
      </c>
    </row>
    <row r="7" spans="1:12">
      <c r="A7" s="2">
        <v>169</v>
      </c>
      <c r="B7" s="3">
        <v>2.5</v>
      </c>
      <c r="D7" t="s">
        <v>5</v>
      </c>
      <c r="E7"/>
      <c r="F7"/>
      <c r="G7"/>
      <c r="H7"/>
      <c r="I7"/>
      <c r="J7"/>
      <c r="K7"/>
      <c r="L7"/>
    </row>
    <row r="8" spans="1:12" ht="16" thickBot="1">
      <c r="A8" s="2">
        <v>29</v>
      </c>
      <c r="B8" s="3">
        <v>0.5</v>
      </c>
      <c r="D8"/>
      <c r="E8"/>
      <c r="F8"/>
      <c r="G8"/>
      <c r="H8"/>
      <c r="I8"/>
      <c r="J8"/>
      <c r="K8"/>
      <c r="L8"/>
    </row>
    <row r="9" spans="1:12">
      <c r="A9" s="2">
        <v>188</v>
      </c>
      <c r="B9" s="3">
        <v>2.2999999999999998</v>
      </c>
      <c r="D9" s="8" t="s">
        <v>6</v>
      </c>
      <c r="E9" s="8"/>
      <c r="F9"/>
      <c r="G9"/>
      <c r="H9"/>
      <c r="I9"/>
      <c r="J9"/>
      <c r="K9"/>
      <c r="L9"/>
    </row>
    <row r="10" spans="1:12">
      <c r="A10" s="2">
        <v>19</v>
      </c>
      <c r="B10" s="3">
        <v>0.3</v>
      </c>
      <c r="D10" t="s">
        <v>7</v>
      </c>
      <c r="E10">
        <v>0.92859739151742793</v>
      </c>
      <c r="F10"/>
      <c r="G10"/>
      <c r="H10"/>
      <c r="I10"/>
      <c r="J10"/>
      <c r="K10"/>
      <c r="L10"/>
    </row>
    <row r="11" spans="1:12">
      <c r="A11" s="2">
        <v>201</v>
      </c>
      <c r="B11" s="3">
        <v>2.7</v>
      </c>
      <c r="D11" s="15" t="s">
        <v>8</v>
      </c>
      <c r="E11" s="16">
        <v>0.86229311553297106</v>
      </c>
      <c r="F11"/>
      <c r="G11"/>
      <c r="H11"/>
      <c r="I11"/>
      <c r="J11"/>
      <c r="K11"/>
      <c r="L11"/>
    </row>
    <row r="12" spans="1:12">
      <c r="A12" s="2">
        <v>58</v>
      </c>
      <c r="B12" s="3">
        <v>1</v>
      </c>
      <c r="D12" t="s">
        <v>9</v>
      </c>
      <c r="E12">
        <v>0.85770288605073697</v>
      </c>
      <c r="F12"/>
      <c r="G12"/>
      <c r="H12"/>
      <c r="I12"/>
      <c r="J12"/>
      <c r="K12"/>
      <c r="L12"/>
    </row>
    <row r="13" spans="1:12">
      <c r="A13" s="2">
        <v>110</v>
      </c>
      <c r="B13" s="3">
        <v>1.5</v>
      </c>
      <c r="D13" t="s">
        <v>10</v>
      </c>
      <c r="E13">
        <v>0.36735719991715815</v>
      </c>
      <c r="F13"/>
      <c r="G13"/>
      <c r="H13"/>
      <c r="I13"/>
      <c r="J13"/>
      <c r="K13"/>
      <c r="L13"/>
    </row>
    <row r="14" spans="1:12" ht="16" thickBot="1">
      <c r="A14" s="2">
        <v>83</v>
      </c>
      <c r="B14" s="3">
        <v>1.2</v>
      </c>
      <c r="D14" s="6" t="s">
        <v>11</v>
      </c>
      <c r="E14" s="6">
        <v>32</v>
      </c>
      <c r="F14"/>
      <c r="G14"/>
      <c r="H14"/>
      <c r="I14"/>
      <c r="J14"/>
      <c r="K14"/>
      <c r="L14"/>
    </row>
    <row r="15" spans="1:12">
      <c r="A15" s="2">
        <v>60</v>
      </c>
      <c r="B15" s="3">
        <v>0.8</v>
      </c>
      <c r="D15"/>
      <c r="E15"/>
      <c r="F15"/>
      <c r="G15"/>
      <c r="H15"/>
      <c r="I15"/>
      <c r="J15"/>
      <c r="K15"/>
      <c r="L15"/>
    </row>
    <row r="16" spans="1:12" ht="16" thickBot="1">
      <c r="A16" s="2">
        <v>25</v>
      </c>
      <c r="B16" s="3">
        <v>0.4</v>
      </c>
      <c r="D16" t="s">
        <v>12</v>
      </c>
      <c r="E16"/>
      <c r="F16"/>
      <c r="G16"/>
      <c r="H16"/>
      <c r="I16"/>
      <c r="J16"/>
      <c r="K16"/>
      <c r="L16"/>
    </row>
    <row r="17" spans="1:15">
      <c r="A17" s="2">
        <v>60</v>
      </c>
      <c r="B17" s="3">
        <v>1.8</v>
      </c>
      <c r="D17" s="7"/>
      <c r="E17" s="7" t="s">
        <v>13</v>
      </c>
      <c r="F17" s="7" t="s">
        <v>14</v>
      </c>
      <c r="G17" s="7" t="s">
        <v>15</v>
      </c>
      <c r="H17" s="7" t="s">
        <v>16</v>
      </c>
      <c r="I17" s="7" t="s">
        <v>17</v>
      </c>
      <c r="J17"/>
      <c r="K17"/>
      <c r="L17"/>
    </row>
    <row r="18" spans="1:15">
      <c r="A18" s="2">
        <v>190</v>
      </c>
      <c r="B18" s="3">
        <v>2.9</v>
      </c>
      <c r="D18" t="s">
        <v>18</v>
      </c>
      <c r="E18">
        <v>1</v>
      </c>
      <c r="F18">
        <v>25.351148130070744</v>
      </c>
      <c r="G18">
        <v>25.351148130070744</v>
      </c>
      <c r="H18">
        <v>187.85403188889171</v>
      </c>
      <c r="I18">
        <v>1.8798601417874984E-14</v>
      </c>
      <c r="J18"/>
      <c r="K18"/>
      <c r="L18"/>
    </row>
    <row r="19" spans="1:15">
      <c r="A19" s="2">
        <v>233</v>
      </c>
      <c r="B19" s="3">
        <v>3.4</v>
      </c>
      <c r="D19" t="s">
        <v>19</v>
      </c>
      <c r="E19">
        <v>30</v>
      </c>
      <c r="F19">
        <v>4.0485393699292471</v>
      </c>
      <c r="G19">
        <v>0.1349513123309749</v>
      </c>
      <c r="H19"/>
      <c r="I19"/>
      <c r="J19"/>
      <c r="K19"/>
      <c r="L19"/>
    </row>
    <row r="20" spans="1:15" ht="16" thickBot="1">
      <c r="A20" s="2">
        <v>289</v>
      </c>
      <c r="B20" s="3">
        <v>4.0999999999999996</v>
      </c>
      <c r="D20" s="6" t="s">
        <v>20</v>
      </c>
      <c r="E20" s="6">
        <v>31</v>
      </c>
      <c r="F20" s="6">
        <v>29.399687499999992</v>
      </c>
      <c r="G20" s="6"/>
      <c r="H20" s="6"/>
      <c r="I20" s="6"/>
      <c r="J20"/>
      <c r="K20"/>
      <c r="L20"/>
    </row>
    <row r="21" spans="1:15" ht="16" thickBot="1">
      <c r="A21" s="2">
        <v>45</v>
      </c>
      <c r="B21" s="3">
        <v>1.2</v>
      </c>
      <c r="D21"/>
      <c r="E21"/>
      <c r="F21"/>
      <c r="G21"/>
      <c r="H21"/>
      <c r="I21"/>
      <c r="J21"/>
      <c r="K21"/>
      <c r="L21"/>
    </row>
    <row r="22" spans="1:15">
      <c r="A22" s="2">
        <v>70</v>
      </c>
      <c r="B22" s="3">
        <v>1.8</v>
      </c>
      <c r="D22" s="7"/>
      <c r="E22" s="7" t="s">
        <v>21</v>
      </c>
      <c r="F22" s="7" t="s">
        <v>10</v>
      </c>
      <c r="G22" s="7" t="s">
        <v>22</v>
      </c>
      <c r="H22" s="7" t="s">
        <v>23</v>
      </c>
      <c r="I22" s="7" t="s">
        <v>24</v>
      </c>
      <c r="J22" s="7" t="s">
        <v>25</v>
      </c>
      <c r="K22" s="7" t="s">
        <v>26</v>
      </c>
      <c r="L22" s="7" t="s">
        <v>27</v>
      </c>
    </row>
    <row r="23" spans="1:15">
      <c r="A23" s="2">
        <v>241</v>
      </c>
      <c r="B23" s="3">
        <v>3.8</v>
      </c>
      <c r="D23" t="s">
        <v>28</v>
      </c>
      <c r="E23" s="12">
        <v>0.48715366992798126</v>
      </c>
      <c r="F23">
        <v>0.13142044453718291</v>
      </c>
      <c r="G23">
        <v>3.7068332225139478</v>
      </c>
      <c r="H23" s="17">
        <v>8.4880504421366463E-4</v>
      </c>
      <c r="I23">
        <v>0.21875731585482813</v>
      </c>
      <c r="J23">
        <v>0.75555002400113436</v>
      </c>
      <c r="K23">
        <v>0.21875731585482813</v>
      </c>
      <c r="L23">
        <v>0.75555002400113436</v>
      </c>
    </row>
    <row r="24" spans="1:15" ht="16" thickBot="1">
      <c r="A24" s="2">
        <v>163</v>
      </c>
      <c r="B24" s="3">
        <v>2.8</v>
      </c>
      <c r="C24" s="9" t="s">
        <v>29</v>
      </c>
      <c r="D24" s="10" t="s">
        <v>2</v>
      </c>
      <c r="E24" s="14">
        <v>1.22881516827623E-2</v>
      </c>
      <c r="F24" s="6">
        <v>8.9655369180470295E-4</v>
      </c>
      <c r="G24" s="6">
        <v>13.705985257867882</v>
      </c>
      <c r="H24" s="18">
        <v>1.8798601417874984E-14</v>
      </c>
      <c r="I24" s="6">
        <v>1.045714477239435E-2</v>
      </c>
      <c r="J24" s="6">
        <v>1.4119158593130217E-2</v>
      </c>
      <c r="K24" s="6">
        <v>1.045714477239435E-2</v>
      </c>
      <c r="L24" s="6">
        <v>1.4119158593130217E-2</v>
      </c>
    </row>
    <row r="25" spans="1:15">
      <c r="A25" s="2">
        <v>120</v>
      </c>
      <c r="B25" s="3">
        <v>2.5</v>
      </c>
      <c r="D25" t="s">
        <v>30</v>
      </c>
      <c r="E25">
        <v>1</v>
      </c>
      <c r="F25"/>
      <c r="G25"/>
      <c r="H25"/>
      <c r="I25"/>
      <c r="J25"/>
      <c r="K25"/>
      <c r="L25"/>
    </row>
    <row r="26" spans="1:15">
      <c r="A26" s="2">
        <v>201</v>
      </c>
      <c r="B26" s="3">
        <v>3.3</v>
      </c>
      <c r="D26" t="s">
        <v>31</v>
      </c>
      <c r="E26">
        <v>150</v>
      </c>
      <c r="F26"/>
      <c r="G26" s="16"/>
      <c r="H26" s="16">
        <f>E24/E13</f>
        <v>3.3450145214340081E-2</v>
      </c>
      <c r="I26"/>
      <c r="J26" s="15" t="s">
        <v>32</v>
      </c>
      <c r="K26" s="15" t="s">
        <v>33</v>
      </c>
      <c r="L26" s="15"/>
    </row>
    <row r="27" spans="1:15">
      <c r="A27" s="2">
        <v>135</v>
      </c>
      <c r="B27" s="3">
        <v>2</v>
      </c>
      <c r="D27" s="9" t="s">
        <v>34</v>
      </c>
      <c r="E27" s="13">
        <f>SUMPRODUCT(E23:E24,E25:E26)</f>
        <v>2.3303764223423262</v>
      </c>
      <c r="F27"/>
      <c r="G27" s="12"/>
      <c r="H27"/>
      <c r="I27"/>
      <c r="J27" s="15"/>
      <c r="K27" s="15" t="s">
        <v>35</v>
      </c>
      <c r="L27" s="15"/>
    </row>
    <row r="28" spans="1:15" ht="16" thickBot="1">
      <c r="A28" s="2">
        <v>80</v>
      </c>
      <c r="B28" s="3">
        <v>1.7</v>
      </c>
      <c r="D28" t="s">
        <v>36</v>
      </c>
      <c r="E28"/>
      <c r="F28"/>
      <c r="G28"/>
      <c r="H28" t="s">
        <v>37</v>
      </c>
      <c r="I28"/>
      <c r="J28"/>
      <c r="K28"/>
      <c r="L28"/>
    </row>
    <row r="29" spans="1:15" ht="16" thickBot="1">
      <c r="A29" s="2">
        <v>77</v>
      </c>
      <c r="B29" s="3">
        <v>1.7</v>
      </c>
      <c r="D29"/>
      <c r="E29"/>
      <c r="F29"/>
      <c r="G29"/>
      <c r="H29"/>
      <c r="I29"/>
      <c r="J29"/>
      <c r="K29" s="20"/>
      <c r="L29" s="21" t="s">
        <v>38</v>
      </c>
      <c r="M29" s="22"/>
      <c r="N29" s="22" t="s">
        <v>39</v>
      </c>
      <c r="O29" s="23"/>
    </row>
    <row r="30" spans="1:15">
      <c r="A30" s="2">
        <v>222</v>
      </c>
      <c r="B30" s="3">
        <v>3.1</v>
      </c>
      <c r="D30" s="7" t="s">
        <v>40</v>
      </c>
      <c r="E30" s="7" t="s">
        <v>41</v>
      </c>
      <c r="F30" s="7" t="s">
        <v>42</v>
      </c>
      <c r="G30"/>
      <c r="H30" s="7" t="s">
        <v>43</v>
      </c>
      <c r="I30" s="7" t="s">
        <v>3</v>
      </c>
      <c r="J30"/>
      <c r="K30" s="24"/>
      <c r="L30"/>
      <c r="O30" s="25"/>
    </row>
    <row r="31" spans="1:15">
      <c r="A31" s="2">
        <v>181</v>
      </c>
      <c r="B31" s="3">
        <v>2.8</v>
      </c>
      <c r="D31">
        <v>1</v>
      </c>
      <c r="E31">
        <v>1.7528332932524964</v>
      </c>
      <c r="F31">
        <v>-0.61300391104585605</v>
      </c>
      <c r="G31"/>
      <c r="H31">
        <v>1.5625</v>
      </c>
      <c r="I31">
        <v>0.3</v>
      </c>
      <c r="J31"/>
      <c r="K31" s="26" t="s">
        <v>44</v>
      </c>
      <c r="L31" s="27" t="s">
        <v>45</v>
      </c>
      <c r="M31" s="28" t="s">
        <v>46</v>
      </c>
      <c r="N31" s="28" t="s">
        <v>47</v>
      </c>
      <c r="O31" s="25" t="s">
        <v>48</v>
      </c>
    </row>
    <row r="32" spans="1:15">
      <c r="A32" s="2">
        <v>30</v>
      </c>
      <c r="B32" s="3">
        <v>1</v>
      </c>
      <c r="D32">
        <v>2</v>
      </c>
      <c r="E32">
        <v>2.6130039110458561</v>
      </c>
      <c r="F32">
        <v>-0.49732618628729064</v>
      </c>
      <c r="G32"/>
      <c r="H32">
        <v>4.6875</v>
      </c>
      <c r="I32">
        <v>0.4</v>
      </c>
      <c r="J32"/>
      <c r="K32" s="26"/>
      <c r="L32"/>
      <c r="O32" s="25"/>
    </row>
    <row r="33" spans="1:21">
      <c r="A33" s="2">
        <v>61</v>
      </c>
      <c r="B33" s="3">
        <v>1.9</v>
      </c>
      <c r="D33">
        <v>3</v>
      </c>
      <c r="E33">
        <v>2.3180882706595614</v>
      </c>
      <c r="F33">
        <v>-0.42444277089371818</v>
      </c>
      <c r="G33"/>
      <c r="H33">
        <v>7.8125</v>
      </c>
      <c r="I33">
        <v>0.5</v>
      </c>
      <c r="J33"/>
      <c r="K33" s="29" t="s">
        <v>49</v>
      </c>
      <c r="L33" s="19" t="s">
        <v>50</v>
      </c>
      <c r="M33" s="28" t="s">
        <v>51</v>
      </c>
      <c r="N33" s="2" t="s">
        <v>52</v>
      </c>
      <c r="O33" s="25"/>
    </row>
    <row r="34" spans="1:21">
      <c r="A34" s="4">
        <v>120</v>
      </c>
      <c r="B34" s="5">
        <v>2.6</v>
      </c>
      <c r="D34">
        <v>4</v>
      </c>
      <c r="E34">
        <v>2.8587669447011019</v>
      </c>
      <c r="F34">
        <v>-0.42062855190046461</v>
      </c>
      <c r="G34"/>
      <c r="H34">
        <v>10.9375</v>
      </c>
      <c r="I34">
        <v>0.8</v>
      </c>
      <c r="J34"/>
      <c r="K34" s="26" t="s">
        <v>53</v>
      </c>
      <c r="L34"/>
      <c r="O34" s="25"/>
    </row>
    <row r="35" spans="1:21" ht="16" thickBot="1">
      <c r="D35">
        <v>5</v>
      </c>
      <c r="E35">
        <v>2.5638513043148072</v>
      </c>
      <c r="F35">
        <v>-0.39435746199703836</v>
      </c>
      <c r="G35"/>
      <c r="H35">
        <v>14.0625</v>
      </c>
      <c r="I35">
        <v>1</v>
      </c>
      <c r="J35"/>
      <c r="K35" s="30" t="s">
        <v>54</v>
      </c>
      <c r="L35" s="6"/>
      <c r="M35" s="31"/>
      <c r="N35" s="31"/>
      <c r="O35" s="32"/>
    </row>
    <row r="36" spans="1:21">
      <c r="D36">
        <v>6</v>
      </c>
      <c r="E36">
        <v>0.84351006872808743</v>
      </c>
      <c r="F36">
        <v>-0.35876694470110193</v>
      </c>
      <c r="G36"/>
      <c r="H36">
        <v>17.1875</v>
      </c>
      <c r="I36">
        <v>1</v>
      </c>
      <c r="J36"/>
      <c r="K36"/>
      <c r="L36"/>
    </row>
    <row r="37" spans="1:21">
      <c r="D37">
        <v>7</v>
      </c>
      <c r="E37">
        <v>2.7973261862872905</v>
      </c>
      <c r="F37">
        <v>-0.34351006872808743</v>
      </c>
      <c r="G37"/>
      <c r="H37">
        <v>20.3125</v>
      </c>
      <c r="I37">
        <v>1.2</v>
      </c>
      <c r="J37"/>
      <c r="K37" t="s">
        <v>55</v>
      </c>
      <c r="L37"/>
    </row>
    <row r="38" spans="1:21">
      <c r="D38">
        <v>8</v>
      </c>
      <c r="E38">
        <v>0.7206285519004646</v>
      </c>
      <c r="F38">
        <v>-0.33885035503183247</v>
      </c>
      <c r="G38"/>
      <c r="H38">
        <v>23.4375</v>
      </c>
      <c r="I38">
        <v>1.2</v>
      </c>
      <c r="J38"/>
      <c r="K38" t="s">
        <v>56</v>
      </c>
      <c r="L38"/>
    </row>
    <row r="39" spans="1:21">
      <c r="D39">
        <v>9</v>
      </c>
      <c r="E39">
        <v>2.9570721581632</v>
      </c>
      <c r="F39">
        <v>-0.30707025959725076</v>
      </c>
      <c r="G39"/>
      <c r="H39">
        <v>26.5625</v>
      </c>
      <c r="I39">
        <v>1.5</v>
      </c>
      <c r="J39"/>
      <c r="K39"/>
      <c r="L39"/>
    </row>
    <row r="40" spans="1:21" ht="16" thickBot="1">
      <c r="D40">
        <v>10</v>
      </c>
      <c r="E40">
        <v>1.1998664675281936</v>
      </c>
      <c r="F40">
        <v>-0.25707215816319984</v>
      </c>
      <c r="G40"/>
      <c r="H40">
        <v>29.6875</v>
      </c>
      <c r="I40">
        <v>1.5</v>
      </c>
      <c r="J40"/>
      <c r="K40" t="s">
        <v>57</v>
      </c>
      <c r="L40"/>
      <c r="Q40"/>
      <c r="R40"/>
      <c r="S40"/>
      <c r="T40"/>
      <c r="U40"/>
    </row>
    <row r="41" spans="1:21">
      <c r="D41">
        <v>11</v>
      </c>
      <c r="E41">
        <v>1.8388503550318325</v>
      </c>
      <c r="F41">
        <v>-0.25283329325249637</v>
      </c>
      <c r="G41"/>
      <c r="H41">
        <v>32.8125</v>
      </c>
      <c r="I41">
        <v>1.7</v>
      </c>
      <c r="J41"/>
      <c r="K41">
        <v>-0.7</v>
      </c>
      <c r="L41"/>
      <c r="M41" s="7" t="s">
        <v>57</v>
      </c>
      <c r="N41" s="7" t="s">
        <v>58</v>
      </c>
      <c r="Q41"/>
      <c r="R41"/>
      <c r="S41"/>
      <c r="T41"/>
      <c r="U41"/>
    </row>
    <row r="42" spans="1:21">
      <c r="D42">
        <v>12</v>
      </c>
      <c r="E42">
        <v>1.5070702595972507</v>
      </c>
      <c r="F42">
        <v>-0.21808827065956127</v>
      </c>
      <c r="G42"/>
      <c r="H42">
        <v>35.9375</v>
      </c>
      <c r="I42">
        <v>1.7</v>
      </c>
      <c r="J42"/>
      <c r="K42">
        <f>K41+0.2</f>
        <v>-0.49999999999999994</v>
      </c>
      <c r="L42"/>
      <c r="M42">
        <v>-0.7</v>
      </c>
      <c r="N42">
        <v>0</v>
      </c>
      <c r="Q42"/>
      <c r="R42"/>
      <c r="S42"/>
      <c r="T42"/>
      <c r="U42"/>
    </row>
    <row r="43" spans="1:21">
      <c r="D43">
        <v>13</v>
      </c>
      <c r="E43">
        <v>1.2244427708937182</v>
      </c>
      <c r="F43">
        <v>-0.19986646752819359</v>
      </c>
      <c r="G43"/>
      <c r="H43">
        <v>39.0625</v>
      </c>
      <c r="I43">
        <v>1.8</v>
      </c>
      <c r="J43"/>
      <c r="K43">
        <f t="shared" ref="K43:K47" si="0">K42+0.2</f>
        <v>-0.29999999999999993</v>
      </c>
      <c r="L43"/>
      <c r="M43">
        <v>-0.49999999999999994</v>
      </c>
      <c r="N43">
        <v>1</v>
      </c>
      <c r="Q43"/>
      <c r="R43"/>
      <c r="S43"/>
      <c r="T43"/>
      <c r="U43"/>
    </row>
    <row r="44" spans="1:21">
      <c r="D44">
        <v>14</v>
      </c>
      <c r="E44">
        <v>0.79435746199703838</v>
      </c>
      <c r="F44">
        <v>-0.1460541471008896</v>
      </c>
      <c r="G44"/>
      <c r="H44">
        <v>42.1875</v>
      </c>
      <c r="I44">
        <v>1.8</v>
      </c>
      <c r="J44"/>
      <c r="K44">
        <f t="shared" si="0"/>
        <v>-9.9999999999999922E-2</v>
      </c>
      <c r="L44"/>
      <c r="M44">
        <v>-0.29999999999999993</v>
      </c>
      <c r="N44">
        <v>8</v>
      </c>
      <c r="Q44"/>
      <c r="R44"/>
      <c r="S44"/>
      <c r="T44"/>
      <c r="U44"/>
    </row>
    <row r="45" spans="1:21">
      <c r="D45">
        <v>15</v>
      </c>
      <c r="E45">
        <v>1.2244427708937182</v>
      </c>
      <c r="F45">
        <v>-0.11512334350120801</v>
      </c>
      <c r="G45"/>
      <c r="H45">
        <v>45.3125</v>
      </c>
      <c r="I45">
        <v>1.9</v>
      </c>
      <c r="J45"/>
      <c r="K45">
        <f t="shared" si="0"/>
        <v>0.10000000000000009</v>
      </c>
      <c r="L45"/>
      <c r="M45">
        <v>-9.9999999999999922E-2</v>
      </c>
      <c r="N45">
        <v>6</v>
      </c>
      <c r="Q45"/>
      <c r="R45"/>
      <c r="S45"/>
      <c r="T45"/>
      <c r="U45"/>
    </row>
    <row r="46" spans="1:21">
      <c r="D46">
        <v>16</v>
      </c>
      <c r="E46">
        <v>2.8219024896528149</v>
      </c>
      <c r="F46">
        <v>-6.3851304314807233E-2</v>
      </c>
      <c r="G46"/>
      <c r="H46">
        <v>48.4375</v>
      </c>
      <c r="I46">
        <v>2</v>
      </c>
      <c r="J46"/>
      <c r="K46">
        <f t="shared" si="0"/>
        <v>0.3000000000000001</v>
      </c>
      <c r="L46"/>
      <c r="M46">
        <v>0.10000000000000009</v>
      </c>
      <c r="N46">
        <v>5</v>
      </c>
      <c r="Q46"/>
      <c r="R46"/>
      <c r="S46"/>
      <c r="T46"/>
      <c r="U46"/>
    </row>
    <row r="47" spans="1:21">
      <c r="D47">
        <v>17</v>
      </c>
      <c r="E47">
        <v>3.3502930120115932</v>
      </c>
      <c r="F47">
        <v>4.970698798840667E-2</v>
      </c>
      <c r="G47"/>
      <c r="H47">
        <v>51.5625</v>
      </c>
      <c r="I47">
        <v>2</v>
      </c>
      <c r="J47"/>
      <c r="K47">
        <f t="shared" si="0"/>
        <v>0.50000000000000011</v>
      </c>
      <c r="L47"/>
      <c r="M47">
        <v>0.3000000000000001</v>
      </c>
      <c r="N47">
        <v>4</v>
      </c>
      <c r="Q47"/>
      <c r="R47"/>
      <c r="S47"/>
      <c r="T47"/>
      <c r="U47"/>
    </row>
    <row r="48" spans="1:21">
      <c r="D48">
        <v>18</v>
      </c>
      <c r="E48">
        <v>4.0384295062462812</v>
      </c>
      <c r="F48">
        <v>6.157049375371848E-2</v>
      </c>
      <c r="G48"/>
      <c r="H48">
        <v>54.6875</v>
      </c>
      <c r="I48">
        <v>2.1</v>
      </c>
      <c r="J48"/>
      <c r="K48" s="19">
        <v>0.7</v>
      </c>
      <c r="L48"/>
      <c r="M48">
        <v>0.50000000000000011</v>
      </c>
      <c r="N48">
        <v>4</v>
      </c>
      <c r="Q48"/>
      <c r="R48"/>
      <c r="S48"/>
      <c r="T48"/>
      <c r="U48"/>
    </row>
    <row r="49" spans="4:21">
      <c r="D49">
        <v>19</v>
      </c>
      <c r="E49">
        <v>1.040120495652284</v>
      </c>
      <c r="F49">
        <v>7.809751034718504E-2</v>
      </c>
      <c r="G49"/>
      <c r="H49">
        <v>57.8125</v>
      </c>
      <c r="I49">
        <v>2.2999999999999998</v>
      </c>
      <c r="J49"/>
      <c r="K49"/>
      <c r="L49"/>
      <c r="M49">
        <v>0.7</v>
      </c>
      <c r="N49">
        <v>4</v>
      </c>
      <c r="Q49"/>
      <c r="R49"/>
      <c r="S49"/>
      <c r="T49"/>
      <c r="U49"/>
    </row>
    <row r="50" spans="4:21" ht="16" thickBot="1">
      <c r="D50">
        <v>20</v>
      </c>
      <c r="E50">
        <v>1.3473242877213412</v>
      </c>
      <c r="F50">
        <v>8.869087549204524E-2</v>
      </c>
      <c r="G50"/>
      <c r="H50">
        <v>60.9375</v>
      </c>
      <c r="I50">
        <v>2.5</v>
      </c>
      <c r="J50"/>
      <c r="K50"/>
      <c r="L50"/>
      <c r="M50" s="6" t="s">
        <v>59</v>
      </c>
      <c r="N50" s="6">
        <v>0</v>
      </c>
      <c r="Q50"/>
      <c r="R50"/>
      <c r="S50"/>
      <c r="T50"/>
      <c r="U50"/>
    </row>
    <row r="51" spans="4:21">
      <c r="D51">
        <v>21</v>
      </c>
      <c r="E51">
        <v>3.4485982254736913</v>
      </c>
      <c r="F51">
        <v>0.14420177958915026</v>
      </c>
      <c r="G51"/>
      <c r="H51">
        <v>64.0625</v>
      </c>
      <c r="I51">
        <v>2.5</v>
      </c>
      <c r="J51"/>
      <c r="K51"/>
      <c r="L51"/>
      <c r="Q51"/>
      <c r="R51"/>
      <c r="S51"/>
      <c r="T51"/>
      <c r="U51"/>
    </row>
    <row r="52" spans="4:21">
      <c r="D52">
        <v>22</v>
      </c>
      <c r="E52">
        <v>2.4901223942182336</v>
      </c>
      <c r="F52">
        <v>0.15987950434771592</v>
      </c>
      <c r="G52"/>
      <c r="H52">
        <v>67.1875</v>
      </c>
      <c r="I52">
        <v>2.5</v>
      </c>
      <c r="J52"/>
      <c r="K52"/>
      <c r="L52"/>
      <c r="Q52"/>
      <c r="R52"/>
      <c r="S52"/>
      <c r="T52"/>
      <c r="U52"/>
    </row>
    <row r="53" spans="4:21">
      <c r="D53">
        <v>23</v>
      </c>
      <c r="E53">
        <v>1.9617318718594552</v>
      </c>
      <c r="F53">
        <v>0.22979419545103608</v>
      </c>
      <c r="G53"/>
      <c r="H53">
        <v>70.3125</v>
      </c>
      <c r="I53">
        <v>2.6</v>
      </c>
      <c r="J53"/>
      <c r="K53"/>
      <c r="L53"/>
    </row>
    <row r="54" spans="4:21">
      <c r="D54">
        <v>24</v>
      </c>
      <c r="E54">
        <v>2.9570721581632</v>
      </c>
      <c r="F54">
        <v>0.26665865049932291</v>
      </c>
      <c r="G54"/>
      <c r="H54">
        <v>73.4375</v>
      </c>
      <c r="I54">
        <v>2.7</v>
      </c>
      <c r="J54"/>
      <c r="K54"/>
      <c r="L54"/>
    </row>
    <row r="55" spans="4:21">
      <c r="D55">
        <v>25</v>
      </c>
      <c r="E55">
        <v>2.1460541471008896</v>
      </c>
      <c r="F55">
        <v>0.30987760578176626</v>
      </c>
      <c r="G55"/>
      <c r="H55">
        <v>76.5625</v>
      </c>
      <c r="I55">
        <v>2.8</v>
      </c>
      <c r="J55"/>
      <c r="K55"/>
      <c r="L55"/>
    </row>
    <row r="56" spans="4:21">
      <c r="D56">
        <v>26</v>
      </c>
      <c r="E56">
        <v>1.4702058045489639</v>
      </c>
      <c r="F56">
        <v>0.34292784183679981</v>
      </c>
      <c r="G56"/>
      <c r="H56">
        <v>79.6875</v>
      </c>
      <c r="I56">
        <v>2.8</v>
      </c>
      <c r="J56"/>
      <c r="K56"/>
      <c r="L56"/>
    </row>
    <row r="57" spans="4:21">
      <c r="D57">
        <v>27</v>
      </c>
      <c r="E57">
        <v>1.433341349500677</v>
      </c>
      <c r="F57">
        <v>0.3514017745263085</v>
      </c>
      <c r="G57"/>
      <c r="H57">
        <v>82.8125</v>
      </c>
      <c r="I57">
        <v>2.9</v>
      </c>
      <c r="J57"/>
      <c r="K57"/>
      <c r="L57"/>
    </row>
    <row r="58" spans="4:21">
      <c r="D58">
        <v>28</v>
      </c>
      <c r="E58">
        <v>3.2151233435012081</v>
      </c>
      <c r="F58">
        <v>0.45267571227865888</v>
      </c>
      <c r="G58"/>
      <c r="H58">
        <v>85.9375</v>
      </c>
      <c r="I58">
        <v>3.1</v>
      </c>
      <c r="J58"/>
      <c r="K58"/>
      <c r="L58"/>
    </row>
    <row r="59" spans="4:21">
      <c r="D59">
        <v>29</v>
      </c>
      <c r="E59">
        <v>2.7113091245079546</v>
      </c>
      <c r="F59">
        <v>0.53826812814054481</v>
      </c>
      <c r="G59"/>
      <c r="H59">
        <v>89.0625</v>
      </c>
      <c r="I59">
        <v>3.3</v>
      </c>
      <c r="J59"/>
      <c r="K59"/>
      <c r="L59"/>
    </row>
    <row r="60" spans="4:21">
      <c r="D60">
        <v>30</v>
      </c>
      <c r="E60">
        <v>0.85579822041084974</v>
      </c>
      <c r="F60">
        <v>0.57555722910628182</v>
      </c>
      <c r="G60"/>
      <c r="H60">
        <v>92.1875</v>
      </c>
      <c r="I60">
        <v>3.4</v>
      </c>
      <c r="J60"/>
      <c r="K60"/>
      <c r="L60"/>
    </row>
    <row r="61" spans="4:21">
      <c r="D61">
        <v>31</v>
      </c>
      <c r="E61">
        <v>1.2367309225764804</v>
      </c>
      <c r="F61">
        <v>0.6382681281405449</v>
      </c>
      <c r="G61"/>
      <c r="H61">
        <v>95.3125</v>
      </c>
      <c r="I61">
        <v>3.8</v>
      </c>
      <c r="J61"/>
      <c r="K61"/>
      <c r="L61"/>
    </row>
    <row r="62" spans="4:21" ht="16" thickBot="1">
      <c r="D62" s="6">
        <v>32</v>
      </c>
      <c r="E62" s="6">
        <v>1.9617318718594552</v>
      </c>
      <c r="F62" s="6">
        <v>0.66326907742351948</v>
      </c>
      <c r="G62"/>
      <c r="H62" s="6">
        <v>98.4375</v>
      </c>
      <c r="I62" s="6">
        <v>4.0999999999999996</v>
      </c>
      <c r="J62"/>
      <c r="K62"/>
      <c r="L62"/>
    </row>
    <row r="64" spans="4:21">
      <c r="D64" s="2" t="s">
        <v>60</v>
      </c>
      <c r="E64" s="2">
        <f>SUMXMY2(F32:F62,F31:F61)/SUMSQ(F31:F62)</f>
        <v>2.0260658487280855E-2</v>
      </c>
    </row>
    <row r="65" spans="4:5">
      <c r="D65" s="2" t="s">
        <v>61</v>
      </c>
      <c r="E65" s="2">
        <v>32</v>
      </c>
    </row>
    <row r="66" spans="4:5">
      <c r="D66" s="2" t="s">
        <v>62</v>
      </c>
      <c r="E66" s="2">
        <v>1</v>
      </c>
    </row>
    <row r="67" spans="4:5">
      <c r="D67" s="2" t="s">
        <v>63</v>
      </c>
      <c r="E67" s="2">
        <v>0.05</v>
      </c>
    </row>
    <row r="68" spans="4:5">
      <c r="D68" s="2" t="s">
        <v>64</v>
      </c>
      <c r="E68" s="2">
        <f>$E$27 - $G$24 * $E$13 * SQRT(1/COUNT(A3:A34) + (150 - AVERAGE(A3:A34))^2 / DEVSQ(A3:A34))</f>
        <v>1.3981255278640465</v>
      </c>
    </row>
    <row r="69" spans="4:5">
      <c r="D69" s="2" t="s">
        <v>65</v>
      </c>
      <c r="E69" s="2">
        <f>$E$27 + $G$24 * $E$13 * SQRT(1/COUNT(A3:A34) + (150 - AVERAGE(A3:A34))^2 / DEVSQ(A3:A34))</f>
        <v>3.2626273168206059</v>
      </c>
    </row>
  </sheetData>
  <sortState xmlns:xlrd2="http://schemas.microsoft.com/office/spreadsheetml/2017/richdata2" ref="T42:U50">
    <sortCondition descending="1" ref="U42"/>
  </sortState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2013-11-25T05:58:19Z</dcterms:created>
  <dcterms:modified xsi:type="dcterms:W3CDTF">2025-01-08T01:51:02Z</dcterms:modified>
  <cp:category/>
  <cp:contentStatus/>
</cp:coreProperties>
</file>