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arvin/Downloads/"/>
    </mc:Choice>
  </mc:AlternateContent>
  <xr:revisionPtr revIDLastSave="0" documentId="13_ncr:1_{CA243F41-FBBC-254A-BA93-380225C5D8F9}" xr6:coauthVersionLast="47" xr6:coauthVersionMax="47" xr10:uidLastSave="{00000000-0000-0000-0000-000000000000}"/>
  <bookViews>
    <workbookView xWindow="5580" yWindow="980" windowWidth="19520" windowHeight="16440" firstSheet="1" activeTab="1" xr2:uid="{AAF53FD6-CD62-F947-BCBE-584E7E6A10AF}"/>
  </bookViews>
  <sheets>
    <sheet name="Calculations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1" i="1"/>
  <c r="F21" i="1" s="1"/>
  <c r="D19" i="1"/>
  <c r="B24" i="1"/>
  <c r="A24" i="1"/>
  <c r="D20" i="1"/>
  <c r="F19" i="1"/>
  <c r="B19" i="2"/>
  <c r="A26" i="1"/>
  <c r="F20" i="1" l="1"/>
</calcChain>
</file>

<file path=xl/sharedStrings.xml><?xml version="1.0" encoding="utf-8"?>
<sst xmlns="http://schemas.openxmlformats.org/spreadsheetml/2006/main" count="74" uniqueCount="38">
  <si>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</si>
  <si>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</si>
  <si>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</si>
  <si>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</si>
  <si>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</si>
  <si>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</si>
  <si>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</si>
  <si>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</si>
  <si>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</si>
  <si>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</si>
  <si>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</si>
  <si>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</si>
  <si>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</si>
  <si>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</si>
  <si>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</si>
  <si>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</si>
  <si>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</si>
  <si>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</si>
  <si>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</si>
  <si>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</si>
  <si>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</si>
  <si>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</si>
  <si>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</si>
  <si>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(beginning)</t>
  </si>
  <si>
    <t>Intercept</t>
  </si>
  <si>
    <t>X (indepenent)</t>
  </si>
  <si>
    <t>height</t>
  </si>
  <si>
    <t>RESIDUAL OUTPUT</t>
  </si>
  <si>
    <t>PROBABILITY OUTPUT</t>
  </si>
  <si>
    <t>Observation</t>
  </si>
  <si>
    <t>Predicted diameter at breast height</t>
  </si>
  <si>
    <t>Residuals</t>
  </si>
  <si>
    <t>Percentile</t>
  </si>
  <si>
    <t>diameter at breast height</t>
  </si>
  <si>
    <t>lower bound</t>
  </si>
  <si>
    <t>upper bound</t>
  </si>
  <si>
    <t>x bar</t>
  </si>
  <si>
    <t>y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</si>
</sst>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122</c:v>
                </c:pt>
                <c:pt idx="1">
                  <c:v>193.5</c:v>
                </c:pt>
                <c:pt idx="2">
                  <c:v>166.5</c:v>
                </c:pt>
                <c:pt idx="3">
                  <c:v>82</c:v>
                </c:pt>
                <c:pt idx="4">
                  <c:v>133.5</c:v>
                </c:pt>
                <c:pt idx="5">
                  <c:v>156</c:v>
                </c:pt>
                <c:pt idx="6">
                  <c:v>172.5</c:v>
                </c:pt>
                <c:pt idx="7">
                  <c:v>81</c:v>
                </c:pt>
                <c:pt idx="8">
                  <c:v>148</c:v>
                </c:pt>
                <c:pt idx="9">
                  <c:v>113</c:v>
                </c:pt>
                <c:pt idx="10">
                  <c:v>84</c:v>
                </c:pt>
                <c:pt idx="11">
                  <c:v>164</c:v>
                </c:pt>
                <c:pt idx="12">
                  <c:v>203.3</c:v>
                </c:pt>
                <c:pt idx="13">
                  <c:v>174</c:v>
                </c:pt>
                <c:pt idx="14">
                  <c:v>159</c:v>
                </c:pt>
                <c:pt idx="15">
                  <c:v>205</c:v>
                </c:pt>
                <c:pt idx="16">
                  <c:v>223.5</c:v>
                </c:pt>
                <c:pt idx="17">
                  <c:v>195</c:v>
                </c:pt>
                <c:pt idx="18">
                  <c:v>232.5</c:v>
                </c:pt>
                <c:pt idx="19">
                  <c:v>190.5</c:v>
                </c:pt>
                <c:pt idx="20">
                  <c:v>100</c:v>
                </c:pt>
              </c:numCache>
            </c:numRef>
          </c:xVal>
          <c:yVal>
            <c:numRef>
              <c:f>Calculations!$D$25:$D$45</c:f>
              <c:numCache>
                <c:formatCode>General</c:formatCode>
                <c:ptCount val="21"/>
                <c:pt idx="0">
                  <c:v>0.27961518872729485</c:v>
                </c:pt>
                <c:pt idx="1">
                  <c:v>-3.2132488257597203</c:v>
                </c:pt>
                <c:pt idx="2">
                  <c:v>-13.852307169939451</c:v>
                </c:pt>
                <c:pt idx="3">
                  <c:v>1.1847139380906579</c:v>
                </c:pt>
                <c:pt idx="4">
                  <c:v>-1.8556007017146747</c:v>
                </c:pt>
                <c:pt idx="5">
                  <c:v>1.0281251768432753E-2</c:v>
                </c:pt>
                <c:pt idx="6">
                  <c:v>17.511928017656047</c:v>
                </c:pt>
                <c:pt idx="7">
                  <c:v>2.4573414068247423</c:v>
                </c:pt>
                <c:pt idx="8">
                  <c:v>-0.80869899835889214</c:v>
                </c:pt>
                <c:pt idx="9">
                  <c:v>-5.266737592665951</c:v>
                </c:pt>
                <c:pt idx="10">
                  <c:v>3.6394590006224892</c:v>
                </c:pt>
                <c:pt idx="11">
                  <c:v>8.8292615018957612</c:v>
                </c:pt>
                <c:pt idx="12">
                  <c:v>10.115001980646255</c:v>
                </c:pt>
                <c:pt idx="13">
                  <c:v>-3.8970131854450827</c:v>
                </c:pt>
                <c:pt idx="14">
                  <c:v>-7.8076011544338186</c:v>
                </c:pt>
                <c:pt idx="15">
                  <c:v>-0.34846471620168984</c:v>
                </c:pt>
                <c:pt idx="16">
                  <c:v>-2.3920728877822413</c:v>
                </c:pt>
                <c:pt idx="17">
                  <c:v>14.37780997113915</c:v>
                </c:pt>
                <c:pt idx="18">
                  <c:v>-10.845720106389003</c:v>
                </c:pt>
                <c:pt idx="19">
                  <c:v>-2.3953664195574689</c:v>
                </c:pt>
                <c:pt idx="20">
                  <c:v>-5.7225804991228557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E-8F43-A71B-4AADE846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17359"/>
        <c:axId val="1701090383"/>
      </c:scatterChart>
      <c:valAx>
        <c:axId val="170111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090383"/>
        <c:crosses val="autoZero"/>
        <c:crossBetween val="midCat"/>
      </c:valAx>
      <c:valAx>
        <c:axId val="1701090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117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Calculations!$F$25:$F$45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Calculations!$G$25:$G$45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51</c:v>
                </c:pt>
                <c:pt idx="19">
                  <c:v>52</c:v>
                </c:pt>
                <c:pt idx="2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5843-8D98-A9BB3759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45360"/>
        <c:axId val="638119072"/>
      </c:scatterChart>
      <c:valAx>
        <c:axId val="63844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119072"/>
        <c:crosses val="autoZero"/>
        <c:crossBetween val="midCat"/>
      </c:valAx>
      <c:valAx>
        <c:axId val="63811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at breast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4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122</c:v>
                </c:pt>
                <c:pt idx="1">
                  <c:v>193.5</c:v>
                </c:pt>
                <c:pt idx="2">
                  <c:v>166.5</c:v>
                </c:pt>
                <c:pt idx="3">
                  <c:v>82</c:v>
                </c:pt>
                <c:pt idx="4">
                  <c:v>133.5</c:v>
                </c:pt>
                <c:pt idx="5">
                  <c:v>156</c:v>
                </c:pt>
                <c:pt idx="6">
                  <c:v>172.5</c:v>
                </c:pt>
                <c:pt idx="7">
                  <c:v>81</c:v>
                </c:pt>
                <c:pt idx="8">
                  <c:v>148</c:v>
                </c:pt>
                <c:pt idx="9">
                  <c:v>113</c:v>
                </c:pt>
                <c:pt idx="10">
                  <c:v>84</c:v>
                </c:pt>
                <c:pt idx="11">
                  <c:v>164</c:v>
                </c:pt>
                <c:pt idx="12">
                  <c:v>203.3</c:v>
                </c:pt>
                <c:pt idx="13">
                  <c:v>174</c:v>
                </c:pt>
                <c:pt idx="14">
                  <c:v>159</c:v>
                </c:pt>
                <c:pt idx="15">
                  <c:v>205</c:v>
                </c:pt>
                <c:pt idx="16">
                  <c:v>223.5</c:v>
                </c:pt>
                <c:pt idx="17">
                  <c:v>195</c:v>
                </c:pt>
                <c:pt idx="18">
                  <c:v>232.5</c:v>
                </c:pt>
                <c:pt idx="19">
                  <c:v>190.5</c:v>
                </c:pt>
                <c:pt idx="20">
                  <c:v>100</c:v>
                </c:pt>
              </c:numCache>
            </c:numRef>
          </c:xVal>
          <c:yVal>
            <c:numRef>
              <c:f>Sheet1!$H$25:$H$45</c:f>
              <c:numCache>
                <c:formatCode>General</c:formatCode>
                <c:ptCount val="21"/>
                <c:pt idx="0">
                  <c:v>0.27961518872729485</c:v>
                </c:pt>
                <c:pt idx="1">
                  <c:v>-3.2132488257597203</c:v>
                </c:pt>
                <c:pt idx="2">
                  <c:v>-13.852307169939451</c:v>
                </c:pt>
                <c:pt idx="3">
                  <c:v>1.1847139380906579</c:v>
                </c:pt>
                <c:pt idx="4">
                  <c:v>-1.8556007017146747</c:v>
                </c:pt>
                <c:pt idx="5">
                  <c:v>1.0281251768432753E-2</c:v>
                </c:pt>
                <c:pt idx="6">
                  <c:v>17.511928017656047</c:v>
                </c:pt>
                <c:pt idx="7">
                  <c:v>2.4573414068247423</c:v>
                </c:pt>
                <c:pt idx="8">
                  <c:v>-0.80869899835889214</c:v>
                </c:pt>
                <c:pt idx="9">
                  <c:v>-5.266737592665951</c:v>
                </c:pt>
                <c:pt idx="10">
                  <c:v>3.6394590006224892</c:v>
                </c:pt>
                <c:pt idx="11">
                  <c:v>8.8292615018957612</c:v>
                </c:pt>
                <c:pt idx="12">
                  <c:v>10.115001980646255</c:v>
                </c:pt>
                <c:pt idx="13">
                  <c:v>-3.8970131854450827</c:v>
                </c:pt>
                <c:pt idx="14">
                  <c:v>-7.8076011544338186</c:v>
                </c:pt>
                <c:pt idx="15">
                  <c:v>-0.34846471620168984</c:v>
                </c:pt>
                <c:pt idx="16">
                  <c:v>-2.3920728877822413</c:v>
                </c:pt>
                <c:pt idx="17">
                  <c:v>14.37780997113915</c:v>
                </c:pt>
                <c:pt idx="18">
                  <c:v>-10.845720106389003</c:v>
                </c:pt>
                <c:pt idx="19">
                  <c:v>-2.3953664195574689</c:v>
                </c:pt>
                <c:pt idx="20">
                  <c:v>-5.7225804991228557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F-5443-BC25-FDB83A2D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0512"/>
        <c:axId val="140620928"/>
      </c:scatterChart>
      <c:valAx>
        <c:axId val="1406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620928"/>
        <c:crosses val="autoZero"/>
        <c:crossBetween val="midCat"/>
      </c:valAx>
      <c:valAx>
        <c:axId val="14062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63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Sheet1!$J$25:$J$45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Sheet1!$K$25:$K$45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36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51</c:v>
                </c:pt>
                <c:pt idx="19">
                  <c:v>52</c:v>
                </c:pt>
                <c:pt idx="2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C-BE40-88E3-FA1B77E3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00223"/>
        <c:axId val="295228736"/>
      </c:scatterChart>
      <c:valAx>
        <c:axId val="169280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228736"/>
        <c:crosses val="autoZero"/>
        <c:crossBetween val="midCat"/>
      </c:valAx>
      <c:valAx>
        <c:axId val="29522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280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63500</xdr:rowOff>
    </xdr:from>
    <xdr:to>
      <xdr:col>16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7D9CE-BF6B-C3CB-D89D-47DC97CB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16</xdr:row>
      <xdr:rowOff>0</xdr:rowOff>
    </xdr:from>
    <xdr:to>
      <xdr:col>16</xdr:col>
      <xdr:colOff>203200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C80E3-E34D-369A-D7C9-3A5BA009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1</xdr:row>
      <xdr:rowOff>63500</xdr:rowOff>
    </xdr:from>
    <xdr:to>
      <xdr:col>20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1D21D-2453-1736-F472-C1C09583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260350</xdr:colOff>
      <xdr:row>13</xdr:row>
      <xdr:rowOff>130175</xdr:rowOff>
    </xdr:from>
    <xdr:to>
      <xdr:col>20</xdr:col>
      <xdr:colOff>260350</xdr:colOff>
      <xdr:row>23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BB8C2-29CE-C08D-7CF9-93629716FB02}"/>
            </a:ext>
            <a:ext uri="{147F2762-F138-4A5C-976F-8EAC2B608ADB}">
              <a16:predDERef xmlns:a16="http://schemas.microsoft.com/office/drawing/2014/main" pred="{5F51D21D-2453-1736-F472-C1C09583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5B86-435F-EA4F-B048-B00FCF726971}">
  <dimension ref="A1:J45"/>
  <sheetViews>
    <sheetView workbookViewId="0">
      <selection activeCell="B20" sqref="B20"/>
    </sheetView>
  </sheetViews>
  <sheetFormatPr baseColWidth="10" defaultColWidth="11" defaultRowHeight="16" x14ac:dyDescent="0.2"/>
  <sheetData>
    <row r="1" spans="2:10" x14ac:dyDescent="0.2">
      <c r="B1" t="s">
        <v>0</v>
      </c>
    </row>
    <row r="2" spans="2:10" ht="17" thickBot="1" x14ac:dyDescent="0.25"/>
    <row r="3" spans="2:10" x14ac:dyDescent="0.2">
      <c r="B3" s="4" t="s">
        <v>1</v>
      </c>
      <c r="C3" s="4"/>
    </row>
    <row r="4" spans="2:10" x14ac:dyDescent="0.2">
      <c r="B4" t="s">
        <v>2</v>
      </c>
      <c r="C4">
        <v>0.85373440070974627</v>
      </c>
    </row>
    <row r="5" spans="2:10" x14ac:dyDescent="0.2">
      <c r="B5" t="s">
        <v>3</v>
      </c>
      <c r="C5" s="6">
        <v>0.72886242695522951</v>
      </c>
    </row>
    <row r="6" spans="2:10" x14ac:dyDescent="0.2">
      <c r="B6" t="s">
        <v>4</v>
      </c>
      <c r="C6">
        <v>0.71459202837392588</v>
      </c>
    </row>
    <row r="7" spans="2:10" x14ac:dyDescent="0.2">
      <c r="B7" t="s">
        <v>5</v>
      </c>
      <c r="C7">
        <v>7.9026161142068991</v>
      </c>
    </row>
    <row r="8" spans="2:10" ht="17" thickBot="1" x14ac:dyDescent="0.25">
      <c r="B8" s="2" t="s">
        <v>6</v>
      </c>
      <c r="C8" s="2">
        <v>21</v>
      </c>
    </row>
    <row r="10" spans="2:10" ht="17" thickBot="1" x14ac:dyDescent="0.25">
      <c r="B10" t="s">
        <v>7</v>
      </c>
    </row>
    <row r="11" spans="2:10" x14ac:dyDescent="0.2">
      <c r="B11" s="3"/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</row>
    <row r="12" spans="2:10" x14ac:dyDescent="0.2">
      <c r="B12" t="s">
        <v>13</v>
      </c>
      <c r="C12">
        <v>1</v>
      </c>
      <c r="D12">
        <v>3189.7102267637856</v>
      </c>
      <c r="E12">
        <v>3189.7102267637856</v>
      </c>
      <c r="F12">
        <v>51.075127495748077</v>
      </c>
      <c r="G12">
        <v>8.578725235100369E-7</v>
      </c>
    </row>
    <row r="13" spans="2:10" x14ac:dyDescent="0.2">
      <c r="B13" t="s">
        <v>14</v>
      </c>
      <c r="C13">
        <v>19</v>
      </c>
      <c r="D13">
        <v>1186.5754875219284</v>
      </c>
      <c r="E13">
        <v>62.451341448522548</v>
      </c>
    </row>
    <row r="14" spans="2:10" ht="17" thickBot="1" x14ac:dyDescent="0.25">
      <c r="B14" s="2" t="s">
        <v>15</v>
      </c>
      <c r="C14" s="2">
        <v>20</v>
      </c>
      <c r="D14" s="2">
        <v>4376.2857142857138</v>
      </c>
      <c r="E14" s="2"/>
      <c r="F14" s="2"/>
      <c r="G14" s="2"/>
    </row>
    <row r="15" spans="2:10" ht="17" thickBot="1" x14ac:dyDescent="0.25"/>
    <row r="16" spans="2:10" x14ac:dyDescent="0.2">
      <c r="B16" s="3"/>
      <c r="C16" s="3" t="s">
        <v>16</v>
      </c>
      <c r="D16" s="3" t="s">
        <v>5</v>
      </c>
      <c r="E16" s="3" t="s">
        <v>17</v>
      </c>
      <c r="F16" s="3" t="s">
        <v>18</v>
      </c>
      <c r="G16" s="3" t="s">
        <v>19</v>
      </c>
      <c r="H16" s="3" t="s">
        <v>20</v>
      </c>
      <c r="I16" s="3" t="s">
        <v>21</v>
      </c>
      <c r="J16" s="3" t="s">
        <v>22</v>
      </c>
    </row>
    <row r="17" spans="1:10" x14ac:dyDescent="0.2">
      <c r="A17" t="s">
        <v>23</v>
      </c>
      <c r="B17" t="s">
        <v>24</v>
      </c>
      <c r="C17" s="6">
        <v>-13.540166374285555</v>
      </c>
      <c r="D17">
        <v>6.2356122167561043</v>
      </c>
      <c r="E17">
        <v>-2.171425339423918</v>
      </c>
      <c r="F17">
        <v>4.2769766545882645E-2</v>
      </c>
      <c r="G17">
        <v>-26.591452737918402</v>
      </c>
      <c r="H17">
        <v>-0.48888001065270598</v>
      </c>
      <c r="I17">
        <v>-26.591452737918402</v>
      </c>
      <c r="J17">
        <v>-0.48888001065270598</v>
      </c>
    </row>
    <row r="18" spans="1:10" ht="17" thickBot="1" x14ac:dyDescent="0.25">
      <c r="A18" t="s">
        <v>25</v>
      </c>
      <c r="B18" s="2" t="s">
        <v>26</v>
      </c>
      <c r="C18" s="5">
        <v>0.27262746873408411</v>
      </c>
      <c r="D18" s="2">
        <v>3.8147394585048289E-2</v>
      </c>
      <c r="E18" s="2">
        <v>7.1466864696688699</v>
      </c>
      <c r="F18" s="8">
        <v>8.5787252351003532E-7</v>
      </c>
      <c r="G18" s="2">
        <v>0.19278405425457273</v>
      </c>
      <c r="H18" s="2">
        <v>0.35247088321359549</v>
      </c>
      <c r="I18" s="2">
        <v>0.19278405425457273</v>
      </c>
      <c r="J18" s="2">
        <v>0.35247088321359549</v>
      </c>
    </row>
    <row r="19" spans="1:10" x14ac:dyDescent="0.2">
      <c r="B19" s="7">
        <f>-13.5402+0.2726*(30)</f>
        <v>-5.3621999999999996</v>
      </c>
    </row>
    <row r="22" spans="1:10" x14ac:dyDescent="0.2">
      <c r="B22" t="s">
        <v>27</v>
      </c>
      <c r="F22" t="s">
        <v>28</v>
      </c>
    </row>
    <row r="23" spans="1:10" ht="17" thickBot="1" x14ac:dyDescent="0.25"/>
    <row r="24" spans="1:10" x14ac:dyDescent="0.2">
      <c r="B24" s="3" t="s">
        <v>29</v>
      </c>
      <c r="C24" s="3" t="s">
        <v>30</v>
      </c>
      <c r="D24" s="3" t="s">
        <v>31</v>
      </c>
      <c r="F24" s="3" t="s">
        <v>32</v>
      </c>
      <c r="G24" s="3" t="s">
        <v>33</v>
      </c>
    </row>
    <row r="25" spans="1:10" x14ac:dyDescent="0.2">
      <c r="B25">
        <v>1</v>
      </c>
      <c r="C25">
        <v>19.720384811272705</v>
      </c>
      <c r="D25">
        <v>0.27961518872729485</v>
      </c>
      <c r="F25">
        <v>2.3809523809523809</v>
      </c>
      <c r="G25">
        <v>8</v>
      </c>
    </row>
    <row r="26" spans="1:10" x14ac:dyDescent="0.2">
      <c r="B26">
        <v>2</v>
      </c>
      <c r="C26">
        <v>39.21324882575972</v>
      </c>
      <c r="D26">
        <v>-3.2132488257597203</v>
      </c>
      <c r="F26">
        <v>7.1428571428571423</v>
      </c>
      <c r="G26">
        <v>10</v>
      </c>
    </row>
    <row r="27" spans="1:10" x14ac:dyDescent="0.2">
      <c r="B27">
        <v>3</v>
      </c>
      <c r="C27">
        <v>31.852307169939451</v>
      </c>
      <c r="D27">
        <v>-13.852307169939451</v>
      </c>
      <c r="F27">
        <v>11.904761904761905</v>
      </c>
      <c r="G27">
        <v>11</v>
      </c>
    </row>
    <row r="28" spans="1:10" x14ac:dyDescent="0.2">
      <c r="B28">
        <v>4</v>
      </c>
      <c r="C28">
        <v>8.8152860619093421</v>
      </c>
      <c r="D28">
        <v>1.1847139380906579</v>
      </c>
      <c r="F28">
        <v>16.666666666666664</v>
      </c>
      <c r="G28">
        <v>12</v>
      </c>
    </row>
    <row r="29" spans="1:10" x14ac:dyDescent="0.2">
      <c r="B29">
        <v>5</v>
      </c>
      <c r="C29">
        <v>22.855600701714675</v>
      </c>
      <c r="D29">
        <v>-1.8556007017146747</v>
      </c>
      <c r="F29">
        <v>21.428571428571427</v>
      </c>
      <c r="G29">
        <v>13</v>
      </c>
    </row>
    <row r="30" spans="1:10" x14ac:dyDescent="0.2">
      <c r="B30">
        <v>6</v>
      </c>
      <c r="C30">
        <v>28.989718748231567</v>
      </c>
      <c r="D30">
        <v>1.0281251768432753E-2</v>
      </c>
      <c r="F30">
        <v>26.19047619047619</v>
      </c>
      <c r="G30">
        <v>18</v>
      </c>
    </row>
    <row r="31" spans="1:10" x14ac:dyDescent="0.2">
      <c r="B31">
        <v>7</v>
      </c>
      <c r="C31">
        <v>33.488071982343953</v>
      </c>
      <c r="D31">
        <v>17.511928017656047</v>
      </c>
      <c r="F31">
        <v>30.952380952380949</v>
      </c>
      <c r="G31">
        <v>20</v>
      </c>
    </row>
    <row r="32" spans="1:10" x14ac:dyDescent="0.2">
      <c r="B32">
        <v>8</v>
      </c>
      <c r="C32">
        <v>8.5426585931752577</v>
      </c>
      <c r="D32">
        <v>2.4573414068247423</v>
      </c>
      <c r="F32">
        <v>35.714285714285715</v>
      </c>
      <c r="G32">
        <v>21</v>
      </c>
    </row>
    <row r="33" spans="2:7" x14ac:dyDescent="0.2">
      <c r="B33">
        <v>9</v>
      </c>
      <c r="C33">
        <v>26.808698998358892</v>
      </c>
      <c r="D33">
        <v>-0.80869899835889214</v>
      </c>
      <c r="F33">
        <v>40.476190476190474</v>
      </c>
      <c r="G33">
        <v>22</v>
      </c>
    </row>
    <row r="34" spans="2:7" x14ac:dyDescent="0.2">
      <c r="B34">
        <v>10</v>
      </c>
      <c r="C34">
        <v>17.266737592665951</v>
      </c>
      <c r="D34">
        <v>-5.266737592665951</v>
      </c>
      <c r="F34">
        <v>45.238095238095234</v>
      </c>
      <c r="G34">
        <v>26</v>
      </c>
    </row>
    <row r="35" spans="2:7" x14ac:dyDescent="0.2">
      <c r="B35">
        <v>11</v>
      </c>
      <c r="C35">
        <v>9.3605409993775108</v>
      </c>
      <c r="D35">
        <v>3.6394590006224892</v>
      </c>
      <c r="F35">
        <v>50</v>
      </c>
      <c r="G35">
        <v>29</v>
      </c>
    </row>
    <row r="36" spans="2:7" x14ac:dyDescent="0.2">
      <c r="B36">
        <v>12</v>
      </c>
      <c r="C36">
        <v>31.170738498104239</v>
      </c>
      <c r="D36">
        <v>8.8292615018957612</v>
      </c>
      <c r="F36">
        <v>54.761904761904759</v>
      </c>
      <c r="G36">
        <v>30</v>
      </c>
    </row>
    <row r="37" spans="2:7" x14ac:dyDescent="0.2">
      <c r="B37">
        <v>13</v>
      </c>
      <c r="C37">
        <v>41.884998019353745</v>
      </c>
      <c r="D37">
        <v>10.115001980646255</v>
      </c>
      <c r="F37">
        <v>59.523809523809518</v>
      </c>
      <c r="G37">
        <v>36</v>
      </c>
    </row>
    <row r="38" spans="2:7" x14ac:dyDescent="0.2">
      <c r="B38">
        <v>14</v>
      </c>
      <c r="C38">
        <v>33.897013185445083</v>
      </c>
      <c r="D38">
        <v>-3.8970131854450827</v>
      </c>
      <c r="F38">
        <v>64.285714285714292</v>
      </c>
      <c r="G38">
        <v>36</v>
      </c>
    </row>
    <row r="39" spans="2:7" x14ac:dyDescent="0.2">
      <c r="B39">
        <v>15</v>
      </c>
      <c r="C39">
        <v>29.807601154433819</v>
      </c>
      <c r="D39">
        <v>-7.8076011544338186</v>
      </c>
      <c r="F39">
        <v>69.047619047619051</v>
      </c>
      <c r="G39">
        <v>39</v>
      </c>
    </row>
    <row r="40" spans="2:7" x14ac:dyDescent="0.2">
      <c r="B40">
        <v>16</v>
      </c>
      <c r="C40">
        <v>42.34846471620169</v>
      </c>
      <c r="D40">
        <v>-0.34846471620168984</v>
      </c>
      <c r="F40">
        <v>73.80952380952381</v>
      </c>
      <c r="G40">
        <v>40</v>
      </c>
    </row>
    <row r="41" spans="2:7" x14ac:dyDescent="0.2">
      <c r="B41">
        <v>17</v>
      </c>
      <c r="C41">
        <v>47.392072887782241</v>
      </c>
      <c r="D41">
        <v>-2.3920728877822413</v>
      </c>
      <c r="F41">
        <v>78.571428571428569</v>
      </c>
      <c r="G41">
        <v>42</v>
      </c>
    </row>
    <row r="42" spans="2:7" x14ac:dyDescent="0.2">
      <c r="B42">
        <v>18</v>
      </c>
      <c r="C42">
        <v>39.62219002886085</v>
      </c>
      <c r="D42">
        <v>14.37780997113915</v>
      </c>
      <c r="F42">
        <v>83.333333333333329</v>
      </c>
      <c r="G42">
        <v>45</v>
      </c>
    </row>
    <row r="43" spans="2:7" x14ac:dyDescent="0.2">
      <c r="B43">
        <v>19</v>
      </c>
      <c r="C43">
        <v>49.845720106389003</v>
      </c>
      <c r="D43">
        <v>-10.845720106389003</v>
      </c>
      <c r="F43">
        <v>88.095238095238088</v>
      </c>
      <c r="G43">
        <v>51</v>
      </c>
    </row>
    <row r="44" spans="2:7" x14ac:dyDescent="0.2">
      <c r="B44">
        <v>20</v>
      </c>
      <c r="C44">
        <v>38.395366419557469</v>
      </c>
      <c r="D44">
        <v>-2.3953664195574689</v>
      </c>
      <c r="F44">
        <v>92.857142857142861</v>
      </c>
      <c r="G44">
        <v>52</v>
      </c>
    </row>
    <row r="45" spans="2:7" ht="17" thickBot="1" x14ac:dyDescent="0.25">
      <c r="B45" s="2">
        <v>21</v>
      </c>
      <c r="C45" s="2">
        <v>13.722580499122856</v>
      </c>
      <c r="D45" s="2">
        <v>-5.7225804991228557</v>
      </c>
      <c r="F45" s="2">
        <v>97.61904761904762</v>
      </c>
      <c r="G45" s="2">
        <v>54</v>
      </c>
    </row>
  </sheetData>
  <sortState xmlns:xlrd2="http://schemas.microsoft.com/office/spreadsheetml/2017/richdata2" ref="G25:G4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937-09D3-3A40-A4D1-2279B9D24720}">
  <dimension ref="A1:N45"/>
  <sheetViews>
    <sheetView tabSelected="1" topLeftCell="K1" zoomScaleNormal="100" workbookViewId="0">
      <selection activeCell="D23" sqref="D23"/>
    </sheetView>
  </sheetViews>
  <sheetFormatPr baseColWidth="10" defaultColWidth="11" defaultRowHeight="16" x14ac:dyDescent="0.2"/>
  <cols>
    <col min="1" max="1" width="11.6640625" bestFit="1" customWidth="1"/>
    <col min="2" max="2" width="22.5" bestFit="1" customWidth="1"/>
  </cols>
  <sheetData>
    <row r="1" spans="1:14" x14ac:dyDescent="0.2">
      <c r="A1" t="s">
        <v>26</v>
      </c>
      <c r="B1" t="s">
        <v>33</v>
      </c>
      <c r="F1" t="s">
        <v>0</v>
      </c>
    </row>
    <row r="2" spans="1:14" ht="17" thickBot="1" x14ac:dyDescent="0.25">
      <c r="A2">
        <v>122</v>
      </c>
      <c r="B2">
        <v>20</v>
      </c>
    </row>
    <row r="3" spans="1:14" x14ac:dyDescent="0.2">
      <c r="A3" s="1">
        <v>193.5</v>
      </c>
      <c r="B3">
        <v>36</v>
      </c>
      <c r="F3" s="4" t="s">
        <v>1</v>
      </c>
      <c r="G3" s="4"/>
    </row>
    <row r="4" spans="1:14" x14ac:dyDescent="0.2">
      <c r="A4" s="1">
        <v>166.5</v>
      </c>
      <c r="B4">
        <v>18</v>
      </c>
      <c r="F4" t="s">
        <v>2</v>
      </c>
      <c r="G4">
        <v>0.85373440070974627</v>
      </c>
    </row>
    <row r="5" spans="1:14" x14ac:dyDescent="0.2">
      <c r="A5" s="1">
        <v>82</v>
      </c>
      <c r="B5">
        <v>10</v>
      </c>
      <c r="F5" t="s">
        <v>3</v>
      </c>
      <c r="G5" s="6">
        <v>0.72886242695522951</v>
      </c>
    </row>
    <row r="6" spans="1:14" x14ac:dyDescent="0.2">
      <c r="A6" s="1">
        <v>133.5</v>
      </c>
      <c r="B6">
        <v>21</v>
      </c>
      <c r="F6" t="s">
        <v>4</v>
      </c>
      <c r="G6">
        <v>0.71459202837392588</v>
      </c>
    </row>
    <row r="7" spans="1:14" x14ac:dyDescent="0.2">
      <c r="A7" s="1">
        <v>156</v>
      </c>
      <c r="B7">
        <v>29</v>
      </c>
      <c r="F7" t="s">
        <v>5</v>
      </c>
      <c r="G7" s="7">
        <v>7.9026161142068991</v>
      </c>
    </row>
    <row r="8" spans="1:14" ht="17" thickBot="1" x14ac:dyDescent="0.25">
      <c r="A8" s="1">
        <v>172.5</v>
      </c>
      <c r="B8">
        <v>51</v>
      </c>
      <c r="F8" s="2" t="s">
        <v>6</v>
      </c>
      <c r="G8" s="2">
        <v>21</v>
      </c>
    </row>
    <row r="9" spans="1:14" x14ac:dyDescent="0.2">
      <c r="A9" s="1">
        <v>81</v>
      </c>
      <c r="B9">
        <v>11</v>
      </c>
    </row>
    <row r="10" spans="1:14" ht="17" thickBot="1" x14ac:dyDescent="0.25">
      <c r="A10" s="1">
        <v>148</v>
      </c>
      <c r="B10">
        <v>26</v>
      </c>
      <c r="F10" t="s">
        <v>7</v>
      </c>
    </row>
    <row r="11" spans="1:14" x14ac:dyDescent="0.2">
      <c r="A11" s="1">
        <v>113</v>
      </c>
      <c r="B11">
        <v>12</v>
      </c>
      <c r="F11" s="3"/>
      <c r="G11" s="3" t="s">
        <v>8</v>
      </c>
      <c r="H11" s="3" t="s">
        <v>9</v>
      </c>
      <c r="I11" s="3" t="s">
        <v>10</v>
      </c>
      <c r="J11" s="3" t="s">
        <v>11</v>
      </c>
      <c r="K11" s="3" t="s">
        <v>12</v>
      </c>
    </row>
    <row r="12" spans="1:14" x14ac:dyDescent="0.2">
      <c r="A12" s="1">
        <v>84</v>
      </c>
      <c r="B12">
        <v>13</v>
      </c>
      <c r="F12" t="s">
        <v>13</v>
      </c>
      <c r="G12">
        <v>1</v>
      </c>
      <c r="H12">
        <v>3189.7102267637856</v>
      </c>
      <c r="I12">
        <v>3189.7102267637856</v>
      </c>
      <c r="J12">
        <v>51.075127495748077</v>
      </c>
      <c r="K12">
        <v>8.578725235100369E-7</v>
      </c>
    </row>
    <row r="13" spans="1:14" x14ac:dyDescent="0.2">
      <c r="A13" s="1">
        <v>164</v>
      </c>
      <c r="B13">
        <v>40</v>
      </c>
      <c r="F13" t="s">
        <v>14</v>
      </c>
      <c r="G13">
        <v>19</v>
      </c>
      <c r="H13">
        <v>1186.5754875219284</v>
      </c>
      <c r="I13">
        <v>62.451341448522548</v>
      </c>
    </row>
    <row r="14" spans="1:14" ht="17" thickBot="1" x14ac:dyDescent="0.25">
      <c r="A14" s="1">
        <v>203.3</v>
      </c>
      <c r="B14">
        <v>52</v>
      </c>
      <c r="F14" s="2" t="s">
        <v>15</v>
      </c>
      <c r="G14" s="2">
        <v>20</v>
      </c>
      <c r="H14" s="2">
        <v>4376.2857142857138</v>
      </c>
      <c r="I14" s="2"/>
      <c r="J14" s="2"/>
      <c r="K14" s="2"/>
    </row>
    <row r="15" spans="1:14" ht="17" thickBot="1" x14ac:dyDescent="0.25">
      <c r="A15" s="1">
        <v>174</v>
      </c>
      <c r="B15">
        <v>30</v>
      </c>
    </row>
    <row r="16" spans="1:14" x14ac:dyDescent="0.2">
      <c r="A16" s="1">
        <v>159</v>
      </c>
      <c r="B16">
        <v>22</v>
      </c>
      <c r="F16" s="3"/>
      <c r="G16" s="3" t="s">
        <v>16</v>
      </c>
      <c r="H16" s="3" t="s">
        <v>5</v>
      </c>
      <c r="I16" s="3" t="s">
        <v>17</v>
      </c>
      <c r="J16" s="3" t="s">
        <v>18</v>
      </c>
      <c r="K16" s="3" t="s">
        <v>19</v>
      </c>
      <c r="L16" s="3" t="s">
        <v>20</v>
      </c>
      <c r="M16" s="3" t="s">
        <v>21</v>
      </c>
      <c r="N16" s="3" t="s">
        <v>22</v>
      </c>
    </row>
    <row r="17" spans="1:14" x14ac:dyDescent="0.2">
      <c r="A17" s="1">
        <v>205</v>
      </c>
      <c r="B17">
        <v>42</v>
      </c>
      <c r="F17" t="s">
        <v>24</v>
      </c>
      <c r="G17" s="7">
        <v>-13.540166374285555</v>
      </c>
      <c r="H17">
        <v>6.2356122167561043</v>
      </c>
      <c r="I17">
        <v>-2.171425339423918</v>
      </c>
      <c r="J17">
        <v>4.2769766545882645E-2</v>
      </c>
      <c r="K17">
        <v>-26.591452737918402</v>
      </c>
      <c r="L17">
        <v>-0.48888001065270598</v>
      </c>
      <c r="M17">
        <v>-26.591452737918402</v>
      </c>
      <c r="N17">
        <v>-0.48888001065270598</v>
      </c>
    </row>
    <row r="18" spans="1:14" ht="17" thickBot="1" x14ac:dyDescent="0.25">
      <c r="A18" s="1">
        <v>223.5</v>
      </c>
      <c r="B18">
        <v>45</v>
      </c>
      <c r="F18" s="2" t="s">
        <v>26</v>
      </c>
      <c r="G18" s="8">
        <v>0.27262746873408411</v>
      </c>
      <c r="H18" s="2">
        <v>3.8147394585048289E-2</v>
      </c>
      <c r="I18" s="9">
        <v>7.1466864696688699</v>
      </c>
      <c r="J18" s="2">
        <v>8.5787252351003532E-7</v>
      </c>
      <c r="K18" s="2">
        <v>0.19278405425457273</v>
      </c>
      <c r="L18" s="2">
        <v>0.35247088321359549</v>
      </c>
      <c r="M18" s="2">
        <v>0.19278405425457273</v>
      </c>
      <c r="N18" s="2">
        <v>0.35247088321359549</v>
      </c>
    </row>
    <row r="19" spans="1:14" x14ac:dyDescent="0.2">
      <c r="A19" s="1">
        <v>195</v>
      </c>
      <c r="B19">
        <v>54</v>
      </c>
      <c r="D19" s="6">
        <f>H13/H14</f>
        <v>0.27113757304477049</v>
      </c>
      <c r="F19" s="7">
        <f>G17+(G18*(30))</f>
        <v>-5.3613423122630319</v>
      </c>
    </row>
    <row r="20" spans="1:14" x14ac:dyDescent="0.2">
      <c r="A20" s="1">
        <v>232.5</v>
      </c>
      <c r="B20">
        <v>39</v>
      </c>
      <c r="D20" s="7">
        <f>_xlfn.T.INV.2T(0.05,19)</f>
        <v>2.0930240544083096</v>
      </c>
      <c r="E20" t="s">
        <v>34</v>
      </c>
      <c r="F20" s="7">
        <f>F19-D21</f>
        <v>-16.131139834068442</v>
      </c>
    </row>
    <row r="21" spans="1:14" x14ac:dyDescent="0.2">
      <c r="A21" s="1">
        <v>190.5</v>
      </c>
      <c r="B21">
        <v>36</v>
      </c>
      <c r="D21" s="6">
        <f>D20*SQRT(I13*(1/21+(30-A24)^2/E23))</f>
        <v>10.769797521805408</v>
      </c>
      <c r="E21" t="s">
        <v>35</v>
      </c>
      <c r="F21" s="7">
        <f>F19+D21</f>
        <v>5.4084552095423764</v>
      </c>
    </row>
    <row r="22" spans="1:14" x14ac:dyDescent="0.2">
      <c r="A22" s="1">
        <v>100</v>
      </c>
      <c r="B22">
        <v>8</v>
      </c>
      <c r="F22" t="s">
        <v>27</v>
      </c>
      <c r="J22" t="s">
        <v>28</v>
      </c>
    </row>
    <row r="23" spans="1:14" ht="17" thickBot="1" x14ac:dyDescent="0.25">
      <c r="A23" t="s">
        <v>36</v>
      </c>
      <c r="B23" t="s">
        <v>37</v>
      </c>
      <c r="E23">
        <f>561109.64-1/21*(3298.8)^2</f>
        <v>42915.285714285681</v>
      </c>
    </row>
    <row r="24" spans="1:14" x14ac:dyDescent="0.2">
      <c r="A24" s="6">
        <f>AVERAGE(A2:A22)</f>
        <v>157.08571428571429</v>
      </c>
      <c r="B24" s="6">
        <f>AVERAGE(B2:B22)</f>
        <v>29.285714285714285</v>
      </c>
      <c r="F24" s="3" t="s">
        <v>29</v>
      </c>
      <c r="G24" s="3" t="s">
        <v>30</v>
      </c>
      <c r="H24" s="3" t="s">
        <v>31</v>
      </c>
      <c r="J24" s="3" t="s">
        <v>32</v>
      </c>
      <c r="K24" s="3" t="s">
        <v>33</v>
      </c>
    </row>
    <row r="25" spans="1:14" x14ac:dyDescent="0.2">
      <c r="F25">
        <v>1</v>
      </c>
      <c r="G25">
        <v>19.720384811272705</v>
      </c>
      <c r="H25">
        <v>0.27961518872729485</v>
      </c>
      <c r="J25">
        <v>2.3809523809523809</v>
      </c>
      <c r="K25">
        <v>8</v>
      </c>
    </row>
    <row r="26" spans="1:14" x14ac:dyDescent="0.2">
      <c r="A26">
        <f>COUNT(A2:A22)</f>
        <v>21</v>
      </c>
      <c r="F26">
        <v>2</v>
      </c>
      <c r="G26">
        <v>39.21324882575972</v>
      </c>
      <c r="H26">
        <v>-3.2132488257597203</v>
      </c>
      <c r="J26">
        <v>7.1428571428571423</v>
      </c>
      <c r="K26">
        <v>10</v>
      </c>
    </row>
    <row r="27" spans="1:14" x14ac:dyDescent="0.2">
      <c r="F27">
        <v>3</v>
      </c>
      <c r="G27">
        <v>31.852307169939451</v>
      </c>
      <c r="H27">
        <v>-13.852307169939451</v>
      </c>
      <c r="J27">
        <v>11.904761904761905</v>
      </c>
      <c r="K27">
        <v>11</v>
      </c>
    </row>
    <row r="28" spans="1:14" x14ac:dyDescent="0.2">
      <c r="F28">
        <v>4</v>
      </c>
      <c r="G28">
        <v>8.8152860619093421</v>
      </c>
      <c r="H28">
        <v>1.1847139380906579</v>
      </c>
      <c r="J28">
        <v>16.666666666666664</v>
      </c>
      <c r="K28">
        <v>12</v>
      </c>
    </row>
    <row r="29" spans="1:14" x14ac:dyDescent="0.2">
      <c r="F29">
        <v>5</v>
      </c>
      <c r="G29">
        <v>22.855600701714675</v>
      </c>
      <c r="H29">
        <v>-1.8556007017146747</v>
      </c>
      <c r="J29">
        <v>21.428571428571427</v>
      </c>
      <c r="K29">
        <v>13</v>
      </c>
    </row>
    <row r="30" spans="1:14" x14ac:dyDescent="0.2">
      <c r="F30">
        <v>6</v>
      </c>
      <c r="G30">
        <v>28.989718748231567</v>
      </c>
      <c r="H30">
        <v>1.0281251768432753E-2</v>
      </c>
      <c r="J30">
        <v>26.19047619047619</v>
      </c>
      <c r="K30">
        <v>18</v>
      </c>
    </row>
    <row r="31" spans="1:14" x14ac:dyDescent="0.2">
      <c r="F31">
        <v>7</v>
      </c>
      <c r="G31">
        <v>33.488071982343953</v>
      </c>
      <c r="H31">
        <v>17.511928017656047</v>
      </c>
      <c r="J31">
        <v>30.952380952380949</v>
      </c>
      <c r="K31">
        <v>20</v>
      </c>
    </row>
    <row r="32" spans="1:14" x14ac:dyDescent="0.2">
      <c r="F32">
        <v>8</v>
      </c>
      <c r="G32">
        <v>8.5426585931752577</v>
      </c>
      <c r="H32">
        <v>2.4573414068247423</v>
      </c>
      <c r="J32">
        <v>35.714285714285715</v>
      </c>
      <c r="K32">
        <v>21</v>
      </c>
    </row>
    <row r="33" spans="6:11" x14ac:dyDescent="0.2">
      <c r="F33">
        <v>9</v>
      </c>
      <c r="G33">
        <v>26.808698998358892</v>
      </c>
      <c r="H33">
        <v>-0.80869899835889214</v>
      </c>
      <c r="J33">
        <v>40.476190476190474</v>
      </c>
      <c r="K33">
        <v>22</v>
      </c>
    </row>
    <row r="34" spans="6:11" x14ac:dyDescent="0.2">
      <c r="F34">
        <v>10</v>
      </c>
      <c r="G34">
        <v>17.266737592665951</v>
      </c>
      <c r="H34">
        <v>-5.266737592665951</v>
      </c>
      <c r="J34">
        <v>45.238095238095234</v>
      </c>
      <c r="K34">
        <v>26</v>
      </c>
    </row>
    <row r="35" spans="6:11" x14ac:dyDescent="0.2">
      <c r="F35">
        <v>11</v>
      </c>
      <c r="G35">
        <v>9.3605409993775108</v>
      </c>
      <c r="H35">
        <v>3.6394590006224892</v>
      </c>
      <c r="J35">
        <v>50</v>
      </c>
      <c r="K35">
        <v>29</v>
      </c>
    </row>
    <row r="36" spans="6:11" x14ac:dyDescent="0.2">
      <c r="F36">
        <v>12</v>
      </c>
      <c r="G36">
        <v>31.170738498104239</v>
      </c>
      <c r="H36">
        <v>8.8292615018957612</v>
      </c>
      <c r="J36">
        <v>54.761904761904759</v>
      </c>
      <c r="K36">
        <v>30</v>
      </c>
    </row>
    <row r="37" spans="6:11" x14ac:dyDescent="0.2">
      <c r="F37">
        <v>13</v>
      </c>
      <c r="G37">
        <v>41.884998019353745</v>
      </c>
      <c r="H37">
        <v>10.115001980646255</v>
      </c>
      <c r="J37">
        <v>59.523809523809518</v>
      </c>
      <c r="K37">
        <v>36</v>
      </c>
    </row>
    <row r="38" spans="6:11" x14ac:dyDescent="0.2">
      <c r="F38">
        <v>14</v>
      </c>
      <c r="G38">
        <v>33.897013185445083</v>
      </c>
      <c r="H38">
        <v>-3.8970131854450827</v>
      </c>
      <c r="J38">
        <v>64.285714285714292</v>
      </c>
      <c r="K38">
        <v>36</v>
      </c>
    </row>
    <row r="39" spans="6:11" x14ac:dyDescent="0.2">
      <c r="F39">
        <v>15</v>
      </c>
      <c r="G39">
        <v>29.807601154433819</v>
      </c>
      <c r="H39">
        <v>-7.8076011544338186</v>
      </c>
      <c r="J39">
        <v>69.047619047619051</v>
      </c>
      <c r="K39">
        <v>39</v>
      </c>
    </row>
    <row r="40" spans="6:11" x14ac:dyDescent="0.2">
      <c r="F40">
        <v>16</v>
      </c>
      <c r="G40">
        <v>42.34846471620169</v>
      </c>
      <c r="H40">
        <v>-0.34846471620168984</v>
      </c>
      <c r="J40">
        <v>73.80952380952381</v>
      </c>
      <c r="K40">
        <v>40</v>
      </c>
    </row>
    <row r="41" spans="6:11" x14ac:dyDescent="0.2">
      <c r="F41">
        <v>17</v>
      </c>
      <c r="G41">
        <v>47.392072887782241</v>
      </c>
      <c r="H41">
        <v>-2.3920728877822413</v>
      </c>
      <c r="J41">
        <v>78.571428571428569</v>
      </c>
      <c r="K41">
        <v>42</v>
      </c>
    </row>
    <row r="42" spans="6:11" x14ac:dyDescent="0.2">
      <c r="F42">
        <v>18</v>
      </c>
      <c r="G42">
        <v>39.62219002886085</v>
      </c>
      <c r="H42">
        <v>14.37780997113915</v>
      </c>
      <c r="J42">
        <v>83.333333333333329</v>
      </c>
      <c r="K42">
        <v>45</v>
      </c>
    </row>
    <row r="43" spans="6:11" x14ac:dyDescent="0.2">
      <c r="F43">
        <v>19</v>
      </c>
      <c r="G43">
        <v>49.845720106389003</v>
      </c>
      <c r="H43">
        <v>-10.845720106389003</v>
      </c>
      <c r="J43">
        <v>88.095238095238088</v>
      </c>
      <c r="K43">
        <v>51</v>
      </c>
    </row>
    <row r="44" spans="6:11" x14ac:dyDescent="0.2">
      <c r="F44">
        <v>20</v>
      </c>
      <c r="G44">
        <v>38.395366419557469</v>
      </c>
      <c r="H44">
        <v>-2.3953664195574689</v>
      </c>
      <c r="J44">
        <v>92.857142857142861</v>
      </c>
      <c r="K44">
        <v>52</v>
      </c>
    </row>
    <row r="45" spans="6:11" ht="17" thickBot="1" x14ac:dyDescent="0.25">
      <c r="F45" s="2">
        <v>21</v>
      </c>
      <c r="G45" s="2">
        <v>13.722580499122856</v>
      </c>
      <c r="H45" s="2">
        <v>-5.7225804991228557</v>
      </c>
      <c r="J45" s="2">
        <v>97.61904761904762</v>
      </c>
      <c r="K45" s="2">
        <v>54</v>
      </c>
    </row>
  </sheetData>
  <sortState xmlns:xlrd2="http://schemas.microsoft.com/office/spreadsheetml/2017/richdata2" ref="K25:K45">
    <sortCondition ref="K25"/>
  </sortState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Marvin</dc:creator>
  <cp:keywords/>
  <dc:description/>
  <cp:lastModifiedBy>Marvin, Scott</cp:lastModifiedBy>
  <cp:revision/>
  <dcterms:created xsi:type="dcterms:W3CDTF">2023-12-06T15:20:17Z</dcterms:created>
  <dcterms:modified xsi:type="dcterms:W3CDTF">2025-01-08T01:58:29Z</dcterms:modified>
  <cp:category/>
  <cp:contentStatus/>
</cp:coreProperties>
</file>