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suchy/Desktop/Fall '23/Bio-Stats/Final Project/"/>
    </mc:Choice>
  </mc:AlternateContent>
  <xr:revisionPtr revIDLastSave="0" documentId="13_ncr:1_{783F4DDB-1A73-FA48-8146-C6D41E24492C}" xr6:coauthVersionLast="47" xr6:coauthVersionMax="47" xr10:uidLastSave="{00000000-0000-0000-0000-000000000000}"/>
  <bookViews>
    <workbookView xWindow="1260" yWindow="840" windowWidth="28040" windowHeight="16440" xr2:uid="{629E8ABC-A721-314A-AC71-8FB06F6D2072}"/>
  </bookViews>
  <sheets>
    <sheet name="Sheet1" sheetId="1" r:id="rId1"/>
    <sheet name="Reliability Factor 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7" i="1"/>
  <c r="M14" i="1"/>
  <c r="N17" i="1"/>
  <c r="O17" i="1" s="1"/>
  <c r="L15" i="1"/>
  <c r="L16" i="1"/>
  <c r="L17" i="1"/>
  <c r="L18" i="1"/>
  <c r="L19" i="1"/>
  <c r="L20" i="1"/>
  <c r="L21" i="1"/>
  <c r="L22" i="1"/>
  <c r="L14" i="1"/>
  <c r="I34" i="1"/>
  <c r="I33" i="1"/>
  <c r="H34" i="1"/>
  <c r="H33" i="1"/>
  <c r="O16" i="1" l="1"/>
  <c r="O15" i="1"/>
  <c r="O19" i="1"/>
  <c r="O18" i="1"/>
  <c r="M23" i="1"/>
</calcChain>
</file>

<file path=xl/sharedStrings.xml><?xml version="1.0" encoding="utf-8"?>
<sst xmlns="http://schemas.openxmlformats.org/spreadsheetml/2006/main" count="52" uniqueCount="37">
  <si>
    <t>MAP = DP + [(SP – DP)/3]</t>
  </si>
  <si>
    <t>Men Avg of Change</t>
  </si>
  <si>
    <t>Women Avg of Change</t>
  </si>
  <si>
    <t>=D14+(1/3)(C14-D14)</t>
  </si>
  <si>
    <t>Initial</t>
  </si>
  <si>
    <t>After Exercise</t>
  </si>
  <si>
    <t>Subject</t>
  </si>
  <si>
    <t>Sex</t>
  </si>
  <si>
    <t>Systolic</t>
  </si>
  <si>
    <t>Diastolic</t>
  </si>
  <si>
    <t>MAP</t>
  </si>
  <si>
    <t>Change in Systolic</t>
  </si>
  <si>
    <t>Change in Diastolic</t>
  </si>
  <si>
    <t>Change in MAP</t>
  </si>
  <si>
    <t>% MAP Increase</t>
  </si>
  <si>
    <t>sample mean</t>
  </si>
  <si>
    <t>st dev</t>
  </si>
  <si>
    <t>conf interval</t>
  </si>
  <si>
    <t>1 - Sanil</t>
  </si>
  <si>
    <t>M</t>
  </si>
  <si>
    <t>2 - Zach</t>
  </si>
  <si>
    <t>Men</t>
  </si>
  <si>
    <t>low:</t>
  </si>
  <si>
    <t>3 - Marko</t>
  </si>
  <si>
    <t>high:</t>
  </si>
  <si>
    <t>4 - Nisha</t>
  </si>
  <si>
    <t>F</t>
  </si>
  <si>
    <t>5 - Kiera</t>
  </si>
  <si>
    <t>Women</t>
  </si>
  <si>
    <t>6 - Betsy</t>
  </si>
  <si>
    <t>7 - Alora</t>
  </si>
  <si>
    <t>ttest comparing</t>
  </si>
  <si>
    <t>8 - Madison</t>
  </si>
  <si>
    <t>% increase for</t>
  </si>
  <si>
    <t>9 - Leyla</t>
  </si>
  <si>
    <t>men and women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</si>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</sst>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2D3B45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1" fontId="1" fillId="0" borderId="0" xfId="0" applyNumberFormat="1" applyFont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7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Change in Arterial Blood Pressure in Men and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 Excercise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Sheet1!$H$32:$I$32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Sheet1!$H$33:$I$33</c:f>
              <c:numCache>
                <c:formatCode>General</c:formatCode>
                <c:ptCount val="2"/>
                <c:pt idx="0">
                  <c:v>83.666666666666671</c:v>
                </c:pt>
                <c:pt idx="1">
                  <c:v>79.000000001666663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6-D243-8B9C-874638E26D2A}"/>
            </c:ext>
          </c:extLst>
        </c:ser>
        <c:ser>
          <c:idx val="1"/>
          <c:order val="1"/>
          <c:tx>
            <c:v>After Excercise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Sheet1!$H$32:$I$32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Sheet1!$H$34:$I$34</c:f>
              <c:numCache>
                <c:formatCode>General</c:formatCode>
                <c:ptCount val="2"/>
                <c:pt idx="0">
                  <c:v>95.555555566666669</c:v>
                </c:pt>
                <c:pt idx="1">
                  <c:v>100.77777777833334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6-D243-8B9C-874638E26D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7117328"/>
        <c:axId val="1857968832"/>
      </c:barChart>
      <c:catAx>
        <c:axId val="18571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68832"/>
        <c:crosses val="autoZero"/>
        <c:auto val="1"/>
        <c:lblAlgn val="ctr"/>
        <c:lblOffset val="100"/>
        <c:noMultiLvlLbl val="0"/>
      </c:catAx>
      <c:valAx>
        <c:axId val="18579688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173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52136</xdr:colOff>
      <xdr:row>4</xdr:row>
      <xdr:rowOff>18716</xdr:rowOff>
    </xdr:from>
    <xdr:to>
      <xdr:col>24</xdr:col>
      <xdr:colOff>166436</xdr:colOff>
      <xdr:row>21</xdr:row>
      <xdr:rowOff>181142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056B4-B8BE-5646-BE0C-926537C5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8189" y="820821"/>
          <a:ext cx="5962984" cy="3571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374650</xdr:colOff>
      <xdr:row>16</xdr:row>
      <xdr:rowOff>22225</xdr:rowOff>
    </xdr:from>
    <xdr:to>
      <xdr:col>22</xdr:col>
      <xdr:colOff>820040</xdr:colOff>
      <xdr:row>33</xdr:row>
      <xdr:rowOff>6858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16DD8119-C1E0-5D46-B714-048A524CA748}"/>
            </a:ext>
            <a:ext uri="{147F2762-F138-4A5C-976F-8EAC2B608ADB}">
              <a16:predDERef xmlns:a16="http://schemas.microsoft.com/office/drawing/2014/main" pred="{24F056B4-B8BE-5646-BE0C-926537C5E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2350" y="3222625"/>
          <a:ext cx="6223890" cy="343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869950</xdr:colOff>
      <xdr:row>29</xdr:row>
      <xdr:rowOff>158750</xdr:rowOff>
    </xdr:from>
    <xdr:to>
      <xdr:col>15</xdr:col>
      <xdr:colOff>622300</xdr:colOff>
      <xdr:row>46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0E823A-A897-1045-861C-2B8B1C1D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2C49-6BF4-6E40-9078-56AC4E46C82D}">
  <dimension ref="A1:P34"/>
  <sheetViews>
    <sheetView tabSelected="1" topLeftCell="A5" zoomScale="106" workbookViewId="0">
      <selection activeCell="O14" sqref="O14"/>
    </sheetView>
  </sheetViews>
  <sheetFormatPr baseColWidth="10" defaultColWidth="11" defaultRowHeight="16" x14ac:dyDescent="0.2"/>
  <cols>
    <col min="2" max="2" width="4.1640625" customWidth="1"/>
    <col min="3" max="3" width="6.83203125" customWidth="1"/>
    <col min="4" max="4" width="7.6640625" customWidth="1"/>
    <col min="5" max="5" width="8.83203125" customWidth="1"/>
    <col min="6" max="6" width="7.1640625" customWidth="1"/>
    <col min="7" max="7" width="8.33203125" customWidth="1"/>
    <col min="8" max="8" width="10.33203125" customWidth="1"/>
    <col min="9" max="9" width="14.6640625" customWidth="1"/>
    <col min="10" max="10" width="16.6640625" customWidth="1"/>
    <col min="11" max="11" width="15.33203125" customWidth="1"/>
    <col min="12" max="12" width="14.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3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2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3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2"/>
      <c r="B7" s="2"/>
      <c r="C7" s="1"/>
      <c r="D7" s="1"/>
      <c r="E7" s="1"/>
      <c r="F7" s="1"/>
      <c r="G7" s="1"/>
      <c r="H7" s="1"/>
      <c r="I7" s="4" t="s">
        <v>0</v>
      </c>
      <c r="J7" s="1"/>
      <c r="K7" s="1"/>
      <c r="L7" s="1"/>
      <c r="M7" s="1"/>
      <c r="N7" s="1"/>
      <c r="O7" s="1"/>
      <c r="P7" s="1"/>
    </row>
    <row r="8" spans="1:16" x14ac:dyDescent="0.2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1</v>
      </c>
      <c r="O8" s="1" t="s">
        <v>2</v>
      </c>
      <c r="P8" s="1"/>
    </row>
    <row r="9" spans="1:16" x14ac:dyDescent="0.2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11.88888889</v>
      </c>
      <c r="O9" s="1">
        <v>21.777777780000001</v>
      </c>
      <c r="P9" s="1"/>
    </row>
    <row r="10" spans="1:16" x14ac:dyDescent="0.2">
      <c r="A10" s="3"/>
      <c r="B10" s="3"/>
      <c r="C10" s="1"/>
      <c r="D10" s="1"/>
      <c r="E10" s="1" t="s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4"/>
      <c r="B12" s="15"/>
      <c r="C12" s="14" t="s">
        <v>4</v>
      </c>
      <c r="D12" s="16"/>
      <c r="E12" s="15"/>
      <c r="F12" s="14" t="s">
        <v>5</v>
      </c>
      <c r="G12" s="16"/>
      <c r="H12" s="15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9" t="s">
        <v>8</v>
      </c>
      <c r="G13" s="9" t="s">
        <v>9</v>
      </c>
      <c r="H13" s="9" t="s">
        <v>10</v>
      </c>
      <c r="I13" s="10" t="s">
        <v>11</v>
      </c>
      <c r="J13" s="11" t="s">
        <v>12</v>
      </c>
      <c r="K13" s="11" t="s">
        <v>13</v>
      </c>
      <c r="L13" s="5" t="s">
        <v>14</v>
      </c>
      <c r="M13" s="1" t="s">
        <v>15</v>
      </c>
      <c r="N13" s="1" t="s">
        <v>16</v>
      </c>
      <c r="O13" s="1" t="s">
        <v>17</v>
      </c>
      <c r="P13" s="1"/>
    </row>
    <row r="14" spans="1:16" x14ac:dyDescent="0.2">
      <c r="A14" s="6" t="s">
        <v>18</v>
      </c>
      <c r="B14" s="6" t="s">
        <v>19</v>
      </c>
      <c r="C14" s="6">
        <v>126</v>
      </c>
      <c r="D14" s="6">
        <v>75</v>
      </c>
      <c r="E14" s="6">
        <v>92</v>
      </c>
      <c r="F14" s="6">
        <v>164</v>
      </c>
      <c r="G14" s="6">
        <v>72</v>
      </c>
      <c r="H14" s="6">
        <v>102.66666669999999</v>
      </c>
      <c r="I14" s="6">
        <v>38</v>
      </c>
      <c r="J14" s="6">
        <v>-3</v>
      </c>
      <c r="K14" s="6">
        <v>10.66666667</v>
      </c>
      <c r="L14" s="6">
        <f t="shared" ref="L14:L22" si="0">(K14/E14)*100</f>
        <v>11.594202902173913</v>
      </c>
      <c r="M14" s="1">
        <f>AVERAGE(K14:K16)</f>
        <v>11.888888891000001</v>
      </c>
      <c r="N14" s="1">
        <f>_xlfn.STDEV.S(K14:K16)</f>
        <v>3.3388842683624835</v>
      </c>
      <c r="O14" s="1">
        <f>CONFIDENCE(0.05,N14,3)</f>
        <v>3.7782338058103417</v>
      </c>
      <c r="P14" s="1"/>
    </row>
    <row r="15" spans="1:16" x14ac:dyDescent="0.2">
      <c r="A15" s="6" t="s">
        <v>20</v>
      </c>
      <c r="B15" s="6" t="s">
        <v>19</v>
      </c>
      <c r="C15" s="6">
        <v>112</v>
      </c>
      <c r="D15" s="6">
        <v>65</v>
      </c>
      <c r="E15" s="6">
        <v>80.666666669999998</v>
      </c>
      <c r="F15" s="6">
        <v>131</v>
      </c>
      <c r="G15" s="6">
        <v>79</v>
      </c>
      <c r="H15" s="6">
        <v>96.333333330000002</v>
      </c>
      <c r="I15" s="6">
        <v>19</v>
      </c>
      <c r="J15" s="6">
        <v>14</v>
      </c>
      <c r="K15" s="6">
        <v>15.66666667</v>
      </c>
      <c r="L15" s="6">
        <f t="shared" si="0"/>
        <v>19.421487606635477</v>
      </c>
      <c r="M15" s="13" t="s">
        <v>21</v>
      </c>
      <c r="N15" s="13" t="s">
        <v>22</v>
      </c>
      <c r="O15" s="13">
        <f>M14-O14</f>
        <v>8.1106550851896593</v>
      </c>
      <c r="P15" s="1"/>
    </row>
    <row r="16" spans="1:16" x14ac:dyDescent="0.2">
      <c r="A16" s="6" t="s">
        <v>23</v>
      </c>
      <c r="B16" s="6" t="s">
        <v>19</v>
      </c>
      <c r="C16" s="6">
        <v>119</v>
      </c>
      <c r="D16" s="6">
        <v>58</v>
      </c>
      <c r="E16" s="6">
        <v>78.333333330000002</v>
      </c>
      <c r="F16" s="6">
        <v>147</v>
      </c>
      <c r="G16" s="6">
        <v>58</v>
      </c>
      <c r="H16" s="6">
        <v>87.666666669999998</v>
      </c>
      <c r="I16" s="6">
        <v>28</v>
      </c>
      <c r="J16" s="6">
        <v>0</v>
      </c>
      <c r="K16" s="6">
        <v>9.3333333330000006</v>
      </c>
      <c r="L16" s="6">
        <f t="shared" si="0"/>
        <v>11.914893617102763</v>
      </c>
      <c r="M16" s="13"/>
      <c r="N16" s="13" t="s">
        <v>24</v>
      </c>
      <c r="O16" s="13">
        <f>M14+O14</f>
        <v>15.667122696810342</v>
      </c>
      <c r="P16" s="1"/>
    </row>
    <row r="17" spans="1:16" x14ac:dyDescent="0.2">
      <c r="A17" s="7" t="s">
        <v>25</v>
      </c>
      <c r="B17" s="7" t="s">
        <v>26</v>
      </c>
      <c r="C17" s="7">
        <v>108</v>
      </c>
      <c r="D17" s="7">
        <v>66</v>
      </c>
      <c r="E17" s="7">
        <v>80</v>
      </c>
      <c r="F17" s="7">
        <v>135</v>
      </c>
      <c r="G17" s="7">
        <v>86</v>
      </c>
      <c r="H17" s="7">
        <v>102.33333330000001</v>
      </c>
      <c r="I17" s="7">
        <v>27</v>
      </c>
      <c r="J17" s="7">
        <v>20</v>
      </c>
      <c r="K17" s="12">
        <v>22.333333329999999</v>
      </c>
      <c r="L17" s="12">
        <f t="shared" si="0"/>
        <v>27.916666662499999</v>
      </c>
      <c r="M17" s="1">
        <f>AVERAGE(K17:K22)</f>
        <v>21.777777775499999</v>
      </c>
      <c r="N17" s="1">
        <f>_xlfn.STDEV.P(K17:K22)</f>
        <v>8.6080639770708984</v>
      </c>
      <c r="O17" s="1">
        <f>CONFIDENCE(0.05,N17,6)</f>
        <v>6.8877591430555327</v>
      </c>
      <c r="P17" s="1"/>
    </row>
    <row r="18" spans="1:16" x14ac:dyDescent="0.2">
      <c r="A18" s="7" t="s">
        <v>27</v>
      </c>
      <c r="B18" s="7" t="s">
        <v>26</v>
      </c>
      <c r="C18" s="7">
        <v>98</v>
      </c>
      <c r="D18" s="7">
        <v>69</v>
      </c>
      <c r="E18" s="7">
        <v>78.666666669999998</v>
      </c>
      <c r="F18" s="7">
        <v>131</v>
      </c>
      <c r="G18" s="7">
        <v>74</v>
      </c>
      <c r="H18" s="7">
        <v>93</v>
      </c>
      <c r="I18" s="7">
        <v>33</v>
      </c>
      <c r="J18" s="7">
        <v>5</v>
      </c>
      <c r="K18" s="12">
        <v>14.33333333</v>
      </c>
      <c r="L18" s="12">
        <f t="shared" si="0"/>
        <v>18.220338978041511</v>
      </c>
      <c r="M18" s="13" t="s">
        <v>28</v>
      </c>
      <c r="N18" s="13" t="s">
        <v>22</v>
      </c>
      <c r="O18" s="13">
        <f>M17-O17</f>
        <v>14.890018632444466</v>
      </c>
      <c r="P18" s="1"/>
    </row>
    <row r="19" spans="1:16" x14ac:dyDescent="0.2">
      <c r="A19" s="7" t="s">
        <v>29</v>
      </c>
      <c r="B19" s="7" t="s">
        <v>26</v>
      </c>
      <c r="C19" s="7">
        <v>114</v>
      </c>
      <c r="D19" s="7">
        <v>76</v>
      </c>
      <c r="E19" s="7">
        <v>88.666666669999998</v>
      </c>
      <c r="F19" s="7">
        <v>181</v>
      </c>
      <c r="G19" s="7">
        <v>95</v>
      </c>
      <c r="H19" s="7">
        <v>123.66666669999999</v>
      </c>
      <c r="I19" s="7">
        <v>67</v>
      </c>
      <c r="J19" s="7">
        <v>19</v>
      </c>
      <c r="K19" s="12">
        <v>35</v>
      </c>
      <c r="L19" s="12">
        <f t="shared" si="0"/>
        <v>39.473684209042339</v>
      </c>
      <c r="M19" s="13"/>
      <c r="N19" s="13" t="s">
        <v>24</v>
      </c>
      <c r="O19" s="13">
        <f>M17+O17</f>
        <v>28.665536918555532</v>
      </c>
      <c r="P19" s="1"/>
    </row>
    <row r="20" spans="1:16" x14ac:dyDescent="0.2">
      <c r="A20" s="7" t="s">
        <v>30</v>
      </c>
      <c r="B20" s="7" t="s">
        <v>26</v>
      </c>
      <c r="C20" s="7">
        <v>116</v>
      </c>
      <c r="D20" s="7">
        <v>66</v>
      </c>
      <c r="E20" s="7">
        <v>82.666666669999998</v>
      </c>
      <c r="F20" s="7">
        <v>148</v>
      </c>
      <c r="G20" s="7">
        <v>85</v>
      </c>
      <c r="H20" s="7">
        <v>106</v>
      </c>
      <c r="I20" s="7">
        <v>32</v>
      </c>
      <c r="J20" s="7">
        <v>19</v>
      </c>
      <c r="K20" s="12">
        <v>23.333333329999999</v>
      </c>
      <c r="L20" s="12">
        <f t="shared" si="0"/>
        <v>28.225806446442508</v>
      </c>
      <c r="M20" s="1" t="s">
        <v>31</v>
      </c>
      <c r="N20" s="1"/>
      <c r="O20" s="1"/>
      <c r="P20" s="1"/>
    </row>
    <row r="21" spans="1:16" x14ac:dyDescent="0.2">
      <c r="A21" s="7" t="s">
        <v>32</v>
      </c>
      <c r="B21" s="7" t="s">
        <v>26</v>
      </c>
      <c r="C21" s="7">
        <v>95</v>
      </c>
      <c r="D21" s="7">
        <v>46</v>
      </c>
      <c r="E21" s="7">
        <v>62.333333330000002</v>
      </c>
      <c r="F21" s="7">
        <v>112</v>
      </c>
      <c r="G21" s="7">
        <v>50</v>
      </c>
      <c r="H21" s="7">
        <v>70.666666669999998</v>
      </c>
      <c r="I21" s="7">
        <v>17</v>
      </c>
      <c r="J21" s="7">
        <v>4</v>
      </c>
      <c r="K21" s="12">
        <v>8.3333333330000006</v>
      </c>
      <c r="L21" s="12">
        <f t="shared" si="0"/>
        <v>13.368983957399411</v>
      </c>
      <c r="M21" s="1" t="s">
        <v>33</v>
      </c>
      <c r="N21" s="1"/>
      <c r="O21" s="1"/>
      <c r="P21" s="1"/>
    </row>
    <row r="22" spans="1:16" x14ac:dyDescent="0.2">
      <c r="A22" s="7" t="s">
        <v>34</v>
      </c>
      <c r="B22" s="7" t="s">
        <v>26</v>
      </c>
      <c r="C22" s="7">
        <v>115</v>
      </c>
      <c r="D22" s="7">
        <v>65</v>
      </c>
      <c r="E22" s="7">
        <v>81.666666669999998</v>
      </c>
      <c r="F22" s="7">
        <v>155</v>
      </c>
      <c r="G22" s="7">
        <v>86</v>
      </c>
      <c r="H22" s="7">
        <v>109</v>
      </c>
      <c r="I22" s="7">
        <v>40</v>
      </c>
      <c r="J22" s="7">
        <v>21</v>
      </c>
      <c r="K22" s="12">
        <v>27.333333329999999</v>
      </c>
      <c r="L22" s="12">
        <f t="shared" si="0"/>
        <v>33.46938774965431</v>
      </c>
      <c r="M22" s="1" t="s">
        <v>35</v>
      </c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>TTEST(L14:L16,L17:L22,2,2)</f>
        <v>7.5740216445328759E-2</v>
      </c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6" x14ac:dyDescent="0.2">
      <c r="A25" s="1"/>
      <c r="B25" s="1">
        <v>2.3283800000000001E-3</v>
      </c>
      <c r="C25" s="1"/>
      <c r="D25" s="1">
        <v>1.2648576999999999E-2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8">
        <v>2.1689799999999999E-7</v>
      </c>
      <c r="C26" s="1"/>
      <c r="D26" s="1">
        <v>1.199206E-3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</row>
    <row r="32" spans="1:16" x14ac:dyDescent="0.2">
      <c r="H32" t="s">
        <v>21</v>
      </c>
      <c r="I32" t="s">
        <v>28</v>
      </c>
    </row>
    <row r="33" spans="7:9" x14ac:dyDescent="0.2">
      <c r="G33" t="s">
        <v>4</v>
      </c>
      <c r="H33">
        <f>AVERAGE(E14:E16)</f>
        <v>83.666666666666671</v>
      </c>
      <c r="I33">
        <f>AVERAGE(E17:E22)</f>
        <v>79.000000001666663</v>
      </c>
    </row>
    <row r="34" spans="7:9" x14ac:dyDescent="0.2">
      <c r="G34" t="s">
        <v>36</v>
      </c>
      <c r="H34">
        <f>AVERAGE(H14:H16)</f>
        <v>95.555555566666669</v>
      </c>
      <c r="I34">
        <f>AVERAGE(H17:H22)</f>
        <v>100.77777777833334</v>
      </c>
    </row>
  </sheetData>
  <mergeCells count="3">
    <mergeCell ref="A12:B12"/>
    <mergeCell ref="C12:E12"/>
    <mergeCell ref="F12:H1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4136-C2B0-1844-ADB8-D01681A62B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Reliability Factor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Ricciardelli, Zach</dc:creator>
  <cp:keywords/>
  <dc:description/>
  <cp:lastModifiedBy>Suchy, Marko</cp:lastModifiedBy>
  <cp:revision/>
  <dcterms:created xsi:type="dcterms:W3CDTF">2023-11-30T16:46:02Z</dcterms:created>
  <dcterms:modified xsi:type="dcterms:W3CDTF">2023-12-05T18:39:32Z</dcterms:modified>
  <cp:category/>
  <cp:contentStatus/>
</cp:coreProperties>
</file>