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arkoj\Desktop\Business Analytics\"/>
    </mc:Choice>
  </mc:AlternateContent>
  <xr:revisionPtr revIDLastSave="0" documentId="13_ncr:1_{D17832A2-EBF8-4B6E-815A-164EB7F000E4}" xr6:coauthVersionLast="47" xr6:coauthVersionMax="47" xr10:uidLastSave="{00000000-0000-0000-0000-000000000000}"/>
  <bookViews>
    <workbookView xWindow="-108" yWindow="-108" windowWidth="23256" windowHeight="12456" xr2:uid="{710ACC36-0D2F-4525-8809-E97DB836CCCD}"/>
  </bookViews>
  <sheets>
    <sheet name="Model" sheetId="1" r:id="rId1"/>
    <sheet name="Base Case" sheetId="2" r:id="rId2"/>
  </sheets>
  <definedNames>
    <definedName name="BarkMax" localSheetId="1">'Base Case'!$C$17</definedName>
    <definedName name="BarkMax">Model!$C$17</definedName>
    <definedName name="CuttingMax" localSheetId="1">'Base Case'!$C$18</definedName>
    <definedName name="CuttingMax">Model!$C$18</definedName>
    <definedName name="OakMax" localSheetId="1">'Base Case'!$C$16</definedName>
    <definedName name="OakMax">Model!$C$16</definedName>
    <definedName name="PineMax" localSheetId="1">'Base Case'!$D$16</definedName>
    <definedName name="PineMax">Model!$D$16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1" l="1"/>
  <c r="K4" i="1" s="1" a="1"/>
  <c r="K4" i="1" s="1"/>
  <c r="C26" i="2"/>
  <c r="C25" i="2"/>
  <c r="D22" i="2"/>
  <c r="C22" i="2"/>
  <c r="E22" i="2" s="1"/>
  <c r="D21" i="2"/>
  <c r="C21" i="2"/>
  <c r="E21" i="2" s="1"/>
  <c r="F6" i="2"/>
  <c r="F5" i="2"/>
  <c r="D5" i="1" l="1"/>
  <c r="F6" i="1" s="1"/>
  <c r="C5" i="1"/>
  <c r="F5" i="1" s="1"/>
  <c r="K19" i="1"/>
  <c r="C17" i="1"/>
  <c r="C18" i="1"/>
  <c r="C9" i="1"/>
  <c r="D9" i="1"/>
  <c r="C10" i="1"/>
  <c r="D10" i="1"/>
  <c r="F22" i="2"/>
  <c r="C27" i="2"/>
  <c r="E27" i="2" s="1"/>
  <c r="E29" i="2" s="1"/>
  <c r="F21" i="2"/>
  <c r="AI33" i="1" l="1"/>
  <c r="AS44" i="1"/>
  <c r="AL32" i="1"/>
  <c r="AX34" i="1"/>
  <c r="AL36" i="1"/>
  <c r="AL33" i="1"/>
  <c r="AT33" i="1"/>
  <c r="AJ34" i="1"/>
  <c r="AR34" i="1"/>
  <c r="AZ34" i="1"/>
  <c r="AP35" i="1"/>
  <c r="AX35" i="1"/>
  <c r="AN36" i="1"/>
  <c r="AV36" i="1"/>
  <c r="AL37" i="1"/>
  <c r="AT37" i="1"/>
  <c r="AJ38" i="1"/>
  <c r="AR38" i="1"/>
  <c r="AZ38" i="1"/>
  <c r="AP39" i="1"/>
  <c r="AX39" i="1"/>
  <c r="AN40" i="1"/>
  <c r="AV40" i="1"/>
  <c r="AL41" i="1"/>
  <c r="AT41" i="1"/>
  <c r="AJ42" i="1"/>
  <c r="AR42" i="1"/>
  <c r="AZ42" i="1"/>
  <c r="AP43" i="1"/>
  <c r="AX43" i="1"/>
  <c r="AN44" i="1"/>
  <c r="AV44" i="1"/>
  <c r="AL45" i="1"/>
  <c r="AT45" i="1"/>
  <c r="AJ46" i="1"/>
  <c r="AR46" i="1"/>
  <c r="AZ46" i="1"/>
  <c r="AP47" i="1"/>
  <c r="AX47" i="1"/>
  <c r="AO32" i="1"/>
  <c r="AW32" i="1"/>
  <c r="AZ43" i="1"/>
  <c r="AN45" i="1"/>
  <c r="AT46" i="1"/>
  <c r="AR47" i="1"/>
  <c r="AY32" i="1"/>
  <c r="AY33" i="1"/>
  <c r="AU35" i="1"/>
  <c r="AS36" i="1"/>
  <c r="AQ37" i="1"/>
  <c r="AW38" i="1"/>
  <c r="AU39" i="1"/>
  <c r="AS40" i="1"/>
  <c r="AY41" i="1"/>
  <c r="AM43" i="1"/>
  <c r="AI45" i="1"/>
  <c r="AO46" i="1"/>
  <c r="AU47" i="1"/>
  <c r="AP34" i="1"/>
  <c r="AM33" i="1"/>
  <c r="AU33" i="1"/>
  <c r="AK34" i="1"/>
  <c r="AS34" i="1"/>
  <c r="AI35" i="1"/>
  <c r="AQ35" i="1"/>
  <c r="AY35" i="1"/>
  <c r="AO36" i="1"/>
  <c r="AW36" i="1"/>
  <c r="AM37" i="1"/>
  <c r="AU37" i="1"/>
  <c r="AK38" i="1"/>
  <c r="AS38" i="1"/>
  <c r="AI39" i="1"/>
  <c r="AQ39" i="1"/>
  <c r="AY39" i="1"/>
  <c r="AO40" i="1"/>
  <c r="AW40" i="1"/>
  <c r="AM41" i="1"/>
  <c r="AU41" i="1"/>
  <c r="AK42" i="1"/>
  <c r="AS42" i="1"/>
  <c r="AI43" i="1"/>
  <c r="AQ43" i="1"/>
  <c r="AY43" i="1"/>
  <c r="AO44" i="1"/>
  <c r="AW44" i="1"/>
  <c r="AM45" i="1"/>
  <c r="AU45" i="1"/>
  <c r="AK46" i="1"/>
  <c r="AS46" i="1"/>
  <c r="AI47" i="1"/>
  <c r="AQ47" i="1"/>
  <c r="AY47" i="1"/>
  <c r="AP32" i="1"/>
  <c r="AX32" i="1"/>
  <c r="AN33" i="1"/>
  <c r="AV33" i="1"/>
  <c r="AL34" i="1"/>
  <c r="AT34" i="1"/>
  <c r="AJ35" i="1"/>
  <c r="AR35" i="1"/>
  <c r="AZ35" i="1"/>
  <c r="AP36" i="1"/>
  <c r="AX36" i="1"/>
  <c r="AN37" i="1"/>
  <c r="AV37" i="1"/>
  <c r="AL38" i="1"/>
  <c r="AT38" i="1"/>
  <c r="AJ39" i="1"/>
  <c r="AR39" i="1"/>
  <c r="AZ39" i="1"/>
  <c r="AP40" i="1"/>
  <c r="AX40" i="1"/>
  <c r="AN41" i="1"/>
  <c r="AV41" i="1"/>
  <c r="AL42" i="1"/>
  <c r="AT42" i="1"/>
  <c r="AJ43" i="1"/>
  <c r="AR43" i="1"/>
  <c r="AP44" i="1"/>
  <c r="AX44" i="1"/>
  <c r="AV45" i="1"/>
  <c r="AL46" i="1"/>
  <c r="AJ47" i="1"/>
  <c r="AZ47" i="1"/>
  <c r="AQ32" i="1"/>
  <c r="AQ33" i="1"/>
  <c r="AO34" i="1"/>
  <c r="AW34" i="1"/>
  <c r="AM35" i="1"/>
  <c r="AK36" i="1"/>
  <c r="AI37" i="1"/>
  <c r="AY37" i="1"/>
  <c r="AM39" i="1"/>
  <c r="AK40" i="1"/>
  <c r="AQ41" i="1"/>
  <c r="AO42" i="1"/>
  <c r="AU43" i="1"/>
  <c r="AQ45" i="1"/>
  <c r="AW46" i="1"/>
  <c r="AT32" i="1"/>
  <c r="AZ33" i="1"/>
  <c r="AN35" i="1"/>
  <c r="AT36" i="1"/>
  <c r="AJ33" i="1"/>
  <c r="AO33" i="1"/>
  <c r="AW33" i="1"/>
  <c r="AM34" i="1"/>
  <c r="AU34" i="1"/>
  <c r="AK35" i="1"/>
  <c r="AS35" i="1"/>
  <c r="AI36" i="1"/>
  <c r="AQ36" i="1"/>
  <c r="AY36" i="1"/>
  <c r="AO37" i="1"/>
  <c r="AW37" i="1"/>
  <c r="AM38" i="1"/>
  <c r="AU38" i="1"/>
  <c r="AK39" i="1"/>
  <c r="AS39" i="1"/>
  <c r="AI40" i="1"/>
  <c r="AQ40" i="1"/>
  <c r="AY40" i="1"/>
  <c r="AO41" i="1"/>
  <c r="AW41" i="1"/>
  <c r="AM42" i="1"/>
  <c r="AU42" i="1"/>
  <c r="AK43" i="1"/>
  <c r="AS43" i="1"/>
  <c r="AI44" i="1"/>
  <c r="AQ44" i="1"/>
  <c r="AY44" i="1"/>
  <c r="AO45" i="1"/>
  <c r="AW45" i="1"/>
  <c r="AM46" i="1"/>
  <c r="AU46" i="1"/>
  <c r="AK47" i="1"/>
  <c r="AS47" i="1"/>
  <c r="AJ32" i="1"/>
  <c r="AR32" i="1"/>
  <c r="AZ32" i="1"/>
  <c r="AP33" i="1"/>
  <c r="AX33" i="1"/>
  <c r="AN34" i="1"/>
  <c r="AV34" i="1"/>
  <c r="AL35" i="1"/>
  <c r="AT35" i="1"/>
  <c r="AJ36" i="1"/>
  <c r="AR36" i="1"/>
  <c r="AZ36" i="1"/>
  <c r="AP37" i="1"/>
  <c r="AX37" i="1"/>
  <c r="AN38" i="1"/>
  <c r="AV38" i="1"/>
  <c r="AL39" i="1"/>
  <c r="AT39" i="1"/>
  <c r="AJ40" i="1"/>
  <c r="AR40" i="1"/>
  <c r="AZ40" i="1"/>
  <c r="AP41" i="1"/>
  <c r="AX41" i="1"/>
  <c r="AN42" i="1"/>
  <c r="AV42" i="1"/>
  <c r="AL43" i="1"/>
  <c r="AT43" i="1"/>
  <c r="AJ44" i="1"/>
  <c r="AR44" i="1"/>
  <c r="AZ44" i="1"/>
  <c r="AP45" i="1"/>
  <c r="AX45" i="1"/>
  <c r="AN46" i="1"/>
  <c r="AV46" i="1"/>
  <c r="AL47" i="1"/>
  <c r="AT47" i="1"/>
  <c r="AK32" i="1"/>
  <c r="AS32" i="1"/>
  <c r="AO38" i="1"/>
  <c r="AI41" i="1"/>
  <c r="AW42" i="1"/>
  <c r="AK44" i="1"/>
  <c r="AY45" i="1"/>
  <c r="AM47" i="1"/>
  <c r="AR33" i="1"/>
  <c r="AV35" i="1"/>
  <c r="AJ37" i="1"/>
  <c r="AS33" i="1"/>
  <c r="AK37" i="1"/>
  <c r="AY38" i="1"/>
  <c r="AK41" i="1"/>
  <c r="AN32" i="1"/>
  <c r="AZ37" i="1"/>
  <c r="AN43" i="1"/>
  <c r="AU32" i="1"/>
  <c r="AO35" i="1"/>
  <c r="AI38" i="1"/>
  <c r="AW39" i="1"/>
  <c r="AS41" i="1"/>
  <c r="AO43" i="1"/>
  <c r="AK45" i="1"/>
  <c r="AY46" i="1"/>
  <c r="AV32" i="1"/>
  <c r="AW35" i="1"/>
  <c r="AP38" i="1"/>
  <c r="AL40" i="1"/>
  <c r="AZ41" i="1"/>
  <c r="AV43" i="1"/>
  <c r="AR45" i="1"/>
  <c r="AN47" i="1"/>
  <c r="AM36" i="1"/>
  <c r="AQ38" i="1"/>
  <c r="AM40" i="1"/>
  <c r="AI42" i="1"/>
  <c r="AW43" i="1"/>
  <c r="AS45" i="1"/>
  <c r="AO47" i="1"/>
  <c r="AK33" i="1"/>
  <c r="AU36" i="1"/>
  <c r="AX38" i="1"/>
  <c r="AT40" i="1"/>
  <c r="AP42" i="1"/>
  <c r="AL44" i="1"/>
  <c r="AZ45" i="1"/>
  <c r="AV47" i="1"/>
  <c r="AU40" i="1"/>
  <c r="AQ42" i="1"/>
  <c r="AM44" i="1"/>
  <c r="AI46" i="1"/>
  <c r="AW47" i="1"/>
  <c r="AI34" i="1"/>
  <c r="AR37" i="1"/>
  <c r="AN39" i="1"/>
  <c r="AJ41" i="1"/>
  <c r="AX42" i="1"/>
  <c r="AT44" i="1"/>
  <c r="AP46" i="1"/>
  <c r="AM32" i="1"/>
  <c r="AQ34" i="1"/>
  <c r="AS37" i="1"/>
  <c r="AO39" i="1"/>
  <c r="AY42" i="1"/>
  <c r="AU44" i="1"/>
  <c r="AQ46" i="1"/>
  <c r="AY34" i="1"/>
  <c r="AV39" i="1"/>
  <c r="AR41" i="1"/>
  <c r="AJ45" i="1"/>
  <c r="AX46" i="1"/>
  <c r="AI32" i="1"/>
  <c r="C11" i="1"/>
  <c r="D11" i="1"/>
  <c r="C26" i="1"/>
  <c r="D21" i="1"/>
  <c r="D22" i="1"/>
  <c r="C21" i="1"/>
  <c r="C25" i="1"/>
  <c r="C22" i="1"/>
  <c r="C27" i="1" l="1"/>
  <c r="E22" i="1"/>
  <c r="F22" i="1" s="1"/>
  <c r="E21" i="1"/>
  <c r="F21" i="1" s="1"/>
  <c r="J31" i="1" l="1"/>
  <c r="L19" i="1"/>
  <c r="E27" i="1"/>
  <c r="J69" i="1"/>
  <c r="J50" i="1"/>
  <c r="E29"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<sst xmlns="http://schemas.openxmlformats.org/spreadsheetml/2006/main" count="123" uniqueCount="56">
  <si>
    <t>Pine</t>
  </si>
  <si>
    <t>Oak</t>
  </si>
  <si>
    <t>Size</t>
  </si>
  <si>
    <t>Bark Remove</t>
  </si>
  <si>
    <t>Cutting</t>
  </si>
  <si>
    <t>*hours a week</t>
  </si>
  <si>
    <t>*$ per thousand feet</t>
  </si>
  <si>
    <t>Variable cost</t>
  </si>
  <si>
    <t>Purchase price</t>
  </si>
  <si>
    <t>Sale price</t>
  </si>
  <si>
    <t>*value is in thousand feet</t>
  </si>
  <si>
    <t>Profit</t>
  </si>
  <si>
    <t>*hour per thousand feet</t>
  </si>
  <si>
    <t>Revenue</t>
  </si>
  <si>
    <t>Cost</t>
  </si>
  <si>
    <t>Profit per thousand feet</t>
  </si>
  <si>
    <t>FIXED INPUTS</t>
  </si>
  <si>
    <t>DECISION VARIABLES</t>
  </si>
  <si>
    <t>CONSTRAINTS</t>
  </si>
  <si>
    <t>PERFORMANCE MEASURES</t>
  </si>
  <si>
    <t>Bark Optimal utilization</t>
  </si>
  <si>
    <t>Cutting Optimal utilization</t>
  </si>
  <si>
    <t>Max Purchase</t>
  </si>
  <si>
    <t>Bark Removal</t>
  </si>
  <si>
    <t>MONEY METRICS</t>
  </si>
  <si>
    <t>*in thousand $</t>
  </si>
  <si>
    <t>Base Case</t>
  </si>
  <si>
    <t>DELTA$</t>
  </si>
  <si>
    <t>DELTA%</t>
  </si>
  <si>
    <t>NOTES</t>
  </si>
  <si>
    <t>Scenario #</t>
  </si>
  <si>
    <t>Oak C5</t>
  </si>
  <si>
    <t>Pine D5</t>
  </si>
  <si>
    <t>#</t>
  </si>
  <si>
    <t>Name</t>
  </si>
  <si>
    <t>Scenario Manager</t>
  </si>
  <si>
    <t># of Oak</t>
  </si>
  <si>
    <t># of Pine</t>
  </si>
  <si>
    <t>Sale price OAK</t>
  </si>
  <si>
    <t>Sale Price PINE</t>
  </si>
  <si>
    <t>Cost OAK</t>
  </si>
  <si>
    <t>Cost PINE</t>
  </si>
  <si>
    <t>Bark Constraint</t>
  </si>
  <si>
    <t>Cutting Constraints</t>
  </si>
  <si>
    <t>Scenario Name</t>
  </si>
  <si>
    <t>J2</t>
  </si>
  <si>
    <t>Oak maximization</t>
  </si>
  <si>
    <t>Pine maximization</t>
  </si>
  <si>
    <t>Bark maximization</t>
  </si>
  <si>
    <t>Cutting maximization</t>
  </si>
  <si>
    <t>Sale price increase</t>
  </si>
  <si>
    <t>Cost decreases</t>
  </si>
  <si>
    <t>Profit maximization</t>
  </si>
  <si>
    <t>Manual check</t>
  </si>
  <si>
    <t>This color means MAX</t>
  </si>
  <si>
    <t>This table is used to find the max in the main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</si>
</sst>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quot;$&quot;#,##0.00"/>
  </numFmts>
  <fonts count="8" x14ac:knownFonts="1">
    <font>
      <sz val="11"/>
      <color theme="1"/>
      <name val="Aptos Narrow"/>
      <family val="2"/>
      <scheme val="minor"/>
    </font>
    <font>
      <i/>
      <sz val="11"/>
      <color theme="1"/>
      <name val="Aptos Narrow"/>
      <family val="2"/>
      <scheme val="minor"/>
    </font>
    <font>
      <sz val="11"/>
      <color theme="1"/>
      <name val="Aptos Narrow"/>
      <family val="2"/>
      <scheme val="minor"/>
    </font>
    <font>
      <b/>
      <sz val="11"/>
      <color theme="1"/>
      <name val="Aptos Narrow"/>
      <family val="2"/>
      <scheme val="minor"/>
    </font>
    <font>
      <u val="singleAccounting"/>
      <sz val="11"/>
      <color theme="1"/>
      <name val="Aptos Narrow"/>
      <family val="2"/>
      <scheme val="minor"/>
    </font>
    <font>
      <b/>
      <i/>
      <sz val="11"/>
      <color theme="1"/>
      <name val="Aptos Narrow"/>
      <family val="2"/>
      <scheme val="minor"/>
    </font>
    <font>
      <sz val="11"/>
      <color theme="0" tint="-0.14999847407452621"/>
      <name val="Aptos Narrow"/>
      <family val="2"/>
      <scheme val="minor"/>
    </font>
    <font>
      <sz val="11"/>
      <color rgb="FF000000"/>
      <name val="Aptos Narrow"/>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3" tint="0.89999084444715716"/>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55">
    <xf numFmtId="0" fontId="0" fillId="0" borderId="0" xfId="0"/>
    <xf numFmtId="0" fontId="0" fillId="0" borderId="1" xfId="0"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1" fillId="0" borderId="0" xfId="0" applyFont="1" applyAlignment="1">
      <alignment horizontal="center" vertical="center" wrapText="1"/>
    </xf>
    <xf numFmtId="164" fontId="0" fillId="0" borderId="0" xfId="1" applyNumberFormat="1" applyFont="1" applyBorder="1" applyAlignment="1">
      <alignment horizontal="center" vertical="center" wrapText="1"/>
    </xf>
    <xf numFmtId="164" fontId="0" fillId="0" borderId="0" xfId="0" applyNumberFormat="1" applyAlignment="1">
      <alignment horizontal="center" vertical="center" wrapText="1"/>
    </xf>
    <xf numFmtId="10" fontId="0" fillId="0" borderId="0" xfId="2" applyNumberFormat="1" applyFont="1" applyBorder="1" applyAlignment="1">
      <alignment horizontal="center" vertical="center" wrapText="1"/>
    </xf>
    <xf numFmtId="0" fontId="3" fillId="0" borderId="3"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164" fontId="0" fillId="0" borderId="7" xfId="1" applyNumberFormat="1" applyFont="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164" fontId="0" fillId="0" borderId="10" xfId="0" applyNumberFormat="1" applyBorder="1" applyAlignment="1">
      <alignment horizontal="center" vertical="center" wrapText="1"/>
    </xf>
    <xf numFmtId="164" fontId="0" fillId="0" borderId="7" xfId="0" applyNumberFormat="1" applyBorder="1" applyAlignment="1">
      <alignment horizontal="center" vertical="center" wrapText="1"/>
    </xf>
    <xf numFmtId="164" fontId="4" fillId="3" borderId="10" xfId="0" applyNumberFormat="1" applyFont="1" applyFill="1" applyBorder="1" applyAlignment="1">
      <alignment horizontal="center" vertical="center" wrapText="1"/>
    </xf>
    <xf numFmtId="0" fontId="0" fillId="0" borderId="3" xfId="0" applyBorder="1" applyAlignment="1">
      <alignment horizontal="center" vertical="center" wrapText="1"/>
    </xf>
    <xf numFmtId="164" fontId="0" fillId="0" borderId="8" xfId="0" applyNumberFormat="1" applyBorder="1" applyAlignment="1">
      <alignment horizontal="center" vertical="center" wrapText="1"/>
    </xf>
    <xf numFmtId="9" fontId="0" fillId="0" borderId="2" xfId="2" applyFont="1" applyBorder="1" applyAlignment="1">
      <alignment horizontal="center" vertical="center" wrapText="1"/>
    </xf>
    <xf numFmtId="0" fontId="0" fillId="4" borderId="0" xfId="0" applyFill="1" applyAlignment="1">
      <alignment horizontal="center" vertical="center" wrapText="1"/>
    </xf>
    <xf numFmtId="44" fontId="0" fillId="0" borderId="0" xfId="1" applyFont="1" applyFill="1" applyAlignment="1">
      <alignment horizontal="center" vertical="center" wrapText="1"/>
    </xf>
    <xf numFmtId="0" fontId="0" fillId="0" borderId="11" xfId="0" applyBorder="1" applyAlignment="1">
      <alignment horizontal="center" vertical="center" wrapText="1"/>
    </xf>
    <xf numFmtId="44" fontId="0" fillId="0" borderId="11" xfId="1" applyFont="1" applyFill="1" applyBorder="1" applyAlignment="1">
      <alignment horizontal="center" vertical="center" wrapText="1"/>
    </xf>
    <xf numFmtId="0" fontId="3" fillId="0" borderId="11" xfId="0" applyFont="1" applyBorder="1" applyAlignment="1">
      <alignment horizontal="center" vertical="center" wrapText="1"/>
    </xf>
    <xf numFmtId="0" fontId="0" fillId="0" borderId="11" xfId="1" applyNumberFormat="1" applyFont="1" applyFill="1" applyBorder="1" applyAlignment="1">
      <alignment horizontal="center" vertical="center" wrapText="1"/>
    </xf>
    <xf numFmtId="44" fontId="3" fillId="0" borderId="11" xfId="1" applyFont="1" applyFill="1" applyBorder="1" applyAlignment="1">
      <alignment horizontal="center" vertical="center" wrapText="1"/>
    </xf>
    <xf numFmtId="0" fontId="0" fillId="5" borderId="0" xfId="0" applyFill="1" applyAlignment="1">
      <alignment horizontal="center" vertical="center" wrapText="1"/>
    </xf>
    <xf numFmtId="164" fontId="0" fillId="4" borderId="0" xfId="0" applyNumberFormat="1" applyFill="1" applyAlignment="1">
      <alignment horizontal="center" vertical="center" wrapText="1"/>
    </xf>
    <xf numFmtId="44" fontId="0" fillId="0" borderId="0" xfId="1" applyFont="1" applyFill="1" applyBorder="1" applyAlignment="1">
      <alignment horizontal="center" vertical="center" wrapText="1"/>
    </xf>
    <xf numFmtId="164" fontId="0" fillId="4" borderId="11" xfId="0" applyNumberFormat="1" applyFill="1" applyBorder="1" applyAlignment="1">
      <alignment horizontal="center" vertical="center" wrapText="1"/>
    </xf>
    <xf numFmtId="165" fontId="0" fillId="0" borderId="11" xfId="1" applyNumberFormat="1" applyFont="1" applyFill="1" applyBorder="1" applyAlignment="1">
      <alignment horizontal="center" vertical="center" wrapText="1"/>
    </xf>
    <xf numFmtId="165" fontId="0" fillId="0" borderId="0" xfId="1" applyNumberFormat="1" applyFont="1" applyFill="1" applyAlignment="1">
      <alignment horizontal="center" vertical="center" wrapText="1"/>
    </xf>
    <xf numFmtId="165" fontId="0" fillId="5" borderId="0" xfId="1" applyNumberFormat="1" applyFont="1" applyFill="1" applyAlignment="1">
      <alignment horizontal="center" vertical="center" wrapText="1"/>
    </xf>
    <xf numFmtId="165" fontId="0" fillId="6" borderId="0" xfId="1" applyNumberFormat="1" applyFont="1" applyFill="1" applyAlignment="1">
      <alignment horizontal="center" vertical="center" wrapText="1"/>
    </xf>
    <xf numFmtId="165" fontId="0" fillId="7" borderId="0" xfId="1" applyNumberFormat="1" applyFont="1" applyFill="1" applyAlignment="1">
      <alignment horizontal="center" vertical="center" wrapText="1"/>
    </xf>
    <xf numFmtId="165" fontId="0" fillId="8" borderId="0" xfId="1" applyNumberFormat="1" applyFont="1" applyFill="1" applyAlignment="1">
      <alignment horizontal="center" vertical="center" wrapText="1"/>
    </xf>
    <xf numFmtId="0" fontId="0" fillId="5" borderId="11" xfId="0" applyFill="1" applyBorder="1" applyAlignment="1">
      <alignment horizontal="center" vertical="center" wrapText="1"/>
    </xf>
    <xf numFmtId="0" fontId="0" fillId="6" borderId="11" xfId="0" applyFill="1" applyBorder="1" applyAlignment="1">
      <alignment horizontal="center" vertical="center" wrapText="1"/>
    </xf>
    <xf numFmtId="0" fontId="0" fillId="7" borderId="11" xfId="0" applyFill="1" applyBorder="1" applyAlignment="1">
      <alignment horizontal="center" vertical="center" wrapText="1"/>
    </xf>
    <xf numFmtId="0" fontId="0" fillId="8" borderId="11" xfId="0" applyFill="1" applyBorder="1" applyAlignment="1">
      <alignment horizontal="center" vertical="center" wrapText="1"/>
    </xf>
    <xf numFmtId="0" fontId="0" fillId="3" borderId="0" xfId="0" applyFill="1" applyAlignment="1">
      <alignment horizontal="center" vertical="center" wrapText="1"/>
    </xf>
    <xf numFmtId="165" fontId="6" fillId="0" borderId="11" xfId="1" applyNumberFormat="1" applyFont="1" applyFill="1" applyBorder="1" applyAlignment="1">
      <alignment horizontal="center" vertical="center" wrapText="1"/>
    </xf>
    <xf numFmtId="164" fontId="6" fillId="0" borderId="11" xfId="0" applyNumberFormat="1" applyFont="1" applyBorder="1" applyAlignment="1">
      <alignment horizontal="center" vertical="center" wrapText="1"/>
    </xf>
    <xf numFmtId="0" fontId="7" fillId="0" borderId="11" xfId="0" applyFont="1" applyBorder="1"/>
    <xf numFmtId="165" fontId="3" fillId="0" borderId="11" xfId="1" applyNumberFormat="1" applyFont="1" applyFill="1"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cellXfs>
  <cellStyles count="3">
    <cellStyle name="Currency" xfId="1" builtinId="4"/>
    <cellStyle name="Normal" xfId="0" builtinId="0"/>
    <cellStyle name="Per cent" xfId="2" builtinId="5"/>
  </cellStyles>
  <dxfs count="26">
    <dxf>
      <fill>
        <patternFill>
          <bgColor theme="5" tint="0.39994506668294322"/>
        </patternFill>
      </fill>
    </dxf>
    <dxf>
      <fill>
        <patternFill>
          <bgColor theme="5" tint="0.39994506668294322"/>
        </patternFill>
      </fill>
    </dxf>
    <dxf>
      <fill>
        <patternFill>
          <bgColor theme="5" tint="0.39994506668294322"/>
        </patternFill>
      </fill>
    </dxf>
    <dxf>
      <fill>
        <patternFill>
          <bgColor theme="9" tint="0.59996337778862885"/>
        </patternFill>
      </fill>
    </dxf>
    <dxf>
      <fill>
        <patternFill>
          <bgColor theme="5" tint="0.39994506668294322"/>
        </patternFill>
      </fill>
    </dxf>
    <dxf>
      <fill>
        <patternFill>
          <bgColor theme="9" tint="0.59996337778862885"/>
        </patternFill>
      </fill>
    </dxf>
    <dxf>
      <font>
        <b/>
        <i val="0"/>
        <strike val="0"/>
      </font>
      <border>
        <left style="thin">
          <color auto="1"/>
        </left>
        <right style="thin">
          <color auto="1"/>
        </right>
        <top style="thin">
          <color auto="1"/>
        </top>
        <bottom style="thin">
          <color auto="1"/>
        </bottom>
        <vertical/>
        <horizontal/>
      </border>
    </dxf>
    <dxf>
      <fill>
        <patternFill>
          <bgColor theme="9" tint="0.59996337778862885"/>
        </patternFill>
      </fill>
    </dxf>
    <dxf>
      <fill>
        <patternFill>
          <bgColor theme="5" tint="0.39994506668294322"/>
        </patternFill>
      </fill>
    </dxf>
    <dxf>
      <font>
        <b/>
        <i val="0"/>
        <strike val="0"/>
      </font>
      <border>
        <left style="thin">
          <color auto="1"/>
        </left>
        <right style="thin">
          <color auto="1"/>
        </right>
        <top style="thin">
          <color auto="1"/>
        </top>
        <bottom style="thin">
          <color auto="1"/>
        </bottom>
        <vertical/>
        <horizontal/>
      </border>
    </dxf>
    <dxf>
      <fill>
        <patternFill>
          <bgColor theme="9" tint="0.59996337778862885"/>
        </patternFill>
      </fill>
    </dxf>
    <dxf>
      <font>
        <color rgb="FF9C0006"/>
      </font>
      <fill>
        <patternFill>
          <bgColor rgb="FFFFC7CE"/>
        </patternFill>
      </fill>
    </dxf>
    <dxf>
      <font>
        <color rgb="FF9C0006"/>
      </font>
      <fill>
        <patternFill>
          <bgColor rgb="FFFFC7CE"/>
        </patternFill>
      </fill>
    </dxf>
    <dxf>
      <fill>
        <patternFill>
          <bgColor theme="9" tint="0.79998168889431442"/>
        </patternFill>
      </fill>
    </dxf>
    <dxf>
      <fill>
        <patternFill>
          <bgColor rgb="FFFF0000"/>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9" tint="0.59996337778862885"/>
        </patternFill>
      </fill>
    </dxf>
    <dxf>
      <fill>
        <patternFill>
          <bgColor theme="5" tint="0.39994506668294322"/>
        </patternFill>
      </fill>
    </dxf>
    <dxf>
      <fill>
        <patternFill>
          <bgColor theme="9" tint="0.59996337778862885"/>
        </patternFill>
      </fill>
    </dxf>
    <dxf>
      <font>
        <b/>
        <i val="0"/>
        <strike val="0"/>
      </font>
      <border>
        <left style="thin">
          <color auto="1"/>
        </left>
        <right style="thin">
          <color auto="1"/>
        </right>
        <top style="thin">
          <color auto="1"/>
        </top>
        <bottom style="thin">
          <color auto="1"/>
        </bottom>
        <vertical/>
        <horizontal/>
      </border>
    </dxf>
    <dxf>
      <fill>
        <patternFill>
          <bgColor theme="9" tint="0.59996337778862885"/>
        </patternFill>
      </fill>
    </dxf>
    <dxf>
      <fill>
        <patternFill>
          <bgColor theme="5" tint="0.39994506668294322"/>
        </patternFill>
      </fill>
    </dxf>
    <dxf>
      <fill>
        <patternFill>
          <bgColor theme="9" tint="0.59996337778862885"/>
        </patternFill>
      </fill>
    </dxf>
    <dxf>
      <font>
        <b/>
        <i val="0"/>
        <strike val="0"/>
      </font>
      <border>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0054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per</a:t>
            </a:r>
            <a:r>
              <a:rPr lang="en-US" baseline="0"/>
              <a:t> scenario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Model!$K$20:$K$23</c:f>
              <c:strCache>
                <c:ptCount val="4"/>
                <c:pt idx="0">
                  <c:v>Base Case</c:v>
                </c:pt>
                <c:pt idx="1">
                  <c:v>Profit maximization</c:v>
                </c:pt>
                <c:pt idx="2">
                  <c:v>Oak maximization</c:v>
                </c:pt>
                <c:pt idx="3">
                  <c:v>Pine maximization</c:v>
                </c:pt>
              </c:strCache>
            </c:strRef>
          </c:cat>
          <c:val>
            <c:numRef>
              <c:f>Model!$L$20:$L$23</c:f>
              <c:numCache>
                <c:formatCode>"$"#,##0.00</c:formatCode>
                <c:ptCount val="4"/>
                <c:pt idx="0">
                  <c:v>350</c:v>
                </c:pt>
                <c:pt idx="1">
                  <c:v>900</c:v>
                </c:pt>
                <c:pt idx="2">
                  <c:v>840</c:v>
                </c:pt>
                <c:pt idx="3">
                  <c:v>720</c:v>
                </c:pt>
              </c:numCache>
            </c:numRef>
          </c:val>
          <c:extLst>
            <c:ext xmlns:c16="http://schemas.microsoft.com/office/drawing/2014/chart" uri="{C3380CC4-5D6E-409C-BE32-E72D297353CC}">
              <c16:uniqueId val="{00000000-713E-4D70-BE14-A263787B112E}"/>
            </c:ext>
          </c:extLst>
        </c:ser>
        <c:dLbls>
          <c:dLblPos val="outEnd"/>
          <c:showLegendKey val="0"/>
          <c:showVal val="1"/>
          <c:showCatName val="0"/>
          <c:showSerName val="0"/>
          <c:showPercent val="0"/>
          <c:showBubbleSize val="0"/>
        </c:dLbls>
        <c:gapWidth val="182"/>
        <c:axId val="872242943"/>
        <c:axId val="872243423"/>
      </c:barChart>
      <c:catAx>
        <c:axId val="8722429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Scenarios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2243423"/>
        <c:crosses val="autoZero"/>
        <c:auto val="1"/>
        <c:lblAlgn val="ctr"/>
        <c:lblOffset val="100"/>
        <c:noMultiLvlLbl val="0"/>
      </c:catAx>
      <c:valAx>
        <c:axId val="8722434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layout>
            <c:manualLayout>
              <c:xMode val="edge"/>
              <c:yMode val="edge"/>
              <c:x val="0.49088488535602931"/>
              <c:y val="0.8995709485904794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2242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per scenario (excluding the constraints)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0978123042956279"/>
          <c:y val="0.13791804820280251"/>
          <c:w val="0.70696254053103047"/>
          <c:h val="0.62783354337598085"/>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Model!$K$20:$K$27</c:f>
              <c:strCache>
                <c:ptCount val="8"/>
                <c:pt idx="0">
                  <c:v>Base Case</c:v>
                </c:pt>
                <c:pt idx="1">
                  <c:v>Profit maximization</c:v>
                </c:pt>
                <c:pt idx="2">
                  <c:v>Oak maximization</c:v>
                </c:pt>
                <c:pt idx="3">
                  <c:v>Pine maximization</c:v>
                </c:pt>
                <c:pt idx="4">
                  <c:v>Bark maximization</c:v>
                </c:pt>
                <c:pt idx="5">
                  <c:v>Cutting maximization</c:v>
                </c:pt>
                <c:pt idx="6">
                  <c:v>Sale price increase</c:v>
                </c:pt>
                <c:pt idx="7">
                  <c:v>Cost decreases</c:v>
                </c:pt>
              </c:strCache>
            </c:strRef>
          </c:cat>
          <c:val>
            <c:numRef>
              <c:f>Model!$L$20:$L$27</c:f>
              <c:numCache>
                <c:formatCode>"$"#,##0.00</c:formatCode>
                <c:ptCount val="8"/>
                <c:pt idx="0">
                  <c:v>350</c:v>
                </c:pt>
                <c:pt idx="1">
                  <c:v>900</c:v>
                </c:pt>
                <c:pt idx="2">
                  <c:v>840</c:v>
                </c:pt>
                <c:pt idx="3">
                  <c:v>720</c:v>
                </c:pt>
                <c:pt idx="4">
                  <c:v>940</c:v>
                </c:pt>
                <c:pt idx="5">
                  <c:v>960</c:v>
                </c:pt>
                <c:pt idx="6">
                  <c:v>1150</c:v>
                </c:pt>
                <c:pt idx="7">
                  <c:v>950</c:v>
                </c:pt>
              </c:numCache>
            </c:numRef>
          </c:val>
          <c:extLst>
            <c:ext xmlns:c16="http://schemas.microsoft.com/office/drawing/2014/chart" uri="{C3380CC4-5D6E-409C-BE32-E72D297353CC}">
              <c16:uniqueId val="{00000000-75B7-41FD-A00E-C000C9B5D91C}"/>
            </c:ext>
          </c:extLst>
        </c:ser>
        <c:dLbls>
          <c:dLblPos val="outEnd"/>
          <c:showLegendKey val="0"/>
          <c:showVal val="1"/>
          <c:showCatName val="0"/>
          <c:showSerName val="0"/>
          <c:showPercent val="0"/>
          <c:showBubbleSize val="0"/>
        </c:dLbls>
        <c:gapWidth val="182"/>
        <c:axId val="1063386463"/>
        <c:axId val="1063384063"/>
      </c:barChart>
      <c:catAx>
        <c:axId val="106338646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Scenarios</a:t>
                </a:r>
              </a:p>
            </c:rich>
          </c:tx>
          <c:layout>
            <c:manualLayout>
              <c:xMode val="edge"/>
              <c:yMode val="edge"/>
              <c:x val="0"/>
              <c:y val="0.507574580264460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3384063"/>
        <c:crosses val="autoZero"/>
        <c:auto val="1"/>
        <c:lblAlgn val="ctr"/>
        <c:lblOffset val="100"/>
        <c:noMultiLvlLbl val="0"/>
      </c:catAx>
      <c:valAx>
        <c:axId val="10633840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3386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380999</xdr:colOff>
      <xdr:row>5</xdr:row>
      <xdr:rowOff>152400</xdr:rowOff>
    </xdr:from>
    <xdr:to>
      <xdr:col>26</xdr:col>
      <xdr:colOff>221226</xdr:colOff>
      <xdr:row>21</xdr:row>
      <xdr:rowOff>135194</xdr:rowOff>
    </xdr:to>
    <xdr:graphicFrame macro="">
      <xdr:nvGraphicFramePr>
        <xdr:cNvPr id="2" name="Chart 1">
          <a:extLst>
            <a:ext uri="{FF2B5EF4-FFF2-40B4-BE49-F238E27FC236}">
              <a16:creationId xmlns:a16="http://schemas.microsoft.com/office/drawing/2014/main" id="{C2AF25ED-136F-57A8-0CF6-A86EE79F6F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762001</xdr:colOff>
      <xdr:row>5</xdr:row>
      <xdr:rowOff>174172</xdr:rowOff>
    </xdr:from>
    <xdr:to>
      <xdr:col>34</xdr:col>
      <xdr:colOff>1</xdr:colOff>
      <xdr:row>21</xdr:row>
      <xdr:rowOff>130630</xdr:rowOff>
    </xdr:to>
    <xdr:graphicFrame macro="">
      <xdr:nvGraphicFramePr>
        <xdr:cNvPr id="3" name="Chart 2">
          <a:extLst>
            <a:ext uri="{FF2B5EF4-FFF2-40B4-BE49-F238E27FC236}">
              <a16:creationId xmlns:a16="http://schemas.microsoft.com/office/drawing/2014/main" id="{52A986F0-EC4D-5523-BCF0-324D4D37AF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10887</xdr:colOff>
      <xdr:row>6</xdr:row>
      <xdr:rowOff>265470</xdr:rowOff>
    </xdr:from>
    <xdr:to>
      <xdr:col>33</xdr:col>
      <xdr:colOff>261258</xdr:colOff>
      <xdr:row>12</xdr:row>
      <xdr:rowOff>21772</xdr:rowOff>
    </xdr:to>
    <xdr:sp macro="" textlink="">
      <xdr:nvSpPr>
        <xdr:cNvPr id="4" name="Rectangle 3">
          <a:extLst>
            <a:ext uri="{FF2B5EF4-FFF2-40B4-BE49-F238E27FC236}">
              <a16:creationId xmlns:a16="http://schemas.microsoft.com/office/drawing/2014/main" id="{7935C36E-4121-39DA-1980-774C3DB23C42}"/>
            </a:ext>
          </a:extLst>
        </xdr:cNvPr>
        <xdr:cNvSpPr/>
      </xdr:nvSpPr>
      <xdr:spPr>
        <a:xfrm>
          <a:off x="26604687" y="1745927"/>
          <a:ext cx="5181600" cy="1051702"/>
        </a:xfrm>
        <a:prstGeom prst="rect">
          <a:avLst/>
        </a:prstGeom>
        <a:noFill/>
        <a:ln>
          <a:solidFill>
            <a:srgbClr val="00543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29</xdr:col>
      <xdr:colOff>250371</xdr:colOff>
      <xdr:row>31</xdr:row>
      <xdr:rowOff>43542</xdr:rowOff>
    </xdr:from>
    <xdr:ext cx="3320143" cy="1642373"/>
    <xdr:sp macro="" textlink="">
      <xdr:nvSpPr>
        <xdr:cNvPr id="5" name="TextBox 4">
          <a:extLst>
            <a:ext uri="{FF2B5EF4-FFF2-40B4-BE49-F238E27FC236}">
              <a16:creationId xmlns:a16="http://schemas.microsoft.com/office/drawing/2014/main" id="{43235AB9-3ACD-802C-71B5-98FC2FC87DA7}"/>
            </a:ext>
          </a:extLst>
        </xdr:cNvPr>
        <xdr:cNvSpPr txBox="1"/>
      </xdr:nvSpPr>
      <xdr:spPr>
        <a:xfrm>
          <a:off x="27682371" y="6542313"/>
          <a:ext cx="3320143" cy="1642373"/>
        </a:xfrm>
        <a:prstGeom prst="rec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en-US" sz="1100"/>
            <a:t>The table helps determine the best purchase strategies for Oak and Pine products by identifying combinations that offer the highest profitability. Red cells indicate options to avoid, as they exceed constraints like Bark Removal and Cutting limits. This tool clearly outlines which purchase quantities maximize profit while staying within operational boundaries. Across various scenarios, the table presents multiple combinations to consider, highlighting  the choices that should be excluded.</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40FB1-012D-4ABD-B936-02D76AEDCFFB}">
  <dimension ref="B2:AZ85"/>
  <sheetViews>
    <sheetView tabSelected="1" zoomScale="70" zoomScaleNormal="70" workbookViewId="0">
      <selection activeCell="G7" sqref="G7"/>
    </sheetView>
  </sheetViews>
  <sheetFormatPr defaultColWidth="8.88671875" defaultRowHeight="14.4" x14ac:dyDescent="0.3"/>
  <cols>
    <col min="1" max="1" width="8.88671875" style="2"/>
    <col min="2" max="2" width="24.6640625" style="2" customWidth="1"/>
    <col min="3" max="3" width="13.44140625" style="2" customWidth="1"/>
    <col min="4" max="4" width="11.109375" style="2" customWidth="1"/>
    <col min="5" max="5" width="12.44140625" style="2" customWidth="1"/>
    <col min="6" max="6" width="52.44140625" style="2" customWidth="1"/>
    <col min="7" max="7" width="34.33203125" style="4" customWidth="1"/>
    <col min="8" max="8" width="8.88671875" style="2"/>
    <col min="9" max="9" width="11.44140625" style="2" customWidth="1"/>
    <col min="10" max="10" width="13.33203125" style="2" bestFit="1" customWidth="1"/>
    <col min="11" max="11" width="19.77734375" style="2" customWidth="1"/>
    <col min="12" max="12" width="10" style="2" customWidth="1"/>
    <col min="13" max="13" width="10" style="2" bestFit="1" customWidth="1"/>
    <col min="14" max="14" width="10.6640625" style="2" bestFit="1" customWidth="1"/>
    <col min="15" max="15" width="14.21875" style="2" bestFit="1" customWidth="1"/>
    <col min="16" max="16" width="11.88671875" style="2" bestFit="1" customWidth="1"/>
    <col min="17" max="18" width="10" style="2" bestFit="1" customWidth="1"/>
    <col min="19" max="19" width="11.5546875" style="2" customWidth="1"/>
    <col min="20" max="21" width="10" style="2" bestFit="1" customWidth="1"/>
    <col min="22" max="22" width="11.5546875" style="2" customWidth="1"/>
    <col min="23" max="28" width="11.44140625" style="2" bestFit="1" customWidth="1"/>
    <col min="29" max="29" width="8.88671875" style="2"/>
    <col min="30" max="30" width="17" style="2" bestFit="1" customWidth="1"/>
    <col min="31" max="31" width="14.5546875" style="2" customWidth="1"/>
    <col min="32" max="34" width="10" style="2" bestFit="1" customWidth="1"/>
    <col min="35" max="43" width="10" style="2" hidden="1" customWidth="1"/>
    <col min="44" max="49" width="11.44140625" style="2" hidden="1" customWidth="1"/>
    <col min="50" max="52" width="0" style="2" hidden="1" customWidth="1"/>
    <col min="53" max="16384" width="8.88671875" style="2"/>
  </cols>
  <sheetData>
    <row r="2" spans="2:49" x14ac:dyDescent="0.3">
      <c r="G2" s="3" t="s">
        <v>29</v>
      </c>
      <c r="I2" s="2" t="s">
        <v>30</v>
      </c>
      <c r="J2" s="25">
        <v>1</v>
      </c>
      <c r="K2" s="26"/>
      <c r="L2" s="26"/>
      <c r="M2" s="26"/>
      <c r="N2" s="26"/>
      <c r="O2" s="26"/>
      <c r="P2" s="26"/>
      <c r="Q2" s="26"/>
      <c r="R2" s="26"/>
      <c r="S2" s="26"/>
    </row>
    <row r="3" spans="2:49" ht="28.8" x14ac:dyDescent="0.3">
      <c r="B3" s="8" t="s">
        <v>17</v>
      </c>
      <c r="C3" s="9"/>
      <c r="D3" s="10"/>
      <c r="J3" s="29" t="s">
        <v>33</v>
      </c>
      <c r="K3" s="31" t="s">
        <v>34</v>
      </c>
      <c r="L3" s="31" t="s">
        <v>36</v>
      </c>
      <c r="M3" s="31" t="s">
        <v>37</v>
      </c>
      <c r="N3" s="31" t="s">
        <v>38</v>
      </c>
      <c r="O3" s="31" t="s">
        <v>39</v>
      </c>
      <c r="P3" s="31" t="s">
        <v>40</v>
      </c>
      <c r="Q3" s="31" t="s">
        <v>41</v>
      </c>
      <c r="R3" s="31" t="s">
        <v>42</v>
      </c>
      <c r="S3" s="29" t="s">
        <v>43</v>
      </c>
    </row>
    <row r="4" spans="2:49" x14ac:dyDescent="0.3">
      <c r="B4" s="11"/>
      <c r="C4" s="2" t="s">
        <v>1</v>
      </c>
      <c r="D4" s="12" t="s">
        <v>0</v>
      </c>
      <c r="J4" s="27">
        <f>J2</f>
        <v>1</v>
      </c>
      <c r="K4" s="28" t="str" cm="1">
        <f t="array" ref="K4:S4">_xlfn.XLOOKUP(J4,J8:J15,K8:S15)</f>
        <v>Base Case</v>
      </c>
      <c r="L4" s="30">
        <v>5</v>
      </c>
      <c r="M4" s="30">
        <v>5</v>
      </c>
      <c r="N4" s="36">
        <v>70</v>
      </c>
      <c r="O4" s="36">
        <v>54</v>
      </c>
      <c r="P4" s="36">
        <v>10</v>
      </c>
      <c r="Q4" s="36">
        <v>6</v>
      </c>
      <c r="R4" s="30">
        <v>60</v>
      </c>
      <c r="S4" s="27">
        <v>40</v>
      </c>
    </row>
    <row r="5" spans="2:49" x14ac:dyDescent="0.3">
      <c r="B5" s="13" t="s">
        <v>2</v>
      </c>
      <c r="C5" s="14">
        <f>L4</f>
        <v>5</v>
      </c>
      <c r="D5" s="15">
        <f>M4</f>
        <v>5</v>
      </c>
      <c r="F5" s="2" t="str">
        <f>IF(C5&lt;=OakMax,"","Cannot purchase more than "&amp;OakMax&amp;" thousand feet of oak logs. Reduce quantity by "&amp;C5-OakMax&amp;" of Oak")</f>
        <v/>
      </c>
      <c r="G5" s="4" t="s">
        <v>10</v>
      </c>
    </row>
    <row r="6" spans="2:49" ht="28.8" x14ac:dyDescent="0.3">
      <c r="F6" s="2" t="str">
        <f>IF(D5&lt;=PineMax,"","Cannot purchase more than "&amp;PineMax&amp;" thousand feet of pine logs. Reduce quantity by  "&amp;D5-PineMax&amp;" of Pine")</f>
        <v/>
      </c>
      <c r="J6" s="2" t="s">
        <v>35</v>
      </c>
      <c r="AF6" s="26"/>
      <c r="AG6" s="26"/>
      <c r="AH6" s="26"/>
      <c r="AI6" s="26"/>
      <c r="AJ6" s="26"/>
      <c r="AK6" s="26"/>
      <c r="AL6" s="26"/>
      <c r="AM6" s="26"/>
      <c r="AN6" s="26"/>
      <c r="AO6" s="26"/>
      <c r="AP6" s="26"/>
      <c r="AQ6" s="26"/>
      <c r="AR6" s="26"/>
      <c r="AS6" s="26"/>
      <c r="AT6" s="26"/>
      <c r="AU6" s="26"/>
      <c r="AV6" s="26"/>
      <c r="AW6" s="26"/>
    </row>
    <row r="7" spans="2:49" ht="28.8" x14ac:dyDescent="0.3">
      <c r="B7" s="8" t="s">
        <v>16</v>
      </c>
      <c r="C7" s="9"/>
      <c r="D7" s="10"/>
      <c r="J7" s="29" t="s">
        <v>33</v>
      </c>
      <c r="K7" s="29" t="s">
        <v>34</v>
      </c>
      <c r="L7" s="29" t="s">
        <v>36</v>
      </c>
      <c r="M7" s="29" t="s">
        <v>37</v>
      </c>
      <c r="N7" s="29" t="s">
        <v>38</v>
      </c>
      <c r="O7" s="29" t="s">
        <v>39</v>
      </c>
      <c r="P7" s="29" t="s">
        <v>40</v>
      </c>
      <c r="Q7" s="29" t="s">
        <v>41</v>
      </c>
      <c r="R7" s="29" t="s">
        <v>42</v>
      </c>
      <c r="S7" s="29" t="s">
        <v>43</v>
      </c>
      <c r="AF7" s="26"/>
      <c r="AG7" s="26"/>
      <c r="AH7" s="26"/>
      <c r="AI7" s="26"/>
      <c r="AJ7" s="26"/>
      <c r="AK7" s="26"/>
      <c r="AL7" s="26"/>
      <c r="AM7" s="26"/>
      <c r="AN7" s="26"/>
      <c r="AO7" s="26"/>
      <c r="AP7" s="26"/>
      <c r="AQ7" s="26"/>
      <c r="AR7" s="26"/>
      <c r="AS7" s="26"/>
      <c r="AT7" s="26"/>
      <c r="AU7" s="26"/>
      <c r="AV7" s="26"/>
      <c r="AW7" s="26"/>
    </row>
    <row r="8" spans="2:49" x14ac:dyDescent="0.3">
      <c r="B8" s="11" t="s">
        <v>8</v>
      </c>
      <c r="C8" s="5">
        <v>20</v>
      </c>
      <c r="D8" s="16">
        <v>18</v>
      </c>
      <c r="G8" s="4" t="s">
        <v>6</v>
      </c>
      <c r="J8" s="27">
        <v>1</v>
      </c>
      <c r="K8" s="27" t="s">
        <v>26</v>
      </c>
      <c r="L8" s="27">
        <v>5</v>
      </c>
      <c r="M8" s="27">
        <v>5</v>
      </c>
      <c r="N8" s="36">
        <v>70</v>
      </c>
      <c r="O8" s="36">
        <v>54</v>
      </c>
      <c r="P8" s="36">
        <v>10</v>
      </c>
      <c r="Q8" s="36">
        <v>6</v>
      </c>
      <c r="R8" s="27">
        <v>60</v>
      </c>
      <c r="S8" s="27">
        <v>40</v>
      </c>
      <c r="AF8" s="26"/>
      <c r="AG8" s="26"/>
      <c r="AH8" s="26"/>
      <c r="AI8" s="26"/>
      <c r="AJ8" s="26"/>
      <c r="AK8" s="26"/>
      <c r="AL8" s="26"/>
      <c r="AM8" s="26"/>
      <c r="AN8" s="26"/>
      <c r="AO8" s="26"/>
      <c r="AP8" s="26"/>
      <c r="AQ8" s="26"/>
      <c r="AR8" s="26"/>
      <c r="AS8" s="26"/>
      <c r="AT8" s="26"/>
      <c r="AU8" s="26"/>
      <c r="AV8" s="26"/>
      <c r="AW8" s="26"/>
    </row>
    <row r="9" spans="2:49" x14ac:dyDescent="0.3">
      <c r="B9" s="11" t="s">
        <v>7</v>
      </c>
      <c r="C9" s="5">
        <f>P4</f>
        <v>10</v>
      </c>
      <c r="D9" s="16">
        <f>Q4</f>
        <v>6</v>
      </c>
      <c r="G9" s="4" t="s">
        <v>6</v>
      </c>
      <c r="J9" s="27">
        <v>2</v>
      </c>
      <c r="K9" s="27" t="s">
        <v>52</v>
      </c>
      <c r="L9" s="27">
        <v>15</v>
      </c>
      <c r="M9" s="27">
        <v>10</v>
      </c>
      <c r="N9" s="36">
        <v>70</v>
      </c>
      <c r="O9" s="36">
        <v>54</v>
      </c>
      <c r="P9" s="36">
        <v>10</v>
      </c>
      <c r="Q9" s="36">
        <v>6</v>
      </c>
      <c r="R9" s="27">
        <v>60</v>
      </c>
      <c r="S9" s="27">
        <v>40</v>
      </c>
      <c r="AF9" s="26"/>
      <c r="AG9" s="26"/>
      <c r="AH9" s="26"/>
      <c r="AI9" s="26"/>
      <c r="AJ9" s="26"/>
      <c r="AK9" s="26"/>
      <c r="AL9" s="26"/>
      <c r="AM9" s="26"/>
      <c r="AN9" s="26"/>
      <c r="AO9" s="26"/>
      <c r="AP9" s="26"/>
      <c r="AQ9" s="26"/>
      <c r="AR9" s="26"/>
      <c r="AS9" s="26"/>
      <c r="AT9" s="26"/>
      <c r="AU9" s="26"/>
      <c r="AV9" s="26"/>
      <c r="AW9" s="26"/>
    </row>
    <row r="10" spans="2:49" x14ac:dyDescent="0.3">
      <c r="B10" s="11" t="s">
        <v>9</v>
      </c>
      <c r="C10" s="5">
        <f>N4</f>
        <v>70</v>
      </c>
      <c r="D10" s="16">
        <f>O4</f>
        <v>54</v>
      </c>
      <c r="E10" s="6"/>
      <c r="G10" s="4" t="s">
        <v>6</v>
      </c>
      <c r="J10" s="27">
        <v>3</v>
      </c>
      <c r="K10" s="27" t="s">
        <v>46</v>
      </c>
      <c r="L10" s="27">
        <v>18</v>
      </c>
      <c r="M10" s="27">
        <v>4</v>
      </c>
      <c r="N10" s="36">
        <v>70</v>
      </c>
      <c r="O10" s="36">
        <v>54</v>
      </c>
      <c r="P10" s="36">
        <v>10</v>
      </c>
      <c r="Q10" s="36">
        <v>6</v>
      </c>
      <c r="R10" s="27">
        <v>60</v>
      </c>
      <c r="S10" s="27">
        <v>40</v>
      </c>
      <c r="AF10" s="26"/>
      <c r="AG10" s="26"/>
      <c r="AH10" s="26"/>
      <c r="AI10" s="26"/>
      <c r="AJ10" s="26"/>
      <c r="AK10" s="26"/>
      <c r="AL10" s="26"/>
      <c r="AM10" s="26"/>
      <c r="AN10" s="26"/>
      <c r="AO10" s="26"/>
      <c r="AP10" s="26"/>
      <c r="AQ10" s="26"/>
      <c r="AR10" s="26"/>
      <c r="AS10" s="26"/>
      <c r="AT10" s="26"/>
      <c r="AU10" s="26"/>
      <c r="AV10" s="26"/>
      <c r="AW10" s="26"/>
    </row>
    <row r="11" spans="2:49" x14ac:dyDescent="0.3">
      <c r="B11" s="11" t="s">
        <v>15</v>
      </c>
      <c r="C11" s="5">
        <f>C10-C9-C8</f>
        <v>40</v>
      </c>
      <c r="D11" s="16">
        <f>D10-D9-D8</f>
        <v>30</v>
      </c>
      <c r="J11" s="27">
        <v>4</v>
      </c>
      <c r="K11" s="27" t="s">
        <v>47</v>
      </c>
      <c r="L11" s="27">
        <v>6</v>
      </c>
      <c r="M11" s="27">
        <v>16</v>
      </c>
      <c r="N11" s="36">
        <v>70</v>
      </c>
      <c r="O11" s="36">
        <v>54</v>
      </c>
      <c r="P11" s="36">
        <v>10</v>
      </c>
      <c r="Q11" s="36">
        <v>6</v>
      </c>
      <c r="R11" s="27">
        <v>60</v>
      </c>
      <c r="S11" s="27">
        <v>40</v>
      </c>
      <c r="AF11" s="26"/>
      <c r="AG11" s="26"/>
      <c r="AH11" s="26"/>
      <c r="AI11" s="26"/>
      <c r="AJ11" s="26"/>
      <c r="AK11" s="26"/>
      <c r="AL11" s="26"/>
      <c r="AM11" s="26"/>
      <c r="AN11" s="26"/>
      <c r="AO11" s="26"/>
      <c r="AP11" s="26"/>
      <c r="AQ11" s="26"/>
      <c r="AR11" s="26"/>
      <c r="AS11" s="26"/>
      <c r="AT11" s="26"/>
      <c r="AU11" s="26"/>
      <c r="AV11" s="26"/>
      <c r="AW11" s="26"/>
    </row>
    <row r="12" spans="2:49" x14ac:dyDescent="0.3">
      <c r="B12" s="11" t="s">
        <v>3</v>
      </c>
      <c r="C12" s="2">
        <v>2</v>
      </c>
      <c r="D12" s="12">
        <v>3</v>
      </c>
      <c r="G12" s="4" t="s">
        <v>12</v>
      </c>
      <c r="J12" s="27">
        <v>5</v>
      </c>
      <c r="K12" s="27" t="s">
        <v>48</v>
      </c>
      <c r="L12" s="27">
        <v>13</v>
      </c>
      <c r="M12" s="27">
        <v>14</v>
      </c>
      <c r="N12" s="36">
        <v>70</v>
      </c>
      <c r="O12" s="36">
        <v>54</v>
      </c>
      <c r="P12" s="36">
        <v>10</v>
      </c>
      <c r="Q12" s="36">
        <v>6</v>
      </c>
      <c r="R12" s="27">
        <v>70</v>
      </c>
      <c r="S12" s="27">
        <v>40</v>
      </c>
      <c r="AF12" s="26"/>
      <c r="AG12" s="26"/>
      <c r="AH12" s="26"/>
      <c r="AI12" s="26"/>
      <c r="AJ12" s="26"/>
      <c r="AK12" s="26"/>
      <c r="AL12" s="26"/>
      <c r="AM12" s="26"/>
      <c r="AN12" s="26"/>
      <c r="AO12" s="26"/>
      <c r="AP12" s="26"/>
      <c r="AQ12" s="26"/>
      <c r="AR12" s="26"/>
      <c r="AS12" s="26"/>
      <c r="AT12" s="26"/>
      <c r="AU12" s="26"/>
      <c r="AV12" s="26"/>
      <c r="AW12" s="26"/>
    </row>
    <row r="13" spans="2:49" x14ac:dyDescent="0.3">
      <c r="B13" s="13" t="s">
        <v>4</v>
      </c>
      <c r="C13" s="17">
        <v>2</v>
      </c>
      <c r="D13" s="18">
        <v>1</v>
      </c>
      <c r="G13" s="4" t="s">
        <v>12</v>
      </c>
      <c r="J13" s="27">
        <v>6</v>
      </c>
      <c r="K13" s="27" t="s">
        <v>49</v>
      </c>
      <c r="L13" s="27">
        <v>18</v>
      </c>
      <c r="M13" s="27">
        <v>8</v>
      </c>
      <c r="N13" s="36">
        <v>70</v>
      </c>
      <c r="O13" s="36">
        <v>54</v>
      </c>
      <c r="P13" s="36">
        <v>10</v>
      </c>
      <c r="Q13" s="36">
        <v>6</v>
      </c>
      <c r="R13" s="27">
        <v>60</v>
      </c>
      <c r="S13" s="27">
        <v>50</v>
      </c>
      <c r="AF13" s="26"/>
      <c r="AG13" s="26"/>
      <c r="AH13" s="26"/>
      <c r="AI13" s="26"/>
      <c r="AJ13" s="26"/>
      <c r="AK13" s="26"/>
      <c r="AL13" s="26"/>
      <c r="AM13" s="26"/>
      <c r="AN13" s="26"/>
      <c r="AO13" s="26"/>
      <c r="AP13" s="26"/>
      <c r="AQ13" s="26"/>
      <c r="AR13" s="26"/>
      <c r="AS13" s="26"/>
      <c r="AT13" s="26"/>
      <c r="AU13" s="26"/>
      <c r="AV13" s="26"/>
      <c r="AW13" s="26"/>
    </row>
    <row r="14" spans="2:49" x14ac:dyDescent="0.3">
      <c r="J14" s="27">
        <v>7</v>
      </c>
      <c r="K14" s="27" t="s">
        <v>50</v>
      </c>
      <c r="L14" s="27">
        <v>15</v>
      </c>
      <c r="M14" s="27">
        <v>10</v>
      </c>
      <c r="N14" s="36">
        <v>80</v>
      </c>
      <c r="O14" s="36">
        <v>64</v>
      </c>
      <c r="P14" s="36">
        <v>10</v>
      </c>
      <c r="Q14" s="36">
        <v>6</v>
      </c>
      <c r="R14" s="27">
        <v>60</v>
      </c>
      <c r="S14" s="27">
        <v>40</v>
      </c>
      <c r="AF14" s="26"/>
      <c r="AG14" s="26"/>
      <c r="AH14" s="26"/>
      <c r="AI14" s="26"/>
      <c r="AJ14" s="26"/>
      <c r="AK14" s="26"/>
      <c r="AL14" s="26"/>
      <c r="AM14" s="26"/>
      <c r="AN14" s="26"/>
      <c r="AO14" s="26"/>
      <c r="AP14" s="26"/>
      <c r="AQ14" s="26"/>
      <c r="AR14" s="26"/>
      <c r="AS14" s="26"/>
      <c r="AT14" s="26"/>
      <c r="AU14" s="26"/>
      <c r="AV14" s="26"/>
      <c r="AW14" s="26"/>
    </row>
    <row r="15" spans="2:49" x14ac:dyDescent="0.3">
      <c r="B15" s="8" t="s">
        <v>18</v>
      </c>
      <c r="C15" s="9"/>
      <c r="D15" s="10"/>
      <c r="J15" s="27">
        <v>8</v>
      </c>
      <c r="K15" s="27" t="s">
        <v>51</v>
      </c>
      <c r="L15" s="27">
        <v>15</v>
      </c>
      <c r="M15" s="27">
        <v>10</v>
      </c>
      <c r="N15" s="36">
        <v>70</v>
      </c>
      <c r="O15" s="36">
        <v>54</v>
      </c>
      <c r="P15" s="36">
        <v>8</v>
      </c>
      <c r="Q15" s="36">
        <v>4</v>
      </c>
      <c r="R15" s="27">
        <v>60</v>
      </c>
      <c r="S15" s="27">
        <v>40</v>
      </c>
      <c r="AF15" s="26"/>
      <c r="AG15" s="26"/>
      <c r="AH15" s="26"/>
      <c r="AI15" s="26"/>
      <c r="AJ15" s="26"/>
      <c r="AK15" s="26"/>
      <c r="AL15" s="26"/>
      <c r="AM15" s="26"/>
      <c r="AN15" s="26"/>
      <c r="AO15" s="26"/>
      <c r="AP15" s="26"/>
      <c r="AQ15" s="26"/>
      <c r="AR15" s="26"/>
      <c r="AS15" s="26"/>
      <c r="AT15" s="26"/>
      <c r="AU15" s="26"/>
      <c r="AV15" s="26"/>
      <c r="AW15" s="26"/>
    </row>
    <row r="16" spans="2:49" x14ac:dyDescent="0.3">
      <c r="B16" s="11" t="s">
        <v>22</v>
      </c>
      <c r="C16" s="2">
        <v>18</v>
      </c>
      <c r="D16" s="12">
        <v>16</v>
      </c>
      <c r="G16" s="4" t="s">
        <v>10</v>
      </c>
      <c r="N16" s="34"/>
      <c r="O16" s="34"/>
      <c r="P16" s="34"/>
      <c r="Q16" s="34"/>
      <c r="AF16" s="26"/>
      <c r="AG16" s="26"/>
      <c r="AH16" s="26"/>
      <c r="AI16" s="26"/>
      <c r="AJ16" s="26"/>
      <c r="AK16" s="26"/>
      <c r="AL16" s="26"/>
      <c r="AM16" s="26"/>
      <c r="AN16" s="26"/>
      <c r="AO16" s="26"/>
      <c r="AP16" s="26"/>
      <c r="AQ16" s="26"/>
      <c r="AR16" s="26"/>
      <c r="AS16" s="26"/>
      <c r="AT16" s="26"/>
      <c r="AU16" s="26"/>
      <c r="AV16" s="26"/>
      <c r="AW16" s="26"/>
    </row>
    <row r="17" spans="2:52" x14ac:dyDescent="0.3">
      <c r="B17" s="11" t="s">
        <v>23</v>
      </c>
      <c r="C17" s="51">
        <f>R4</f>
        <v>60</v>
      </c>
      <c r="D17" s="52"/>
      <c r="G17" s="4" t="s">
        <v>5</v>
      </c>
      <c r="N17" s="34"/>
      <c r="O17" s="34"/>
      <c r="P17" s="34"/>
      <c r="Q17" s="34"/>
      <c r="AF17" s="26"/>
      <c r="AG17" s="26"/>
      <c r="AH17" s="26"/>
      <c r="AI17" s="26"/>
      <c r="AJ17" s="26"/>
      <c r="AK17" s="26"/>
      <c r="AL17" s="26"/>
      <c r="AM17" s="26"/>
      <c r="AN17" s="26"/>
      <c r="AO17" s="26"/>
      <c r="AP17" s="26"/>
      <c r="AQ17" s="26"/>
      <c r="AR17" s="26"/>
      <c r="AS17" s="26"/>
      <c r="AT17" s="26"/>
      <c r="AU17" s="26"/>
      <c r="AV17" s="26"/>
      <c r="AW17" s="26"/>
    </row>
    <row r="18" spans="2:52" x14ac:dyDescent="0.3">
      <c r="B18" s="13" t="s">
        <v>4</v>
      </c>
      <c r="C18" s="53">
        <f>S4</f>
        <v>40</v>
      </c>
      <c r="D18" s="54"/>
      <c r="G18" s="4" t="s">
        <v>5</v>
      </c>
      <c r="J18" s="29" t="s">
        <v>30</v>
      </c>
      <c r="K18" s="29" t="s">
        <v>44</v>
      </c>
      <c r="L18" s="29" t="s">
        <v>11</v>
      </c>
      <c r="AF18" s="26"/>
      <c r="AG18" s="26"/>
      <c r="AH18" s="26"/>
      <c r="AI18" s="26"/>
      <c r="AJ18" s="26"/>
      <c r="AK18" s="26"/>
      <c r="AL18" s="26"/>
      <c r="AM18" s="26"/>
      <c r="AN18" s="26"/>
      <c r="AO18" s="26"/>
      <c r="AP18" s="26"/>
      <c r="AQ18" s="26"/>
      <c r="AR18" s="26"/>
      <c r="AS18" s="26"/>
      <c r="AT18" s="26"/>
      <c r="AU18" s="26"/>
      <c r="AV18" s="26"/>
      <c r="AW18" s="26"/>
    </row>
    <row r="19" spans="2:52" x14ac:dyDescent="0.3">
      <c r="I19" s="2" t="s">
        <v>30</v>
      </c>
      <c r="J19" s="35"/>
      <c r="K19" s="48" t="str">
        <f>K4</f>
        <v>Base Case</v>
      </c>
      <c r="L19" s="47">
        <f>C27</f>
        <v>350</v>
      </c>
      <c r="O19" s="29" t="s">
        <v>53</v>
      </c>
      <c r="P19" s="29" t="s">
        <v>11</v>
      </c>
      <c r="AE19" s="6"/>
      <c r="AF19" s="26"/>
      <c r="AG19" s="26"/>
      <c r="AH19" s="26"/>
      <c r="AI19" s="26"/>
      <c r="AJ19" s="26"/>
      <c r="AK19" s="26"/>
      <c r="AL19" s="26"/>
      <c r="AM19" s="26"/>
      <c r="AN19" s="26"/>
      <c r="AO19" s="26"/>
      <c r="AP19" s="26"/>
      <c r="AQ19" s="26"/>
      <c r="AR19" s="26"/>
      <c r="AS19" s="26"/>
      <c r="AT19" s="26"/>
      <c r="AU19" s="26"/>
      <c r="AV19" s="26"/>
      <c r="AW19" s="26"/>
    </row>
    <row r="20" spans="2:52" x14ac:dyDescent="0.3">
      <c r="B20" s="8" t="s">
        <v>19</v>
      </c>
      <c r="C20" s="9"/>
      <c r="D20" s="9"/>
      <c r="E20" s="10"/>
      <c r="I20" s="2" t="s">
        <v>45</v>
      </c>
      <c r="J20" s="27">
        <v>1</v>
      </c>
      <c r="K20" s="27" t="str">
        <f t="dataTable" ref="K20:L27" dt2D="0" dtr="0" r1="J2"/>
        <v>Base Case</v>
      </c>
      <c r="L20" s="36">
        <v>350</v>
      </c>
      <c r="O20" s="29" t="s">
        <v>26</v>
      </c>
      <c r="P20" s="27">
        <v>350</v>
      </c>
      <c r="AF20" s="26"/>
      <c r="AG20" s="26"/>
      <c r="AH20" s="26"/>
      <c r="AI20" s="26"/>
      <c r="AJ20" s="26"/>
      <c r="AK20" s="26"/>
      <c r="AL20" s="26"/>
      <c r="AM20" s="26"/>
      <c r="AN20" s="26"/>
      <c r="AO20" s="26"/>
      <c r="AP20" s="26"/>
      <c r="AQ20" s="26"/>
      <c r="AR20" s="26"/>
      <c r="AS20" s="26"/>
      <c r="AT20" s="26"/>
      <c r="AU20" s="26"/>
      <c r="AV20" s="26"/>
      <c r="AW20" s="26"/>
    </row>
    <row r="21" spans="2:52" ht="28.8" x14ac:dyDescent="0.3">
      <c r="B21" s="11" t="s">
        <v>20</v>
      </c>
      <c r="C21" s="2">
        <f>C12*C5</f>
        <v>10</v>
      </c>
      <c r="D21" s="2">
        <f>D12*D5</f>
        <v>15</v>
      </c>
      <c r="E21" s="12">
        <f>SUM(C21:D21)</f>
        <v>25</v>
      </c>
      <c r="F21" s="2" t="str">
        <f>IF(E21&lt;=BarkMax,"","Ideally Bark Removal machine can only operate for "&amp;BarkMax&amp;" hours. You are exceeding "&amp;E21-BarkMax&amp;" hours for Bark Removal")</f>
        <v/>
      </c>
      <c r="J21" s="29">
        <v>2</v>
      </c>
      <c r="K21" s="29" t="str">
        <v>Profit maximization</v>
      </c>
      <c r="L21" s="50">
        <v>900</v>
      </c>
      <c r="O21" s="29" t="s">
        <v>52</v>
      </c>
      <c r="P21" s="27">
        <v>900</v>
      </c>
      <c r="AF21" s="26"/>
      <c r="AG21" s="26"/>
      <c r="AH21" s="26"/>
      <c r="AI21" s="26"/>
      <c r="AJ21" s="26"/>
      <c r="AK21" s="26"/>
      <c r="AL21" s="26"/>
      <c r="AM21" s="26"/>
      <c r="AN21" s="26"/>
      <c r="AO21" s="26"/>
      <c r="AP21" s="26"/>
      <c r="AQ21" s="26"/>
      <c r="AR21" s="26"/>
      <c r="AS21" s="26"/>
      <c r="AT21" s="26"/>
      <c r="AU21" s="26"/>
      <c r="AV21" s="26"/>
      <c r="AW21" s="26"/>
    </row>
    <row r="22" spans="2:52" x14ac:dyDescent="0.3">
      <c r="B22" s="13" t="s">
        <v>21</v>
      </c>
      <c r="C22" s="17">
        <f>C5*C13</f>
        <v>10</v>
      </c>
      <c r="D22" s="17">
        <f>D5*D13</f>
        <v>5</v>
      </c>
      <c r="E22" s="18">
        <f>SUM(C22:D22)</f>
        <v>15</v>
      </c>
      <c r="F22" s="2" t="str">
        <f>IF(E22&lt;=CuttingMax,"","Ideally Cutting machine can only operate for "&amp;CuttingMax&amp;" hours. You are exceeding "&amp;E22-CuttingMax&amp;" hours for Cutting")</f>
        <v/>
      </c>
      <c r="J22" s="27">
        <v>3</v>
      </c>
      <c r="K22" s="27" t="str">
        <v>Oak maximization</v>
      </c>
      <c r="L22" s="36">
        <v>840</v>
      </c>
    </row>
    <row r="23" spans="2:52" x14ac:dyDescent="0.3">
      <c r="J23" s="27">
        <v>4</v>
      </c>
      <c r="K23" s="27" t="str">
        <v>Pine maximization</v>
      </c>
      <c r="L23" s="36">
        <v>720</v>
      </c>
    </row>
    <row r="24" spans="2:52" x14ac:dyDescent="0.3">
      <c r="B24" s="8" t="s">
        <v>24</v>
      </c>
      <c r="C24" s="10"/>
      <c r="J24" s="27">
        <v>5</v>
      </c>
      <c r="K24" s="27" t="str">
        <v>Bark maximization</v>
      </c>
      <c r="L24" s="36">
        <v>940</v>
      </c>
    </row>
    <row r="25" spans="2:52" x14ac:dyDescent="0.3">
      <c r="B25" s="11" t="s">
        <v>13</v>
      </c>
      <c r="C25" s="20">
        <f>(C5*C10)+(D5*D10)</f>
        <v>620</v>
      </c>
      <c r="J25" s="27">
        <v>6</v>
      </c>
      <c r="K25" s="27" t="str">
        <v>Cutting maximization</v>
      </c>
      <c r="L25" s="36">
        <v>960</v>
      </c>
    </row>
    <row r="26" spans="2:52" x14ac:dyDescent="0.3">
      <c r="B26" s="11" t="s">
        <v>14</v>
      </c>
      <c r="C26" s="20">
        <f>(C5*(C8+C9))+(D5*(D8+D9))</f>
        <v>270</v>
      </c>
      <c r="D26" s="22" t="s">
        <v>26</v>
      </c>
      <c r="E26" s="10" t="s">
        <v>27</v>
      </c>
      <c r="J26" s="27">
        <v>7</v>
      </c>
      <c r="K26" s="27" t="str">
        <v>Sale price increase</v>
      </c>
      <c r="L26" s="36">
        <v>1150</v>
      </c>
    </row>
    <row r="27" spans="2:52" ht="16.2" x14ac:dyDescent="0.3">
      <c r="B27" s="13" t="s">
        <v>11</v>
      </c>
      <c r="C27" s="21">
        <f>C25-C26</f>
        <v>350</v>
      </c>
      <c r="D27" s="23">
        <v>350</v>
      </c>
      <c r="E27" s="19">
        <f>C27-D27</f>
        <v>0</v>
      </c>
      <c r="F27" s="7"/>
      <c r="J27" s="27">
        <v>8</v>
      </c>
      <c r="K27" s="27" t="str">
        <v>Cost decreases</v>
      </c>
      <c r="L27" s="36">
        <v>950</v>
      </c>
    </row>
    <row r="28" spans="2:52" x14ac:dyDescent="0.3">
      <c r="C28" s="6"/>
      <c r="E28" s="1" t="s">
        <v>28</v>
      </c>
    </row>
    <row r="29" spans="2:52" x14ac:dyDescent="0.3">
      <c r="E29" s="24">
        <f>E27/D27</f>
        <v>0</v>
      </c>
    </row>
    <row r="30" spans="2:52" x14ac:dyDescent="0.3">
      <c r="K30" s="2" t="s">
        <v>31</v>
      </c>
      <c r="AI30" s="49" t="s">
        <v>55</v>
      </c>
      <c r="AJ30" s="49"/>
      <c r="AK30" s="49"/>
      <c r="AL30" s="49"/>
      <c r="AM30" s="27"/>
    </row>
    <row r="31" spans="2:52" x14ac:dyDescent="0.3">
      <c r="J31" s="33">
        <f>C27</f>
        <v>350</v>
      </c>
      <c r="K31" s="32">
        <v>1</v>
      </c>
      <c r="L31" s="32">
        <v>2</v>
      </c>
      <c r="M31" s="32">
        <v>3</v>
      </c>
      <c r="N31" s="32">
        <v>4</v>
      </c>
      <c r="O31" s="32">
        <v>5</v>
      </c>
      <c r="P31" s="32">
        <v>6</v>
      </c>
      <c r="Q31" s="32">
        <v>7</v>
      </c>
      <c r="R31" s="32">
        <v>8</v>
      </c>
      <c r="S31" s="32">
        <v>9</v>
      </c>
      <c r="T31" s="32">
        <v>10</v>
      </c>
      <c r="U31" s="32">
        <v>11</v>
      </c>
      <c r="V31" s="32">
        <v>12</v>
      </c>
      <c r="W31" s="32">
        <v>13</v>
      </c>
      <c r="X31" s="32">
        <v>14</v>
      </c>
      <c r="Y31" s="32">
        <v>15</v>
      </c>
      <c r="Z31" s="32">
        <v>16</v>
      </c>
      <c r="AA31" s="32">
        <v>17</v>
      </c>
      <c r="AB31" s="32">
        <v>18</v>
      </c>
    </row>
    <row r="32" spans="2:52" x14ac:dyDescent="0.3">
      <c r="I32" s="2" t="s">
        <v>32</v>
      </c>
      <c r="J32" s="32">
        <v>1</v>
      </c>
      <c r="K32" s="37">
        <f t="dataTable" ref="K32:AB47" dt2D="1" dtr="1" r1="C5" r2="D5" ca="1"/>
        <v>70</v>
      </c>
      <c r="L32" s="37">
        <v>110</v>
      </c>
      <c r="M32" s="37">
        <v>150</v>
      </c>
      <c r="N32" s="37">
        <v>190</v>
      </c>
      <c r="O32" s="37">
        <v>230</v>
      </c>
      <c r="P32" s="37">
        <v>270</v>
      </c>
      <c r="Q32" s="37">
        <v>310</v>
      </c>
      <c r="R32" s="37">
        <v>350</v>
      </c>
      <c r="S32" s="37">
        <v>390</v>
      </c>
      <c r="T32" s="37">
        <v>430</v>
      </c>
      <c r="U32" s="37">
        <v>470</v>
      </c>
      <c r="V32" s="37">
        <v>510</v>
      </c>
      <c r="W32" s="37">
        <v>550</v>
      </c>
      <c r="X32" s="37">
        <v>590</v>
      </c>
      <c r="Y32" s="37">
        <v>630</v>
      </c>
      <c r="Z32" s="37">
        <v>670</v>
      </c>
      <c r="AA32" s="37">
        <v>710</v>
      </c>
      <c r="AB32" s="37">
        <v>750</v>
      </c>
      <c r="AI32" s="2">
        <f>IF(OR(K70&gt;$C$18,K51&gt;$C$17), "", K32)</f>
        <v>70</v>
      </c>
      <c r="AJ32" s="2">
        <f t="shared" ref="AJ32:AZ32" si="0">IF(OR(L70&gt;$C$18,L51&gt;$C$17), "", L32)</f>
        <v>110</v>
      </c>
      <c r="AK32" s="2">
        <f t="shared" si="0"/>
        <v>150</v>
      </c>
      <c r="AL32" s="2">
        <f t="shared" si="0"/>
        <v>190</v>
      </c>
      <c r="AM32" s="2">
        <f t="shared" si="0"/>
        <v>230</v>
      </c>
      <c r="AN32" s="2">
        <f t="shared" si="0"/>
        <v>270</v>
      </c>
      <c r="AO32" s="2">
        <f t="shared" si="0"/>
        <v>310</v>
      </c>
      <c r="AP32" s="2">
        <f t="shared" si="0"/>
        <v>350</v>
      </c>
      <c r="AQ32" s="2">
        <f t="shared" si="0"/>
        <v>390</v>
      </c>
      <c r="AR32" s="2">
        <f t="shared" si="0"/>
        <v>430</v>
      </c>
      <c r="AS32" s="2">
        <f t="shared" si="0"/>
        <v>470</v>
      </c>
      <c r="AT32" s="2">
        <f t="shared" si="0"/>
        <v>510</v>
      </c>
      <c r="AU32" s="2">
        <f t="shared" si="0"/>
        <v>550</v>
      </c>
      <c r="AV32" s="2">
        <f t="shared" si="0"/>
        <v>590</v>
      </c>
      <c r="AW32" s="2">
        <f t="shared" si="0"/>
        <v>630</v>
      </c>
      <c r="AX32" s="2">
        <f t="shared" si="0"/>
        <v>670</v>
      </c>
      <c r="AY32" s="2">
        <f t="shared" si="0"/>
        <v>710</v>
      </c>
      <c r="AZ32" s="2">
        <f t="shared" si="0"/>
        <v>750</v>
      </c>
    </row>
    <row r="33" spans="10:52" x14ac:dyDescent="0.3">
      <c r="J33" s="32">
        <v>2</v>
      </c>
      <c r="K33" s="37">
        <v>100</v>
      </c>
      <c r="L33" s="37">
        <v>140</v>
      </c>
      <c r="M33" s="37">
        <v>180</v>
      </c>
      <c r="N33" s="37">
        <v>220</v>
      </c>
      <c r="O33" s="37">
        <v>260</v>
      </c>
      <c r="P33" s="37">
        <v>300</v>
      </c>
      <c r="Q33" s="37">
        <v>340</v>
      </c>
      <c r="R33" s="37">
        <v>380</v>
      </c>
      <c r="S33" s="37">
        <v>420</v>
      </c>
      <c r="T33" s="37">
        <v>460</v>
      </c>
      <c r="U33" s="37">
        <v>500</v>
      </c>
      <c r="V33" s="37">
        <v>540</v>
      </c>
      <c r="W33" s="37">
        <v>580</v>
      </c>
      <c r="X33" s="37">
        <v>620</v>
      </c>
      <c r="Y33" s="37">
        <v>660</v>
      </c>
      <c r="Z33" s="37">
        <v>700</v>
      </c>
      <c r="AA33" s="37">
        <v>740</v>
      </c>
      <c r="AB33" s="37">
        <v>780</v>
      </c>
      <c r="AI33" s="2">
        <f t="shared" ref="AI33:AI47" si="1">IF(OR(K71&gt;$C$18,K52&gt;$C$17), "", K33)</f>
        <v>100</v>
      </c>
      <c r="AJ33" s="2">
        <f t="shared" ref="AJ33:AJ47" si="2">IF(OR(L71&gt;$C$18,L52&gt;$C$17), "", L33)</f>
        <v>140</v>
      </c>
      <c r="AK33" s="2">
        <f t="shared" ref="AK33:AK47" si="3">IF(OR(M71&gt;$C$18,M52&gt;$C$17), "", M33)</f>
        <v>180</v>
      </c>
      <c r="AL33" s="2">
        <f t="shared" ref="AL33:AL47" si="4">IF(OR(N71&gt;$C$18,N52&gt;$C$17), "", N33)</f>
        <v>220</v>
      </c>
      <c r="AM33" s="2">
        <f t="shared" ref="AM33:AM47" si="5">IF(OR(O71&gt;$C$18,O52&gt;$C$17), "", O33)</f>
        <v>260</v>
      </c>
      <c r="AN33" s="2">
        <f t="shared" ref="AN33:AN47" si="6">IF(OR(P71&gt;$C$18,P52&gt;$C$17), "", P33)</f>
        <v>300</v>
      </c>
      <c r="AO33" s="2">
        <f t="shared" ref="AO33:AO47" si="7">IF(OR(Q71&gt;$C$18,Q52&gt;$C$17), "", Q33)</f>
        <v>340</v>
      </c>
      <c r="AP33" s="2">
        <f t="shared" ref="AP33:AP47" si="8">IF(OR(R71&gt;$C$18,R52&gt;$C$17), "", R33)</f>
        <v>380</v>
      </c>
      <c r="AQ33" s="2">
        <f t="shared" ref="AQ33:AQ47" si="9">IF(OR(S71&gt;$C$18,S52&gt;$C$17), "", S33)</f>
        <v>420</v>
      </c>
      <c r="AR33" s="2">
        <f t="shared" ref="AR33:AR47" si="10">IF(OR(T71&gt;$C$18,T52&gt;$C$17), "", T33)</f>
        <v>460</v>
      </c>
      <c r="AS33" s="2">
        <f t="shared" ref="AS33:AS47" si="11">IF(OR(U71&gt;$C$18,U52&gt;$C$17), "", U33)</f>
        <v>500</v>
      </c>
      <c r="AT33" s="2">
        <f t="shared" ref="AT33:AT47" si="12">IF(OR(V71&gt;$C$18,V52&gt;$C$17), "", V33)</f>
        <v>540</v>
      </c>
      <c r="AU33" s="2">
        <f t="shared" ref="AU33:AU47" si="13">IF(OR(W71&gt;$C$18,W52&gt;$C$17), "", W33)</f>
        <v>580</v>
      </c>
      <c r="AV33" s="2">
        <f t="shared" ref="AV33:AV47" si="14">IF(OR(X71&gt;$C$18,X52&gt;$C$17), "", X33)</f>
        <v>620</v>
      </c>
      <c r="AW33" s="2">
        <f t="shared" ref="AW33:AW47" si="15">IF(OR(Y71&gt;$C$18,Y52&gt;$C$17), "", Y33)</f>
        <v>660</v>
      </c>
      <c r="AX33" s="2">
        <f t="shared" ref="AX33:AX47" si="16">IF(OR(Z71&gt;$C$18,Z52&gt;$C$17), "", Z33)</f>
        <v>700</v>
      </c>
      <c r="AY33" s="2">
        <f t="shared" ref="AY33:AY47" si="17">IF(OR(AA71&gt;$C$18,AA52&gt;$C$17), "", AA33)</f>
        <v>740</v>
      </c>
      <c r="AZ33" s="2">
        <f t="shared" ref="AZ33:AZ47" si="18">IF(OR(AB71&gt;$C$18,AB52&gt;$C$17), "", AB33)</f>
        <v>780</v>
      </c>
    </row>
    <row r="34" spans="10:52" x14ac:dyDescent="0.3">
      <c r="J34" s="32">
        <v>3</v>
      </c>
      <c r="K34" s="37">
        <v>130</v>
      </c>
      <c r="L34" s="37">
        <v>170</v>
      </c>
      <c r="M34" s="37">
        <v>210</v>
      </c>
      <c r="N34" s="37">
        <v>250</v>
      </c>
      <c r="O34" s="37">
        <v>290</v>
      </c>
      <c r="P34" s="37">
        <v>330</v>
      </c>
      <c r="Q34" s="37">
        <v>370</v>
      </c>
      <c r="R34" s="37">
        <v>410</v>
      </c>
      <c r="S34" s="37">
        <v>450</v>
      </c>
      <c r="T34" s="37">
        <v>490</v>
      </c>
      <c r="U34" s="37">
        <v>530</v>
      </c>
      <c r="V34" s="37">
        <v>570</v>
      </c>
      <c r="W34" s="37">
        <v>610</v>
      </c>
      <c r="X34" s="37">
        <v>650</v>
      </c>
      <c r="Y34" s="37">
        <v>690</v>
      </c>
      <c r="Z34" s="37">
        <v>730</v>
      </c>
      <c r="AA34" s="37">
        <v>770</v>
      </c>
      <c r="AB34" s="37">
        <v>810</v>
      </c>
      <c r="AI34" s="2">
        <f t="shared" si="1"/>
        <v>130</v>
      </c>
      <c r="AJ34" s="2">
        <f t="shared" si="2"/>
        <v>170</v>
      </c>
      <c r="AK34" s="2">
        <f t="shared" si="3"/>
        <v>210</v>
      </c>
      <c r="AL34" s="2">
        <f t="shared" si="4"/>
        <v>250</v>
      </c>
      <c r="AM34" s="2">
        <f t="shared" si="5"/>
        <v>290</v>
      </c>
      <c r="AN34" s="2">
        <f t="shared" si="6"/>
        <v>330</v>
      </c>
      <c r="AO34" s="2">
        <f t="shared" si="7"/>
        <v>370</v>
      </c>
      <c r="AP34" s="2">
        <f t="shared" si="8"/>
        <v>410</v>
      </c>
      <c r="AQ34" s="2">
        <f t="shared" si="9"/>
        <v>450</v>
      </c>
      <c r="AR34" s="2">
        <f t="shared" si="10"/>
        <v>490</v>
      </c>
      <c r="AS34" s="2">
        <f t="shared" si="11"/>
        <v>530</v>
      </c>
      <c r="AT34" s="2">
        <f t="shared" si="12"/>
        <v>570</v>
      </c>
      <c r="AU34" s="2">
        <f t="shared" si="13"/>
        <v>610</v>
      </c>
      <c r="AV34" s="2">
        <f t="shared" si="14"/>
        <v>650</v>
      </c>
      <c r="AW34" s="2">
        <f t="shared" si="15"/>
        <v>690</v>
      </c>
      <c r="AX34" s="2">
        <f t="shared" si="16"/>
        <v>730</v>
      </c>
      <c r="AY34" s="2">
        <f t="shared" si="17"/>
        <v>770</v>
      </c>
      <c r="AZ34" s="2">
        <f t="shared" si="18"/>
        <v>810</v>
      </c>
    </row>
    <row r="35" spans="10:52" x14ac:dyDescent="0.3">
      <c r="J35" s="32">
        <v>4</v>
      </c>
      <c r="K35" s="37">
        <v>160</v>
      </c>
      <c r="L35" s="37">
        <v>200</v>
      </c>
      <c r="M35" s="37">
        <v>240</v>
      </c>
      <c r="N35" s="37">
        <v>280</v>
      </c>
      <c r="O35" s="37">
        <v>320</v>
      </c>
      <c r="P35" s="37">
        <v>360</v>
      </c>
      <c r="Q35" s="37">
        <v>400</v>
      </c>
      <c r="R35" s="37">
        <v>440</v>
      </c>
      <c r="S35" s="37">
        <v>480</v>
      </c>
      <c r="T35" s="37">
        <v>520</v>
      </c>
      <c r="U35" s="37">
        <v>560</v>
      </c>
      <c r="V35" s="37">
        <v>600</v>
      </c>
      <c r="W35" s="37">
        <v>640</v>
      </c>
      <c r="X35" s="37">
        <v>680</v>
      </c>
      <c r="Y35" s="37">
        <v>720</v>
      </c>
      <c r="Z35" s="37">
        <v>760</v>
      </c>
      <c r="AA35" s="37">
        <v>800</v>
      </c>
      <c r="AB35" s="37">
        <v>840</v>
      </c>
      <c r="AI35" s="2">
        <f t="shared" si="1"/>
        <v>160</v>
      </c>
      <c r="AJ35" s="2">
        <f t="shared" si="2"/>
        <v>200</v>
      </c>
      <c r="AK35" s="2">
        <f t="shared" si="3"/>
        <v>240</v>
      </c>
      <c r="AL35" s="2">
        <f t="shared" si="4"/>
        <v>280</v>
      </c>
      <c r="AM35" s="2">
        <f t="shared" si="5"/>
        <v>320</v>
      </c>
      <c r="AN35" s="2">
        <f t="shared" si="6"/>
        <v>360</v>
      </c>
      <c r="AO35" s="2">
        <f t="shared" si="7"/>
        <v>400</v>
      </c>
      <c r="AP35" s="2">
        <f t="shared" si="8"/>
        <v>440</v>
      </c>
      <c r="AQ35" s="2">
        <f t="shared" si="9"/>
        <v>480</v>
      </c>
      <c r="AR35" s="2">
        <f t="shared" si="10"/>
        <v>520</v>
      </c>
      <c r="AS35" s="2">
        <f t="shared" si="11"/>
        <v>560</v>
      </c>
      <c r="AT35" s="2">
        <f t="shared" si="12"/>
        <v>600</v>
      </c>
      <c r="AU35" s="2">
        <f t="shared" si="13"/>
        <v>640</v>
      </c>
      <c r="AV35" s="2">
        <f t="shared" si="14"/>
        <v>680</v>
      </c>
      <c r="AW35" s="2">
        <f t="shared" si="15"/>
        <v>720</v>
      </c>
      <c r="AX35" s="2">
        <f t="shared" si="16"/>
        <v>760</v>
      </c>
      <c r="AY35" s="2">
        <f t="shared" si="17"/>
        <v>800</v>
      </c>
      <c r="AZ35" s="2">
        <f t="shared" si="18"/>
        <v>840</v>
      </c>
    </row>
    <row r="36" spans="10:52" x14ac:dyDescent="0.3">
      <c r="J36" s="32">
        <v>5</v>
      </c>
      <c r="K36" s="37">
        <v>190</v>
      </c>
      <c r="L36" s="37">
        <v>230</v>
      </c>
      <c r="M36" s="37">
        <v>270</v>
      </c>
      <c r="N36" s="37">
        <v>310</v>
      </c>
      <c r="O36" s="38">
        <v>350</v>
      </c>
      <c r="P36" s="37">
        <v>390</v>
      </c>
      <c r="Q36" s="37">
        <v>430</v>
      </c>
      <c r="R36" s="37">
        <v>470</v>
      </c>
      <c r="S36" s="37">
        <v>510</v>
      </c>
      <c r="T36" s="37">
        <v>550</v>
      </c>
      <c r="U36" s="37">
        <v>590</v>
      </c>
      <c r="V36" s="37">
        <v>630</v>
      </c>
      <c r="W36" s="37">
        <v>670</v>
      </c>
      <c r="X36" s="37">
        <v>710</v>
      </c>
      <c r="Y36" s="39">
        <v>750</v>
      </c>
      <c r="Z36" s="37">
        <v>790</v>
      </c>
      <c r="AA36" s="37">
        <v>830</v>
      </c>
      <c r="AB36" s="37">
        <v>870</v>
      </c>
      <c r="AI36" s="2">
        <f t="shared" si="1"/>
        <v>190</v>
      </c>
      <c r="AJ36" s="2">
        <f t="shared" si="2"/>
        <v>230</v>
      </c>
      <c r="AK36" s="2">
        <f t="shared" si="3"/>
        <v>270</v>
      </c>
      <c r="AL36" s="2">
        <f t="shared" si="4"/>
        <v>310</v>
      </c>
      <c r="AM36" s="2">
        <f t="shared" si="5"/>
        <v>350</v>
      </c>
      <c r="AN36" s="2">
        <f t="shared" si="6"/>
        <v>390</v>
      </c>
      <c r="AO36" s="2">
        <f t="shared" si="7"/>
        <v>430</v>
      </c>
      <c r="AP36" s="2">
        <f t="shared" si="8"/>
        <v>470</v>
      </c>
      <c r="AQ36" s="2">
        <f t="shared" si="9"/>
        <v>510</v>
      </c>
      <c r="AR36" s="2">
        <f t="shared" si="10"/>
        <v>550</v>
      </c>
      <c r="AS36" s="2">
        <f t="shared" si="11"/>
        <v>590</v>
      </c>
      <c r="AT36" s="2">
        <f t="shared" si="12"/>
        <v>630</v>
      </c>
      <c r="AU36" s="2">
        <f t="shared" si="13"/>
        <v>670</v>
      </c>
      <c r="AV36" s="2">
        <f t="shared" si="14"/>
        <v>710</v>
      </c>
      <c r="AW36" s="2">
        <f t="shared" si="15"/>
        <v>750</v>
      </c>
      <c r="AX36" s="2">
        <f t="shared" si="16"/>
        <v>790</v>
      </c>
      <c r="AY36" s="2">
        <f t="shared" si="17"/>
        <v>830</v>
      </c>
      <c r="AZ36" s="2" t="str">
        <f t="shared" si="18"/>
        <v/>
      </c>
    </row>
    <row r="37" spans="10:52" x14ac:dyDescent="0.3">
      <c r="J37" s="32">
        <v>6</v>
      </c>
      <c r="K37" s="37">
        <v>220</v>
      </c>
      <c r="L37" s="37">
        <v>260</v>
      </c>
      <c r="M37" s="37">
        <v>300</v>
      </c>
      <c r="N37" s="37">
        <v>340</v>
      </c>
      <c r="O37" s="37">
        <v>380</v>
      </c>
      <c r="P37" s="37">
        <v>420</v>
      </c>
      <c r="Q37" s="37">
        <v>460</v>
      </c>
      <c r="R37" s="37">
        <v>500</v>
      </c>
      <c r="S37" s="37">
        <v>540</v>
      </c>
      <c r="T37" s="37">
        <v>580</v>
      </c>
      <c r="U37" s="37">
        <v>620</v>
      </c>
      <c r="V37" s="37">
        <v>660</v>
      </c>
      <c r="W37" s="37">
        <v>700</v>
      </c>
      <c r="X37" s="37">
        <v>740</v>
      </c>
      <c r="Y37" s="37">
        <v>780</v>
      </c>
      <c r="Z37" s="37">
        <v>820</v>
      </c>
      <c r="AA37" s="37">
        <v>860</v>
      </c>
      <c r="AB37" s="37">
        <v>900</v>
      </c>
      <c r="AI37" s="2">
        <f t="shared" si="1"/>
        <v>220</v>
      </c>
      <c r="AJ37" s="2">
        <f t="shared" si="2"/>
        <v>260</v>
      </c>
      <c r="AK37" s="2">
        <f t="shared" si="3"/>
        <v>300</v>
      </c>
      <c r="AL37" s="2">
        <f t="shared" si="4"/>
        <v>340</v>
      </c>
      <c r="AM37" s="2">
        <f t="shared" si="5"/>
        <v>380</v>
      </c>
      <c r="AN37" s="2">
        <f t="shared" si="6"/>
        <v>420</v>
      </c>
      <c r="AO37" s="2">
        <f t="shared" si="7"/>
        <v>460</v>
      </c>
      <c r="AP37" s="2">
        <f t="shared" si="8"/>
        <v>500</v>
      </c>
      <c r="AQ37" s="2">
        <f t="shared" si="9"/>
        <v>540</v>
      </c>
      <c r="AR37" s="2">
        <f t="shared" si="10"/>
        <v>580</v>
      </c>
      <c r="AS37" s="2">
        <f t="shared" si="11"/>
        <v>620</v>
      </c>
      <c r="AT37" s="2">
        <f t="shared" si="12"/>
        <v>660</v>
      </c>
      <c r="AU37" s="2">
        <f t="shared" si="13"/>
        <v>700</v>
      </c>
      <c r="AV37" s="2">
        <f t="shared" si="14"/>
        <v>740</v>
      </c>
      <c r="AW37" s="2">
        <f t="shared" si="15"/>
        <v>780</v>
      </c>
      <c r="AX37" s="2">
        <f t="shared" si="16"/>
        <v>820</v>
      </c>
      <c r="AY37" s="2">
        <f t="shared" si="17"/>
        <v>860</v>
      </c>
      <c r="AZ37" s="2" t="str">
        <f t="shared" si="18"/>
        <v/>
      </c>
    </row>
    <row r="38" spans="10:52" x14ac:dyDescent="0.3">
      <c r="J38" s="32">
        <v>7</v>
      </c>
      <c r="K38" s="37">
        <v>250</v>
      </c>
      <c r="L38" s="37">
        <v>290</v>
      </c>
      <c r="M38" s="37">
        <v>330</v>
      </c>
      <c r="N38" s="37">
        <v>370</v>
      </c>
      <c r="O38" s="37">
        <v>410</v>
      </c>
      <c r="P38" s="37">
        <v>450</v>
      </c>
      <c r="Q38" s="37">
        <v>490</v>
      </c>
      <c r="R38" s="37">
        <v>530</v>
      </c>
      <c r="S38" s="37">
        <v>570</v>
      </c>
      <c r="T38" s="37">
        <v>610</v>
      </c>
      <c r="U38" s="37">
        <v>650</v>
      </c>
      <c r="V38" s="37">
        <v>690</v>
      </c>
      <c r="W38" s="37">
        <v>730</v>
      </c>
      <c r="X38" s="37">
        <v>770</v>
      </c>
      <c r="Y38" s="37">
        <v>810</v>
      </c>
      <c r="Z38" s="37">
        <v>850</v>
      </c>
      <c r="AA38" s="37">
        <v>890</v>
      </c>
      <c r="AB38" s="37">
        <v>930</v>
      </c>
      <c r="AI38" s="2">
        <f t="shared" si="1"/>
        <v>250</v>
      </c>
      <c r="AJ38" s="2">
        <f t="shared" si="2"/>
        <v>290</v>
      </c>
      <c r="AK38" s="2">
        <f t="shared" si="3"/>
        <v>330</v>
      </c>
      <c r="AL38" s="2">
        <f t="shared" si="4"/>
        <v>370</v>
      </c>
      <c r="AM38" s="2">
        <f t="shared" si="5"/>
        <v>410</v>
      </c>
      <c r="AN38" s="2">
        <f t="shared" si="6"/>
        <v>450</v>
      </c>
      <c r="AO38" s="2">
        <f t="shared" si="7"/>
        <v>490</v>
      </c>
      <c r="AP38" s="2">
        <f t="shared" si="8"/>
        <v>530</v>
      </c>
      <c r="AQ38" s="2">
        <f t="shared" si="9"/>
        <v>570</v>
      </c>
      <c r="AR38" s="2">
        <f t="shared" si="10"/>
        <v>610</v>
      </c>
      <c r="AS38" s="2">
        <f t="shared" si="11"/>
        <v>650</v>
      </c>
      <c r="AT38" s="2">
        <f t="shared" si="12"/>
        <v>690</v>
      </c>
      <c r="AU38" s="2">
        <f t="shared" si="13"/>
        <v>730</v>
      </c>
      <c r="AV38" s="2">
        <f t="shared" si="14"/>
        <v>770</v>
      </c>
      <c r="AW38" s="2">
        <f t="shared" si="15"/>
        <v>810</v>
      </c>
      <c r="AX38" s="2">
        <f t="shared" si="16"/>
        <v>850</v>
      </c>
      <c r="AY38" s="2" t="str">
        <f t="shared" si="17"/>
        <v/>
      </c>
      <c r="AZ38" s="2" t="str">
        <f t="shared" si="18"/>
        <v/>
      </c>
    </row>
    <row r="39" spans="10:52" x14ac:dyDescent="0.3">
      <c r="J39" s="32">
        <v>8</v>
      </c>
      <c r="K39" s="37">
        <v>280</v>
      </c>
      <c r="L39" s="37">
        <v>320</v>
      </c>
      <c r="M39" s="37">
        <v>360</v>
      </c>
      <c r="N39" s="37">
        <v>400</v>
      </c>
      <c r="O39" s="37">
        <v>440</v>
      </c>
      <c r="P39" s="37">
        <v>480</v>
      </c>
      <c r="Q39" s="37">
        <v>520</v>
      </c>
      <c r="R39" s="37">
        <v>560</v>
      </c>
      <c r="S39" s="37">
        <v>600</v>
      </c>
      <c r="T39" s="37">
        <v>640</v>
      </c>
      <c r="U39" s="37">
        <v>680</v>
      </c>
      <c r="V39" s="37">
        <v>720</v>
      </c>
      <c r="W39" s="37">
        <v>760</v>
      </c>
      <c r="X39" s="37">
        <v>800</v>
      </c>
      <c r="Y39" s="37">
        <v>840</v>
      </c>
      <c r="Z39" s="37">
        <v>880</v>
      </c>
      <c r="AA39" s="37">
        <v>920</v>
      </c>
      <c r="AB39" s="37">
        <v>960</v>
      </c>
      <c r="AI39" s="2">
        <f t="shared" si="1"/>
        <v>280</v>
      </c>
      <c r="AJ39" s="2">
        <f t="shared" si="2"/>
        <v>320</v>
      </c>
      <c r="AK39" s="2">
        <f t="shared" si="3"/>
        <v>360</v>
      </c>
      <c r="AL39" s="2">
        <f t="shared" si="4"/>
        <v>400</v>
      </c>
      <c r="AM39" s="2">
        <f t="shared" si="5"/>
        <v>440</v>
      </c>
      <c r="AN39" s="2">
        <f t="shared" si="6"/>
        <v>480</v>
      </c>
      <c r="AO39" s="2">
        <f t="shared" si="7"/>
        <v>520</v>
      </c>
      <c r="AP39" s="2">
        <f t="shared" si="8"/>
        <v>560</v>
      </c>
      <c r="AQ39" s="2">
        <f t="shared" si="9"/>
        <v>600</v>
      </c>
      <c r="AR39" s="2">
        <f t="shared" si="10"/>
        <v>640</v>
      </c>
      <c r="AS39" s="2">
        <f t="shared" si="11"/>
        <v>680</v>
      </c>
      <c r="AT39" s="2">
        <f t="shared" si="12"/>
        <v>720</v>
      </c>
      <c r="AU39" s="2">
        <f t="shared" si="13"/>
        <v>760</v>
      </c>
      <c r="AV39" s="2">
        <f t="shared" si="14"/>
        <v>800</v>
      </c>
      <c r="AW39" s="2">
        <f t="shared" si="15"/>
        <v>840</v>
      </c>
      <c r="AX39" s="2">
        <f t="shared" si="16"/>
        <v>880</v>
      </c>
      <c r="AY39" s="2" t="str">
        <f t="shared" si="17"/>
        <v/>
      </c>
      <c r="AZ39" s="2" t="str">
        <f t="shared" si="18"/>
        <v/>
      </c>
    </row>
    <row r="40" spans="10:52" x14ac:dyDescent="0.3">
      <c r="J40" s="32">
        <v>9</v>
      </c>
      <c r="K40" s="37">
        <v>310</v>
      </c>
      <c r="L40" s="37">
        <v>350</v>
      </c>
      <c r="M40" s="37">
        <v>390</v>
      </c>
      <c r="N40" s="37">
        <v>430</v>
      </c>
      <c r="O40" s="37">
        <v>470</v>
      </c>
      <c r="P40" s="37">
        <v>510</v>
      </c>
      <c r="Q40" s="37">
        <v>550</v>
      </c>
      <c r="R40" s="37">
        <v>590</v>
      </c>
      <c r="S40" s="37">
        <v>630</v>
      </c>
      <c r="T40" s="37">
        <v>670</v>
      </c>
      <c r="U40" s="37">
        <v>710</v>
      </c>
      <c r="V40" s="37">
        <v>750</v>
      </c>
      <c r="W40" s="37">
        <v>790</v>
      </c>
      <c r="X40" s="37">
        <v>830</v>
      </c>
      <c r="Y40" s="37">
        <v>870</v>
      </c>
      <c r="Z40" s="37">
        <v>910</v>
      </c>
      <c r="AA40" s="37">
        <v>950</v>
      </c>
      <c r="AB40" s="37">
        <v>990</v>
      </c>
      <c r="AI40" s="2">
        <f t="shared" si="1"/>
        <v>310</v>
      </c>
      <c r="AJ40" s="2">
        <f t="shared" si="2"/>
        <v>350</v>
      </c>
      <c r="AK40" s="2">
        <f t="shared" si="3"/>
        <v>390</v>
      </c>
      <c r="AL40" s="2">
        <f t="shared" si="4"/>
        <v>430</v>
      </c>
      <c r="AM40" s="2">
        <f t="shared" si="5"/>
        <v>470</v>
      </c>
      <c r="AN40" s="2">
        <f t="shared" si="6"/>
        <v>510</v>
      </c>
      <c r="AO40" s="2">
        <f t="shared" si="7"/>
        <v>550</v>
      </c>
      <c r="AP40" s="2">
        <f t="shared" si="8"/>
        <v>590</v>
      </c>
      <c r="AQ40" s="2">
        <f t="shared" si="9"/>
        <v>630</v>
      </c>
      <c r="AR40" s="2">
        <f t="shared" si="10"/>
        <v>670</v>
      </c>
      <c r="AS40" s="2">
        <f t="shared" si="11"/>
        <v>710</v>
      </c>
      <c r="AT40" s="2">
        <f t="shared" si="12"/>
        <v>750</v>
      </c>
      <c r="AU40" s="2">
        <f t="shared" si="13"/>
        <v>790</v>
      </c>
      <c r="AV40" s="2">
        <f t="shared" si="14"/>
        <v>830</v>
      </c>
      <c r="AW40" s="2">
        <f t="shared" si="15"/>
        <v>870</v>
      </c>
      <c r="AX40" s="2" t="str">
        <f t="shared" si="16"/>
        <v/>
      </c>
      <c r="AY40" s="2" t="str">
        <f t="shared" si="17"/>
        <v/>
      </c>
      <c r="AZ40" s="2" t="str">
        <f t="shared" si="18"/>
        <v/>
      </c>
    </row>
    <row r="41" spans="10:52" x14ac:dyDescent="0.3">
      <c r="J41" s="32">
        <v>10</v>
      </c>
      <c r="K41" s="37">
        <v>340</v>
      </c>
      <c r="L41" s="37">
        <v>380</v>
      </c>
      <c r="M41" s="37">
        <v>420</v>
      </c>
      <c r="N41" s="37">
        <v>460</v>
      </c>
      <c r="O41" s="40">
        <v>500</v>
      </c>
      <c r="P41" s="37">
        <v>540</v>
      </c>
      <c r="Q41" s="37">
        <v>580</v>
      </c>
      <c r="R41" s="37">
        <v>620</v>
      </c>
      <c r="S41" s="37">
        <v>660</v>
      </c>
      <c r="T41" s="37">
        <v>700</v>
      </c>
      <c r="U41" s="37">
        <v>740</v>
      </c>
      <c r="V41" s="37">
        <v>780</v>
      </c>
      <c r="W41" s="37">
        <v>820</v>
      </c>
      <c r="X41" s="37">
        <v>860</v>
      </c>
      <c r="Y41" s="41">
        <v>900</v>
      </c>
      <c r="Z41" s="37">
        <v>940</v>
      </c>
      <c r="AA41" s="37">
        <v>980</v>
      </c>
      <c r="AB41" s="37">
        <v>1020</v>
      </c>
      <c r="AI41" s="2">
        <f t="shared" si="1"/>
        <v>340</v>
      </c>
      <c r="AJ41" s="2">
        <f t="shared" si="2"/>
        <v>380</v>
      </c>
      <c r="AK41" s="2">
        <f t="shared" si="3"/>
        <v>420</v>
      </c>
      <c r="AL41" s="2">
        <f t="shared" si="4"/>
        <v>460</v>
      </c>
      <c r="AM41" s="2">
        <f t="shared" si="5"/>
        <v>500</v>
      </c>
      <c r="AN41" s="2">
        <f t="shared" si="6"/>
        <v>540</v>
      </c>
      <c r="AO41" s="2">
        <f t="shared" si="7"/>
        <v>580</v>
      </c>
      <c r="AP41" s="2">
        <f t="shared" si="8"/>
        <v>620</v>
      </c>
      <c r="AQ41" s="2">
        <f t="shared" si="9"/>
        <v>660</v>
      </c>
      <c r="AR41" s="2">
        <f t="shared" si="10"/>
        <v>700</v>
      </c>
      <c r="AS41" s="2">
        <f t="shared" si="11"/>
        <v>740</v>
      </c>
      <c r="AT41" s="2">
        <f t="shared" si="12"/>
        <v>780</v>
      </c>
      <c r="AU41" s="2">
        <f t="shared" si="13"/>
        <v>820</v>
      </c>
      <c r="AV41" s="2">
        <f t="shared" si="14"/>
        <v>860</v>
      </c>
      <c r="AW41" s="2">
        <f t="shared" si="15"/>
        <v>900</v>
      </c>
      <c r="AX41" s="2" t="str">
        <f t="shared" si="16"/>
        <v/>
      </c>
      <c r="AY41" s="2" t="str">
        <f t="shared" si="17"/>
        <v/>
      </c>
      <c r="AZ41" s="2" t="str">
        <f t="shared" si="18"/>
        <v/>
      </c>
    </row>
    <row r="42" spans="10:52" x14ac:dyDescent="0.3">
      <c r="J42" s="32">
        <v>11</v>
      </c>
      <c r="K42" s="37">
        <v>370</v>
      </c>
      <c r="L42" s="37">
        <v>410</v>
      </c>
      <c r="M42" s="37">
        <v>450</v>
      </c>
      <c r="N42" s="37">
        <v>490</v>
      </c>
      <c r="O42" s="37">
        <v>530</v>
      </c>
      <c r="P42" s="37">
        <v>570</v>
      </c>
      <c r="Q42" s="37">
        <v>610</v>
      </c>
      <c r="R42" s="37">
        <v>650</v>
      </c>
      <c r="S42" s="37">
        <v>690</v>
      </c>
      <c r="T42" s="37">
        <v>730</v>
      </c>
      <c r="U42" s="37">
        <v>770</v>
      </c>
      <c r="V42" s="37">
        <v>810</v>
      </c>
      <c r="W42" s="37">
        <v>850</v>
      </c>
      <c r="X42" s="37">
        <v>890</v>
      </c>
      <c r="Y42" s="37">
        <v>930</v>
      </c>
      <c r="Z42" s="37">
        <v>970</v>
      </c>
      <c r="AA42" s="37">
        <v>1010</v>
      </c>
      <c r="AB42" s="37">
        <v>1050</v>
      </c>
      <c r="AE42" s="2" t="s">
        <v>1</v>
      </c>
      <c r="AI42" s="2">
        <f t="shared" si="1"/>
        <v>370</v>
      </c>
      <c r="AJ42" s="2">
        <f t="shared" si="2"/>
        <v>410</v>
      </c>
      <c r="AK42" s="2">
        <f t="shared" si="3"/>
        <v>450</v>
      </c>
      <c r="AL42" s="2">
        <f t="shared" si="4"/>
        <v>490</v>
      </c>
      <c r="AM42" s="2">
        <f t="shared" si="5"/>
        <v>530</v>
      </c>
      <c r="AN42" s="2">
        <f t="shared" si="6"/>
        <v>570</v>
      </c>
      <c r="AO42" s="2">
        <f t="shared" si="7"/>
        <v>610</v>
      </c>
      <c r="AP42" s="2">
        <f t="shared" si="8"/>
        <v>650</v>
      </c>
      <c r="AQ42" s="2">
        <f t="shared" si="9"/>
        <v>690</v>
      </c>
      <c r="AR42" s="2">
        <f t="shared" si="10"/>
        <v>730</v>
      </c>
      <c r="AS42" s="2">
        <f t="shared" si="11"/>
        <v>770</v>
      </c>
      <c r="AT42" s="2">
        <f t="shared" si="12"/>
        <v>810</v>
      </c>
      <c r="AU42" s="2">
        <f t="shared" si="13"/>
        <v>850</v>
      </c>
      <c r="AV42" s="2" t="str">
        <f t="shared" si="14"/>
        <v/>
      </c>
      <c r="AW42" s="2" t="str">
        <f t="shared" si="15"/>
        <v/>
      </c>
      <c r="AX42" s="2" t="str">
        <f t="shared" si="16"/>
        <v/>
      </c>
      <c r="AY42" s="2" t="str">
        <f t="shared" si="17"/>
        <v/>
      </c>
      <c r="AZ42" s="2" t="str">
        <f t="shared" si="18"/>
        <v/>
      </c>
    </row>
    <row r="43" spans="10:52" x14ac:dyDescent="0.3">
      <c r="J43" s="32">
        <v>12</v>
      </c>
      <c r="K43" s="37">
        <v>400</v>
      </c>
      <c r="L43" s="37">
        <v>440</v>
      </c>
      <c r="M43" s="37">
        <v>480</v>
      </c>
      <c r="N43" s="37">
        <v>520</v>
      </c>
      <c r="O43" s="37">
        <v>560</v>
      </c>
      <c r="P43" s="37">
        <v>600</v>
      </c>
      <c r="Q43" s="37">
        <v>640</v>
      </c>
      <c r="R43" s="37">
        <v>680</v>
      </c>
      <c r="S43" s="37">
        <v>720</v>
      </c>
      <c r="T43" s="37">
        <v>760</v>
      </c>
      <c r="U43" s="37">
        <v>800</v>
      </c>
      <c r="V43" s="37">
        <v>840</v>
      </c>
      <c r="W43" s="37">
        <v>880</v>
      </c>
      <c r="X43" s="37">
        <v>920</v>
      </c>
      <c r="Y43" s="37">
        <v>960</v>
      </c>
      <c r="Z43" s="37">
        <v>1000</v>
      </c>
      <c r="AA43" s="37">
        <v>1040</v>
      </c>
      <c r="AB43" s="37">
        <v>1080</v>
      </c>
      <c r="AD43" s="29" t="s">
        <v>53</v>
      </c>
      <c r="AE43" s="29">
        <v>5</v>
      </c>
      <c r="AF43" s="29">
        <v>15</v>
      </c>
      <c r="AI43" s="2">
        <f t="shared" si="1"/>
        <v>400</v>
      </c>
      <c r="AJ43" s="2">
        <f t="shared" si="2"/>
        <v>440</v>
      </c>
      <c r="AK43" s="2">
        <f t="shared" si="3"/>
        <v>480</v>
      </c>
      <c r="AL43" s="2">
        <f t="shared" si="4"/>
        <v>520</v>
      </c>
      <c r="AM43" s="2">
        <f t="shared" si="5"/>
        <v>560</v>
      </c>
      <c r="AN43" s="2">
        <f t="shared" si="6"/>
        <v>600</v>
      </c>
      <c r="AO43" s="2">
        <f t="shared" si="7"/>
        <v>640</v>
      </c>
      <c r="AP43" s="2">
        <f t="shared" si="8"/>
        <v>680</v>
      </c>
      <c r="AQ43" s="2">
        <f t="shared" si="9"/>
        <v>720</v>
      </c>
      <c r="AR43" s="2">
        <f t="shared" si="10"/>
        <v>760</v>
      </c>
      <c r="AS43" s="2">
        <f t="shared" si="11"/>
        <v>800</v>
      </c>
      <c r="AT43" s="2">
        <f t="shared" si="12"/>
        <v>840</v>
      </c>
      <c r="AU43" s="2" t="str">
        <f t="shared" si="13"/>
        <v/>
      </c>
      <c r="AV43" s="2" t="str">
        <f t="shared" si="14"/>
        <v/>
      </c>
      <c r="AW43" s="2" t="str">
        <f t="shared" si="15"/>
        <v/>
      </c>
      <c r="AX43" s="2" t="str">
        <f t="shared" si="16"/>
        <v/>
      </c>
      <c r="AY43" s="2" t="str">
        <f t="shared" si="17"/>
        <v/>
      </c>
      <c r="AZ43" s="2" t="str">
        <f t="shared" si="18"/>
        <v/>
      </c>
    </row>
    <row r="44" spans="10:52" x14ac:dyDescent="0.3">
      <c r="J44" s="32">
        <v>13</v>
      </c>
      <c r="K44" s="37">
        <v>430</v>
      </c>
      <c r="L44" s="37">
        <v>470</v>
      </c>
      <c r="M44" s="37">
        <v>510</v>
      </c>
      <c r="N44" s="37">
        <v>550</v>
      </c>
      <c r="O44" s="37">
        <v>590</v>
      </c>
      <c r="P44" s="37">
        <v>630</v>
      </c>
      <c r="Q44" s="37">
        <v>670</v>
      </c>
      <c r="R44" s="37">
        <v>710</v>
      </c>
      <c r="S44" s="37">
        <v>750</v>
      </c>
      <c r="T44" s="37">
        <v>790</v>
      </c>
      <c r="U44" s="37">
        <v>830</v>
      </c>
      <c r="V44" s="37">
        <v>870</v>
      </c>
      <c r="W44" s="37">
        <v>910</v>
      </c>
      <c r="X44" s="37">
        <v>950</v>
      </c>
      <c r="Y44" s="37">
        <v>990</v>
      </c>
      <c r="Z44" s="37">
        <v>1030</v>
      </c>
      <c r="AA44" s="37">
        <v>1070</v>
      </c>
      <c r="AB44" s="37">
        <v>1110</v>
      </c>
      <c r="AC44" s="2" t="s">
        <v>0</v>
      </c>
      <c r="AD44" s="29">
        <v>5</v>
      </c>
      <c r="AE44" s="42">
        <v>350</v>
      </c>
      <c r="AF44" s="43">
        <v>750</v>
      </c>
      <c r="AI44" s="2">
        <f t="shared" si="1"/>
        <v>430</v>
      </c>
      <c r="AJ44" s="2">
        <f t="shared" si="2"/>
        <v>470</v>
      </c>
      <c r="AK44" s="2">
        <f t="shared" si="3"/>
        <v>510</v>
      </c>
      <c r="AL44" s="2">
        <f t="shared" si="4"/>
        <v>550</v>
      </c>
      <c r="AM44" s="2">
        <f t="shared" si="5"/>
        <v>590</v>
      </c>
      <c r="AN44" s="2">
        <f t="shared" si="6"/>
        <v>630</v>
      </c>
      <c r="AO44" s="2">
        <f t="shared" si="7"/>
        <v>670</v>
      </c>
      <c r="AP44" s="2">
        <f t="shared" si="8"/>
        <v>710</v>
      </c>
      <c r="AQ44" s="2">
        <f t="shared" si="9"/>
        <v>750</v>
      </c>
      <c r="AR44" s="2">
        <f t="shared" si="10"/>
        <v>790</v>
      </c>
      <c r="AS44" s="2" t="str">
        <f t="shared" si="11"/>
        <v/>
      </c>
      <c r="AT44" s="2" t="str">
        <f t="shared" si="12"/>
        <v/>
      </c>
      <c r="AU44" s="2" t="str">
        <f t="shared" si="13"/>
        <v/>
      </c>
      <c r="AV44" s="2" t="str">
        <f t="shared" si="14"/>
        <v/>
      </c>
      <c r="AW44" s="2" t="str">
        <f t="shared" si="15"/>
        <v/>
      </c>
      <c r="AX44" s="2" t="str">
        <f t="shared" si="16"/>
        <v/>
      </c>
      <c r="AY44" s="2" t="str">
        <f t="shared" si="17"/>
        <v/>
      </c>
      <c r="AZ44" s="2" t="str">
        <f t="shared" si="18"/>
        <v/>
      </c>
    </row>
    <row r="45" spans="10:52" x14ac:dyDescent="0.3">
      <c r="J45" s="32">
        <v>14</v>
      </c>
      <c r="K45" s="37">
        <v>460</v>
      </c>
      <c r="L45" s="37">
        <v>500</v>
      </c>
      <c r="M45" s="37">
        <v>540</v>
      </c>
      <c r="N45" s="37">
        <v>580</v>
      </c>
      <c r="O45" s="37">
        <v>620</v>
      </c>
      <c r="P45" s="37">
        <v>660</v>
      </c>
      <c r="Q45" s="37">
        <v>700</v>
      </c>
      <c r="R45" s="37">
        <v>740</v>
      </c>
      <c r="S45" s="37">
        <v>780</v>
      </c>
      <c r="T45" s="37">
        <v>820</v>
      </c>
      <c r="U45" s="37">
        <v>860</v>
      </c>
      <c r="V45" s="37">
        <v>900</v>
      </c>
      <c r="W45" s="37">
        <v>940</v>
      </c>
      <c r="X45" s="37">
        <v>980</v>
      </c>
      <c r="Y45" s="37">
        <v>1020</v>
      </c>
      <c r="Z45" s="37">
        <v>1060</v>
      </c>
      <c r="AA45" s="37">
        <v>1100</v>
      </c>
      <c r="AB45" s="37">
        <v>1140</v>
      </c>
      <c r="AD45" s="29">
        <v>10</v>
      </c>
      <c r="AE45" s="44">
        <v>500</v>
      </c>
      <c r="AF45" s="45">
        <v>900</v>
      </c>
      <c r="AI45" s="2">
        <f t="shared" si="1"/>
        <v>460</v>
      </c>
      <c r="AJ45" s="2">
        <f t="shared" si="2"/>
        <v>500</v>
      </c>
      <c r="AK45" s="2">
        <f t="shared" si="3"/>
        <v>540</v>
      </c>
      <c r="AL45" s="2">
        <f t="shared" si="4"/>
        <v>580</v>
      </c>
      <c r="AM45" s="2">
        <f t="shared" si="5"/>
        <v>620</v>
      </c>
      <c r="AN45" s="2">
        <f t="shared" si="6"/>
        <v>660</v>
      </c>
      <c r="AO45" s="2">
        <f t="shared" si="7"/>
        <v>700</v>
      </c>
      <c r="AP45" s="2">
        <f t="shared" si="8"/>
        <v>740</v>
      </c>
      <c r="AQ45" s="2">
        <f t="shared" si="9"/>
        <v>780</v>
      </c>
      <c r="AR45" s="2" t="str">
        <f t="shared" si="10"/>
        <v/>
      </c>
      <c r="AS45" s="2" t="str">
        <f t="shared" si="11"/>
        <v/>
      </c>
      <c r="AT45" s="2" t="str">
        <f t="shared" si="12"/>
        <v/>
      </c>
      <c r="AU45" s="2" t="str">
        <f t="shared" si="13"/>
        <v/>
      </c>
      <c r="AV45" s="2" t="str">
        <f t="shared" si="14"/>
        <v/>
      </c>
      <c r="AW45" s="2" t="str">
        <f t="shared" si="15"/>
        <v/>
      </c>
      <c r="AX45" s="2" t="str">
        <f t="shared" si="16"/>
        <v/>
      </c>
      <c r="AY45" s="2" t="str">
        <f t="shared" si="17"/>
        <v/>
      </c>
      <c r="AZ45" s="2" t="str">
        <f t="shared" si="18"/>
        <v/>
      </c>
    </row>
    <row r="46" spans="10:52" x14ac:dyDescent="0.3">
      <c r="J46" s="32">
        <v>15</v>
      </c>
      <c r="K46" s="37">
        <v>490</v>
      </c>
      <c r="L46" s="37">
        <v>530</v>
      </c>
      <c r="M46" s="37">
        <v>570</v>
      </c>
      <c r="N46" s="37">
        <v>610</v>
      </c>
      <c r="O46" s="37">
        <v>650</v>
      </c>
      <c r="P46" s="37">
        <v>690</v>
      </c>
      <c r="Q46" s="37">
        <v>730</v>
      </c>
      <c r="R46" s="37">
        <v>770</v>
      </c>
      <c r="S46" s="37">
        <v>810</v>
      </c>
      <c r="T46" s="37">
        <v>850</v>
      </c>
      <c r="U46" s="37">
        <v>890</v>
      </c>
      <c r="V46" s="37">
        <v>930</v>
      </c>
      <c r="W46" s="37">
        <v>970</v>
      </c>
      <c r="X46" s="37">
        <v>1010</v>
      </c>
      <c r="Y46" s="37">
        <v>1050</v>
      </c>
      <c r="Z46" s="37">
        <v>1090</v>
      </c>
      <c r="AA46" s="37">
        <v>1130</v>
      </c>
      <c r="AB46" s="37">
        <v>1170</v>
      </c>
      <c r="AI46" s="2">
        <f t="shared" si="1"/>
        <v>490</v>
      </c>
      <c r="AJ46" s="2">
        <f t="shared" si="2"/>
        <v>530</v>
      </c>
      <c r="AK46" s="2">
        <f t="shared" si="3"/>
        <v>570</v>
      </c>
      <c r="AL46" s="2">
        <f t="shared" si="4"/>
        <v>610</v>
      </c>
      <c r="AM46" s="2">
        <f t="shared" si="5"/>
        <v>650</v>
      </c>
      <c r="AN46" s="2">
        <f t="shared" si="6"/>
        <v>690</v>
      </c>
      <c r="AO46" s="2">
        <f t="shared" si="7"/>
        <v>730</v>
      </c>
      <c r="AP46" s="2" t="str">
        <f t="shared" si="8"/>
        <v/>
      </c>
      <c r="AQ46" s="2" t="str">
        <f t="shared" si="9"/>
        <v/>
      </c>
      <c r="AR46" s="2" t="str">
        <f t="shared" si="10"/>
        <v/>
      </c>
      <c r="AS46" s="2" t="str">
        <f t="shared" si="11"/>
        <v/>
      </c>
      <c r="AT46" s="2" t="str">
        <f t="shared" si="12"/>
        <v/>
      </c>
      <c r="AU46" s="2" t="str">
        <f t="shared" si="13"/>
        <v/>
      </c>
      <c r="AV46" s="2" t="str">
        <f t="shared" si="14"/>
        <v/>
      </c>
      <c r="AW46" s="2" t="str">
        <f t="shared" si="15"/>
        <v/>
      </c>
      <c r="AX46" s="2" t="str">
        <f t="shared" si="16"/>
        <v/>
      </c>
      <c r="AY46" s="2" t="str">
        <f t="shared" si="17"/>
        <v/>
      </c>
      <c r="AZ46" s="2" t="str">
        <f t="shared" si="18"/>
        <v/>
      </c>
    </row>
    <row r="47" spans="10:52" ht="28.8" x14ac:dyDescent="0.3">
      <c r="J47" s="32">
        <v>16</v>
      </c>
      <c r="K47" s="37">
        <v>520</v>
      </c>
      <c r="L47" s="37">
        <v>560</v>
      </c>
      <c r="M47" s="37">
        <v>600</v>
      </c>
      <c r="N47" s="37">
        <v>640</v>
      </c>
      <c r="O47" s="37">
        <v>680</v>
      </c>
      <c r="P47" s="37">
        <v>720</v>
      </c>
      <c r="Q47" s="37">
        <v>760</v>
      </c>
      <c r="R47" s="37">
        <v>800</v>
      </c>
      <c r="S47" s="37">
        <v>840</v>
      </c>
      <c r="T47" s="37">
        <v>880</v>
      </c>
      <c r="U47" s="37">
        <v>920</v>
      </c>
      <c r="V47" s="37">
        <v>960</v>
      </c>
      <c r="W47" s="37">
        <v>1000</v>
      </c>
      <c r="X47" s="37">
        <v>1040</v>
      </c>
      <c r="Y47" s="37">
        <v>1080</v>
      </c>
      <c r="Z47" s="37">
        <v>1120</v>
      </c>
      <c r="AA47" s="37">
        <v>1160</v>
      </c>
      <c r="AB47" s="37">
        <v>1200</v>
      </c>
      <c r="AD47" s="46" t="s">
        <v>54</v>
      </c>
      <c r="AI47" s="2">
        <f t="shared" si="1"/>
        <v>520</v>
      </c>
      <c r="AJ47" s="2">
        <f t="shared" si="2"/>
        <v>560</v>
      </c>
      <c r="AK47" s="2">
        <f t="shared" si="3"/>
        <v>600</v>
      </c>
      <c r="AL47" s="2">
        <f t="shared" si="4"/>
        <v>640</v>
      </c>
      <c r="AM47" s="2">
        <f t="shared" si="5"/>
        <v>680</v>
      </c>
      <c r="AN47" s="2">
        <f t="shared" si="6"/>
        <v>720</v>
      </c>
      <c r="AO47" s="2" t="str">
        <f t="shared" si="7"/>
        <v/>
      </c>
      <c r="AP47" s="2" t="str">
        <f t="shared" si="8"/>
        <v/>
      </c>
      <c r="AQ47" s="2" t="str">
        <f t="shared" si="9"/>
        <v/>
      </c>
      <c r="AR47" s="2" t="str">
        <f t="shared" si="10"/>
        <v/>
      </c>
      <c r="AS47" s="2" t="str">
        <f t="shared" si="11"/>
        <v/>
      </c>
      <c r="AT47" s="2" t="str">
        <f t="shared" si="12"/>
        <v/>
      </c>
      <c r="AU47" s="2" t="str">
        <f t="shared" si="13"/>
        <v/>
      </c>
      <c r="AV47" s="2" t="str">
        <f t="shared" si="14"/>
        <v/>
      </c>
      <c r="AW47" s="2" t="str">
        <f t="shared" si="15"/>
        <v/>
      </c>
      <c r="AX47" s="2" t="str">
        <f t="shared" si="16"/>
        <v/>
      </c>
      <c r="AY47" s="2" t="str">
        <f t="shared" si="17"/>
        <v/>
      </c>
      <c r="AZ47" s="2" t="str">
        <f t="shared" si="18"/>
        <v/>
      </c>
    </row>
    <row r="48" spans="10:52" x14ac:dyDescent="0.3">
      <c r="K48" s="26"/>
      <c r="L48" s="26"/>
      <c r="M48" s="26"/>
      <c r="N48" s="26"/>
      <c r="O48" s="26"/>
      <c r="P48" s="26"/>
      <c r="Q48" s="26"/>
      <c r="R48" s="26"/>
      <c r="S48" s="26"/>
      <c r="T48" s="26"/>
      <c r="U48" s="26"/>
      <c r="V48" s="26"/>
      <c r="W48" s="26"/>
      <c r="X48" s="26"/>
      <c r="Y48" s="26"/>
      <c r="Z48" s="26"/>
      <c r="AA48" s="26"/>
      <c r="AB48" s="26"/>
    </row>
    <row r="49" spans="9:28" hidden="1" x14ac:dyDescent="0.3">
      <c r="K49" s="2" t="s">
        <v>31</v>
      </c>
    </row>
    <row r="50" spans="9:28" hidden="1" x14ac:dyDescent="0.3">
      <c r="J50" s="2">
        <f>E21</f>
        <v>25</v>
      </c>
      <c r="K50" s="2">
        <v>1</v>
      </c>
      <c r="L50" s="2">
        <v>2</v>
      </c>
      <c r="M50" s="2">
        <v>3</v>
      </c>
      <c r="N50" s="2">
        <v>4</v>
      </c>
      <c r="O50" s="2">
        <v>5</v>
      </c>
      <c r="P50" s="2">
        <v>6</v>
      </c>
      <c r="Q50" s="2">
        <v>7</v>
      </c>
      <c r="R50" s="2">
        <v>8</v>
      </c>
      <c r="S50" s="2">
        <v>9</v>
      </c>
      <c r="T50" s="2">
        <v>10</v>
      </c>
      <c r="U50" s="2">
        <v>11</v>
      </c>
      <c r="V50" s="2">
        <v>12</v>
      </c>
      <c r="W50" s="2">
        <v>13</v>
      </c>
      <c r="X50" s="2">
        <v>14</v>
      </c>
      <c r="Y50" s="2">
        <v>15</v>
      </c>
      <c r="Z50" s="2">
        <v>16</v>
      </c>
      <c r="AA50" s="2">
        <v>17</v>
      </c>
      <c r="AB50" s="2">
        <v>18</v>
      </c>
    </row>
    <row r="51" spans="9:28" hidden="1" x14ac:dyDescent="0.3">
      <c r="I51" s="2" t="s">
        <v>32</v>
      </c>
      <c r="J51" s="2">
        <v>1</v>
      </c>
      <c r="K51" s="2">
        <f t="dataTable" ref="K51:AB66" dt2D="1" dtr="1" r1="C5" r2="D5" ca="1"/>
        <v>5</v>
      </c>
      <c r="L51" s="2">
        <v>7</v>
      </c>
      <c r="M51" s="2">
        <v>9</v>
      </c>
      <c r="N51" s="2">
        <v>11</v>
      </c>
      <c r="O51" s="2">
        <v>13</v>
      </c>
      <c r="P51" s="2">
        <v>15</v>
      </c>
      <c r="Q51" s="2">
        <v>17</v>
      </c>
      <c r="R51" s="2">
        <v>19</v>
      </c>
      <c r="S51" s="2">
        <v>21</v>
      </c>
      <c r="T51" s="2">
        <v>23</v>
      </c>
      <c r="U51" s="2">
        <v>25</v>
      </c>
      <c r="V51" s="2">
        <v>27</v>
      </c>
      <c r="W51" s="2">
        <v>29</v>
      </c>
      <c r="X51" s="2">
        <v>31</v>
      </c>
      <c r="Y51" s="2">
        <v>33</v>
      </c>
      <c r="Z51" s="2">
        <v>35</v>
      </c>
      <c r="AA51" s="2">
        <v>37</v>
      </c>
      <c r="AB51" s="2">
        <v>39</v>
      </c>
    </row>
    <row r="52" spans="9:28" hidden="1" x14ac:dyDescent="0.3">
      <c r="J52" s="2">
        <v>2</v>
      </c>
      <c r="K52" s="2">
        <v>8</v>
      </c>
      <c r="L52" s="2">
        <v>10</v>
      </c>
      <c r="M52" s="2">
        <v>12</v>
      </c>
      <c r="N52" s="2">
        <v>14</v>
      </c>
      <c r="O52" s="2">
        <v>16</v>
      </c>
      <c r="P52" s="2">
        <v>18</v>
      </c>
      <c r="Q52" s="2">
        <v>20</v>
      </c>
      <c r="R52" s="2">
        <v>22</v>
      </c>
      <c r="S52" s="2">
        <v>24</v>
      </c>
      <c r="T52" s="2">
        <v>26</v>
      </c>
      <c r="U52" s="2">
        <v>28</v>
      </c>
      <c r="V52" s="2">
        <v>30</v>
      </c>
      <c r="W52" s="2">
        <v>32</v>
      </c>
      <c r="X52" s="2">
        <v>34</v>
      </c>
      <c r="Y52" s="2">
        <v>36</v>
      </c>
      <c r="Z52" s="2">
        <v>38</v>
      </c>
      <c r="AA52" s="2">
        <v>40</v>
      </c>
      <c r="AB52" s="2">
        <v>42</v>
      </c>
    </row>
    <row r="53" spans="9:28" hidden="1" x14ac:dyDescent="0.3">
      <c r="J53" s="2">
        <v>3</v>
      </c>
      <c r="K53" s="2">
        <v>11</v>
      </c>
      <c r="L53" s="2">
        <v>13</v>
      </c>
      <c r="M53" s="2">
        <v>15</v>
      </c>
      <c r="N53" s="2">
        <v>17</v>
      </c>
      <c r="O53" s="2">
        <v>19</v>
      </c>
      <c r="P53" s="2">
        <v>21</v>
      </c>
      <c r="Q53" s="2">
        <v>23</v>
      </c>
      <c r="R53" s="2">
        <v>25</v>
      </c>
      <c r="S53" s="2">
        <v>27</v>
      </c>
      <c r="T53" s="2">
        <v>29</v>
      </c>
      <c r="U53" s="2">
        <v>31</v>
      </c>
      <c r="V53" s="2">
        <v>33</v>
      </c>
      <c r="W53" s="2">
        <v>35</v>
      </c>
      <c r="X53" s="2">
        <v>37</v>
      </c>
      <c r="Y53" s="2">
        <v>39</v>
      </c>
      <c r="Z53" s="2">
        <v>41</v>
      </c>
      <c r="AA53" s="2">
        <v>43</v>
      </c>
      <c r="AB53" s="2">
        <v>45</v>
      </c>
    </row>
    <row r="54" spans="9:28" hidden="1" x14ac:dyDescent="0.3">
      <c r="J54" s="2">
        <v>4</v>
      </c>
      <c r="K54" s="2">
        <v>14</v>
      </c>
      <c r="L54" s="2">
        <v>16</v>
      </c>
      <c r="M54" s="2">
        <v>18</v>
      </c>
      <c r="N54" s="2">
        <v>20</v>
      </c>
      <c r="O54" s="2">
        <v>22</v>
      </c>
      <c r="P54" s="2">
        <v>24</v>
      </c>
      <c r="Q54" s="2">
        <v>26</v>
      </c>
      <c r="R54" s="2">
        <v>28</v>
      </c>
      <c r="S54" s="2">
        <v>30</v>
      </c>
      <c r="T54" s="2">
        <v>32</v>
      </c>
      <c r="U54" s="2">
        <v>34</v>
      </c>
      <c r="V54" s="2">
        <v>36</v>
      </c>
      <c r="W54" s="2">
        <v>38</v>
      </c>
      <c r="X54" s="2">
        <v>40</v>
      </c>
      <c r="Y54" s="2">
        <v>42</v>
      </c>
      <c r="Z54" s="2">
        <v>44</v>
      </c>
      <c r="AA54" s="2">
        <v>46</v>
      </c>
      <c r="AB54" s="2">
        <v>48</v>
      </c>
    </row>
    <row r="55" spans="9:28" hidden="1" x14ac:dyDescent="0.3">
      <c r="J55" s="2">
        <v>5</v>
      </c>
      <c r="K55" s="2">
        <v>17</v>
      </c>
      <c r="L55" s="2">
        <v>19</v>
      </c>
      <c r="M55" s="2">
        <v>21</v>
      </c>
      <c r="N55" s="2">
        <v>23</v>
      </c>
      <c r="O55" s="2">
        <v>25</v>
      </c>
      <c r="P55" s="2">
        <v>27</v>
      </c>
      <c r="Q55" s="2">
        <v>29</v>
      </c>
      <c r="R55" s="2">
        <v>31</v>
      </c>
      <c r="S55" s="2">
        <v>33</v>
      </c>
      <c r="T55" s="2">
        <v>35</v>
      </c>
      <c r="U55" s="2">
        <v>37</v>
      </c>
      <c r="V55" s="2">
        <v>39</v>
      </c>
      <c r="W55" s="2">
        <v>41</v>
      </c>
      <c r="X55" s="2">
        <v>43</v>
      </c>
      <c r="Y55" s="2">
        <v>45</v>
      </c>
      <c r="Z55" s="2">
        <v>47</v>
      </c>
      <c r="AA55" s="2">
        <v>49</v>
      </c>
      <c r="AB55" s="2">
        <v>51</v>
      </c>
    </row>
    <row r="56" spans="9:28" hidden="1" x14ac:dyDescent="0.3">
      <c r="J56" s="2">
        <v>6</v>
      </c>
      <c r="K56" s="2">
        <v>20</v>
      </c>
      <c r="L56" s="2">
        <v>22</v>
      </c>
      <c r="M56" s="2">
        <v>24</v>
      </c>
      <c r="N56" s="2">
        <v>26</v>
      </c>
      <c r="O56" s="2">
        <v>28</v>
      </c>
      <c r="P56" s="2">
        <v>30</v>
      </c>
      <c r="Q56" s="2">
        <v>32</v>
      </c>
      <c r="R56" s="2">
        <v>34</v>
      </c>
      <c r="S56" s="2">
        <v>36</v>
      </c>
      <c r="T56" s="2">
        <v>38</v>
      </c>
      <c r="U56" s="2">
        <v>40</v>
      </c>
      <c r="V56" s="2">
        <v>42</v>
      </c>
      <c r="W56" s="2">
        <v>44</v>
      </c>
      <c r="X56" s="2">
        <v>46</v>
      </c>
      <c r="Y56" s="2">
        <v>48</v>
      </c>
      <c r="Z56" s="2">
        <v>50</v>
      </c>
      <c r="AA56" s="2">
        <v>52</v>
      </c>
      <c r="AB56" s="2">
        <v>54</v>
      </c>
    </row>
    <row r="57" spans="9:28" hidden="1" x14ac:dyDescent="0.3">
      <c r="J57" s="2">
        <v>7</v>
      </c>
      <c r="K57" s="2">
        <v>23</v>
      </c>
      <c r="L57" s="2">
        <v>25</v>
      </c>
      <c r="M57" s="2">
        <v>27</v>
      </c>
      <c r="N57" s="2">
        <v>29</v>
      </c>
      <c r="O57" s="2">
        <v>31</v>
      </c>
      <c r="P57" s="2">
        <v>33</v>
      </c>
      <c r="Q57" s="2">
        <v>35</v>
      </c>
      <c r="R57" s="2">
        <v>37</v>
      </c>
      <c r="S57" s="2">
        <v>39</v>
      </c>
      <c r="T57" s="2">
        <v>41</v>
      </c>
      <c r="U57" s="2">
        <v>43</v>
      </c>
      <c r="V57" s="2">
        <v>45</v>
      </c>
      <c r="W57" s="2">
        <v>47</v>
      </c>
      <c r="X57" s="2">
        <v>49</v>
      </c>
      <c r="Y57" s="2">
        <v>51</v>
      </c>
      <c r="Z57" s="2">
        <v>53</v>
      </c>
      <c r="AA57" s="2">
        <v>55</v>
      </c>
      <c r="AB57" s="2">
        <v>57</v>
      </c>
    </row>
    <row r="58" spans="9:28" hidden="1" x14ac:dyDescent="0.3">
      <c r="J58" s="2">
        <v>8</v>
      </c>
      <c r="K58" s="2">
        <v>26</v>
      </c>
      <c r="L58" s="2">
        <v>28</v>
      </c>
      <c r="M58" s="2">
        <v>30</v>
      </c>
      <c r="N58" s="2">
        <v>32</v>
      </c>
      <c r="O58" s="2">
        <v>34</v>
      </c>
      <c r="P58" s="2">
        <v>36</v>
      </c>
      <c r="Q58" s="2">
        <v>38</v>
      </c>
      <c r="R58" s="2">
        <v>40</v>
      </c>
      <c r="S58" s="2">
        <v>42</v>
      </c>
      <c r="T58" s="2">
        <v>44</v>
      </c>
      <c r="U58" s="2">
        <v>46</v>
      </c>
      <c r="V58" s="2">
        <v>48</v>
      </c>
      <c r="W58" s="2">
        <v>50</v>
      </c>
      <c r="X58" s="2">
        <v>52</v>
      </c>
      <c r="Y58" s="2">
        <v>54</v>
      </c>
      <c r="Z58" s="2">
        <v>56</v>
      </c>
      <c r="AA58" s="2">
        <v>58</v>
      </c>
      <c r="AB58" s="2">
        <v>60</v>
      </c>
    </row>
    <row r="59" spans="9:28" hidden="1" x14ac:dyDescent="0.3">
      <c r="J59" s="2">
        <v>9</v>
      </c>
      <c r="K59" s="2">
        <v>29</v>
      </c>
      <c r="L59" s="2">
        <v>31</v>
      </c>
      <c r="M59" s="2">
        <v>33</v>
      </c>
      <c r="N59" s="2">
        <v>35</v>
      </c>
      <c r="O59" s="2">
        <v>37</v>
      </c>
      <c r="P59" s="2">
        <v>39</v>
      </c>
      <c r="Q59" s="2">
        <v>41</v>
      </c>
      <c r="R59" s="2">
        <v>43</v>
      </c>
      <c r="S59" s="2">
        <v>45</v>
      </c>
      <c r="T59" s="2">
        <v>47</v>
      </c>
      <c r="U59" s="2">
        <v>49</v>
      </c>
      <c r="V59" s="2">
        <v>51</v>
      </c>
      <c r="W59" s="2">
        <v>53</v>
      </c>
      <c r="X59" s="2">
        <v>55</v>
      </c>
      <c r="Y59" s="2">
        <v>57</v>
      </c>
      <c r="Z59" s="2">
        <v>59</v>
      </c>
      <c r="AA59" s="2">
        <v>61</v>
      </c>
      <c r="AB59" s="2">
        <v>63</v>
      </c>
    </row>
    <row r="60" spans="9:28" hidden="1" x14ac:dyDescent="0.3">
      <c r="J60" s="2">
        <v>10</v>
      </c>
      <c r="K60" s="2">
        <v>32</v>
      </c>
      <c r="L60" s="2">
        <v>34</v>
      </c>
      <c r="M60" s="2">
        <v>36</v>
      </c>
      <c r="N60" s="2">
        <v>38</v>
      </c>
      <c r="O60" s="2">
        <v>40</v>
      </c>
      <c r="P60" s="2">
        <v>42</v>
      </c>
      <c r="Q60" s="2">
        <v>44</v>
      </c>
      <c r="R60" s="2">
        <v>46</v>
      </c>
      <c r="S60" s="2">
        <v>48</v>
      </c>
      <c r="T60" s="2">
        <v>50</v>
      </c>
      <c r="U60" s="2">
        <v>52</v>
      </c>
      <c r="V60" s="2">
        <v>54</v>
      </c>
      <c r="W60" s="2">
        <v>56</v>
      </c>
      <c r="X60" s="2">
        <v>58</v>
      </c>
      <c r="Y60" s="2">
        <v>60</v>
      </c>
      <c r="Z60" s="2">
        <v>62</v>
      </c>
      <c r="AA60" s="2">
        <v>64</v>
      </c>
      <c r="AB60" s="2">
        <v>66</v>
      </c>
    </row>
    <row r="61" spans="9:28" hidden="1" x14ac:dyDescent="0.3">
      <c r="J61" s="2">
        <v>11</v>
      </c>
      <c r="K61" s="2">
        <v>35</v>
      </c>
      <c r="L61" s="2">
        <v>37</v>
      </c>
      <c r="M61" s="2">
        <v>39</v>
      </c>
      <c r="N61" s="2">
        <v>41</v>
      </c>
      <c r="O61" s="2">
        <v>43</v>
      </c>
      <c r="P61" s="2">
        <v>45</v>
      </c>
      <c r="Q61" s="2">
        <v>47</v>
      </c>
      <c r="R61" s="2">
        <v>49</v>
      </c>
      <c r="S61" s="2">
        <v>51</v>
      </c>
      <c r="T61" s="2">
        <v>53</v>
      </c>
      <c r="U61" s="2">
        <v>55</v>
      </c>
      <c r="V61" s="2">
        <v>57</v>
      </c>
      <c r="W61" s="2">
        <v>59</v>
      </c>
      <c r="X61" s="2">
        <v>61</v>
      </c>
      <c r="Y61" s="2">
        <v>63</v>
      </c>
      <c r="Z61" s="2">
        <v>65</v>
      </c>
      <c r="AA61" s="2">
        <v>67</v>
      </c>
      <c r="AB61" s="2">
        <v>69</v>
      </c>
    </row>
    <row r="62" spans="9:28" hidden="1" x14ac:dyDescent="0.3">
      <c r="J62" s="2">
        <v>12</v>
      </c>
      <c r="K62" s="2">
        <v>38</v>
      </c>
      <c r="L62" s="2">
        <v>40</v>
      </c>
      <c r="M62" s="2">
        <v>42</v>
      </c>
      <c r="N62" s="2">
        <v>44</v>
      </c>
      <c r="O62" s="2">
        <v>46</v>
      </c>
      <c r="P62" s="2">
        <v>48</v>
      </c>
      <c r="Q62" s="2">
        <v>50</v>
      </c>
      <c r="R62" s="2">
        <v>52</v>
      </c>
      <c r="S62" s="2">
        <v>54</v>
      </c>
      <c r="T62" s="2">
        <v>56</v>
      </c>
      <c r="U62" s="2">
        <v>58</v>
      </c>
      <c r="V62" s="2">
        <v>60</v>
      </c>
      <c r="W62" s="2">
        <v>62</v>
      </c>
      <c r="X62" s="2">
        <v>64</v>
      </c>
      <c r="Y62" s="2">
        <v>66</v>
      </c>
      <c r="Z62" s="2">
        <v>68</v>
      </c>
      <c r="AA62" s="2">
        <v>70</v>
      </c>
      <c r="AB62" s="2">
        <v>72</v>
      </c>
    </row>
    <row r="63" spans="9:28" hidden="1" x14ac:dyDescent="0.3">
      <c r="J63" s="2">
        <v>13</v>
      </c>
      <c r="K63" s="2">
        <v>41</v>
      </c>
      <c r="L63" s="2">
        <v>43</v>
      </c>
      <c r="M63" s="2">
        <v>45</v>
      </c>
      <c r="N63" s="2">
        <v>47</v>
      </c>
      <c r="O63" s="2">
        <v>49</v>
      </c>
      <c r="P63" s="2">
        <v>51</v>
      </c>
      <c r="Q63" s="2">
        <v>53</v>
      </c>
      <c r="R63" s="2">
        <v>55</v>
      </c>
      <c r="S63" s="2">
        <v>57</v>
      </c>
      <c r="T63" s="2">
        <v>59</v>
      </c>
      <c r="U63" s="2">
        <v>61</v>
      </c>
      <c r="V63" s="2">
        <v>63</v>
      </c>
      <c r="W63" s="2">
        <v>65</v>
      </c>
      <c r="X63" s="2">
        <v>67</v>
      </c>
      <c r="Y63" s="2">
        <v>69</v>
      </c>
      <c r="Z63" s="2">
        <v>71</v>
      </c>
      <c r="AA63" s="2">
        <v>73</v>
      </c>
      <c r="AB63" s="2">
        <v>75</v>
      </c>
    </row>
    <row r="64" spans="9:28" hidden="1" x14ac:dyDescent="0.3">
      <c r="J64" s="2">
        <v>14</v>
      </c>
      <c r="K64" s="2">
        <v>44</v>
      </c>
      <c r="L64" s="2">
        <v>46</v>
      </c>
      <c r="M64" s="2">
        <v>48</v>
      </c>
      <c r="N64" s="2">
        <v>50</v>
      </c>
      <c r="O64" s="2">
        <v>52</v>
      </c>
      <c r="P64" s="2">
        <v>54</v>
      </c>
      <c r="Q64" s="2">
        <v>56</v>
      </c>
      <c r="R64" s="2">
        <v>58</v>
      </c>
      <c r="S64" s="2">
        <v>60</v>
      </c>
      <c r="T64" s="2">
        <v>62</v>
      </c>
      <c r="U64" s="2">
        <v>64</v>
      </c>
      <c r="V64" s="2">
        <v>66</v>
      </c>
      <c r="W64" s="2">
        <v>68</v>
      </c>
      <c r="X64" s="2">
        <v>70</v>
      </c>
      <c r="Y64" s="2">
        <v>72</v>
      </c>
      <c r="Z64" s="2">
        <v>74</v>
      </c>
      <c r="AA64" s="2">
        <v>76</v>
      </c>
      <c r="AB64" s="2">
        <v>78</v>
      </c>
    </row>
    <row r="65" spans="9:28" hidden="1" x14ac:dyDescent="0.3">
      <c r="J65" s="2">
        <v>15</v>
      </c>
      <c r="K65" s="2">
        <v>47</v>
      </c>
      <c r="L65" s="2">
        <v>49</v>
      </c>
      <c r="M65" s="2">
        <v>51</v>
      </c>
      <c r="N65" s="2">
        <v>53</v>
      </c>
      <c r="O65" s="2">
        <v>55</v>
      </c>
      <c r="P65" s="2">
        <v>57</v>
      </c>
      <c r="Q65" s="2">
        <v>59</v>
      </c>
      <c r="R65" s="2">
        <v>61</v>
      </c>
      <c r="S65" s="2">
        <v>63</v>
      </c>
      <c r="T65" s="2">
        <v>65</v>
      </c>
      <c r="U65" s="2">
        <v>67</v>
      </c>
      <c r="V65" s="2">
        <v>69</v>
      </c>
      <c r="W65" s="2">
        <v>71</v>
      </c>
      <c r="X65" s="2">
        <v>73</v>
      </c>
      <c r="Y65" s="2">
        <v>75</v>
      </c>
      <c r="Z65" s="2">
        <v>77</v>
      </c>
      <c r="AA65" s="2">
        <v>79</v>
      </c>
      <c r="AB65" s="2">
        <v>81</v>
      </c>
    </row>
    <row r="66" spans="9:28" hidden="1" x14ac:dyDescent="0.3">
      <c r="J66" s="2">
        <v>16</v>
      </c>
      <c r="K66" s="2">
        <v>50</v>
      </c>
      <c r="L66" s="2">
        <v>52</v>
      </c>
      <c r="M66" s="2">
        <v>54</v>
      </c>
      <c r="N66" s="2">
        <v>56</v>
      </c>
      <c r="O66" s="2">
        <v>58</v>
      </c>
      <c r="P66" s="2">
        <v>60</v>
      </c>
      <c r="Q66" s="2">
        <v>62</v>
      </c>
      <c r="R66" s="2">
        <v>64</v>
      </c>
      <c r="S66" s="2">
        <v>66</v>
      </c>
      <c r="T66" s="2">
        <v>68</v>
      </c>
      <c r="U66" s="2">
        <v>70</v>
      </c>
      <c r="V66" s="2">
        <v>72</v>
      </c>
      <c r="W66" s="2">
        <v>74</v>
      </c>
      <c r="X66" s="2">
        <v>76</v>
      </c>
      <c r="Y66" s="2">
        <v>78</v>
      </c>
      <c r="Z66" s="2">
        <v>80</v>
      </c>
      <c r="AA66" s="2">
        <v>82</v>
      </c>
      <c r="AB66" s="2">
        <v>84</v>
      </c>
    </row>
    <row r="67" spans="9:28" hidden="1" x14ac:dyDescent="0.3"/>
    <row r="68" spans="9:28" hidden="1" x14ac:dyDescent="0.3">
      <c r="K68" s="2" t="s">
        <v>31</v>
      </c>
    </row>
    <row r="69" spans="9:28" hidden="1" x14ac:dyDescent="0.3">
      <c r="J69" s="2">
        <f>E22</f>
        <v>15</v>
      </c>
      <c r="K69" s="2">
        <v>1</v>
      </c>
      <c r="L69" s="2">
        <v>2</v>
      </c>
      <c r="M69" s="2">
        <v>3</v>
      </c>
      <c r="N69" s="2">
        <v>4</v>
      </c>
      <c r="O69" s="2">
        <v>5</v>
      </c>
      <c r="P69" s="2">
        <v>6</v>
      </c>
      <c r="Q69" s="2">
        <v>7</v>
      </c>
      <c r="R69" s="2">
        <v>8</v>
      </c>
      <c r="S69" s="2">
        <v>9</v>
      </c>
      <c r="T69" s="2">
        <v>10</v>
      </c>
      <c r="U69" s="2">
        <v>11</v>
      </c>
      <c r="V69" s="2">
        <v>12</v>
      </c>
      <c r="W69" s="2">
        <v>13</v>
      </c>
      <c r="X69" s="2">
        <v>14</v>
      </c>
      <c r="Y69" s="2">
        <v>15</v>
      </c>
      <c r="Z69" s="2">
        <v>16</v>
      </c>
      <c r="AA69" s="2">
        <v>17</v>
      </c>
      <c r="AB69" s="2">
        <v>18</v>
      </c>
    </row>
    <row r="70" spans="9:28" hidden="1" x14ac:dyDescent="0.3">
      <c r="I70" s="2" t="s">
        <v>32</v>
      </c>
      <c r="J70" s="2">
        <v>1</v>
      </c>
      <c r="K70" s="2">
        <f t="dataTable" ref="K70:AB85" dt2D="1" dtr="1" r1="C5" r2="D5" ca="1"/>
        <v>3</v>
      </c>
      <c r="L70" s="2">
        <v>5</v>
      </c>
      <c r="M70" s="2">
        <v>7</v>
      </c>
      <c r="N70" s="2">
        <v>9</v>
      </c>
      <c r="O70" s="2">
        <v>11</v>
      </c>
      <c r="P70" s="2">
        <v>13</v>
      </c>
      <c r="Q70" s="2">
        <v>15</v>
      </c>
      <c r="R70" s="2">
        <v>17</v>
      </c>
      <c r="S70" s="2">
        <v>19</v>
      </c>
      <c r="T70" s="2">
        <v>21</v>
      </c>
      <c r="U70" s="2">
        <v>23</v>
      </c>
      <c r="V70" s="2">
        <v>25</v>
      </c>
      <c r="W70" s="2">
        <v>27</v>
      </c>
      <c r="X70" s="2">
        <v>29</v>
      </c>
      <c r="Y70" s="2">
        <v>31</v>
      </c>
      <c r="Z70" s="2">
        <v>33</v>
      </c>
      <c r="AA70" s="2">
        <v>35</v>
      </c>
      <c r="AB70" s="2">
        <v>37</v>
      </c>
    </row>
    <row r="71" spans="9:28" hidden="1" x14ac:dyDescent="0.3">
      <c r="J71" s="2">
        <v>2</v>
      </c>
      <c r="K71" s="2">
        <v>4</v>
      </c>
      <c r="L71" s="2">
        <v>6</v>
      </c>
      <c r="M71" s="2">
        <v>8</v>
      </c>
      <c r="N71" s="2">
        <v>10</v>
      </c>
      <c r="O71" s="2">
        <v>12</v>
      </c>
      <c r="P71" s="2">
        <v>14</v>
      </c>
      <c r="Q71" s="2">
        <v>16</v>
      </c>
      <c r="R71" s="2">
        <v>18</v>
      </c>
      <c r="S71" s="2">
        <v>20</v>
      </c>
      <c r="T71" s="2">
        <v>22</v>
      </c>
      <c r="U71" s="2">
        <v>24</v>
      </c>
      <c r="V71" s="2">
        <v>26</v>
      </c>
      <c r="W71" s="2">
        <v>28</v>
      </c>
      <c r="X71" s="2">
        <v>30</v>
      </c>
      <c r="Y71" s="2">
        <v>32</v>
      </c>
      <c r="Z71" s="2">
        <v>34</v>
      </c>
      <c r="AA71" s="2">
        <v>36</v>
      </c>
      <c r="AB71" s="2">
        <v>38</v>
      </c>
    </row>
    <row r="72" spans="9:28" hidden="1" x14ac:dyDescent="0.3">
      <c r="J72" s="2">
        <v>3</v>
      </c>
      <c r="K72" s="2">
        <v>5</v>
      </c>
      <c r="L72" s="2">
        <v>7</v>
      </c>
      <c r="M72" s="2">
        <v>9</v>
      </c>
      <c r="N72" s="2">
        <v>11</v>
      </c>
      <c r="O72" s="2">
        <v>13</v>
      </c>
      <c r="P72" s="2">
        <v>15</v>
      </c>
      <c r="Q72" s="2">
        <v>17</v>
      </c>
      <c r="R72" s="2">
        <v>19</v>
      </c>
      <c r="S72" s="2">
        <v>21</v>
      </c>
      <c r="T72" s="2">
        <v>23</v>
      </c>
      <c r="U72" s="2">
        <v>25</v>
      </c>
      <c r="V72" s="2">
        <v>27</v>
      </c>
      <c r="W72" s="2">
        <v>29</v>
      </c>
      <c r="X72" s="2">
        <v>31</v>
      </c>
      <c r="Y72" s="2">
        <v>33</v>
      </c>
      <c r="Z72" s="2">
        <v>35</v>
      </c>
      <c r="AA72" s="2">
        <v>37</v>
      </c>
      <c r="AB72" s="2">
        <v>39</v>
      </c>
    </row>
    <row r="73" spans="9:28" hidden="1" x14ac:dyDescent="0.3">
      <c r="J73" s="2">
        <v>4</v>
      </c>
      <c r="K73" s="2">
        <v>6</v>
      </c>
      <c r="L73" s="2">
        <v>8</v>
      </c>
      <c r="M73" s="2">
        <v>10</v>
      </c>
      <c r="N73" s="2">
        <v>12</v>
      </c>
      <c r="O73" s="2">
        <v>14</v>
      </c>
      <c r="P73" s="2">
        <v>16</v>
      </c>
      <c r="Q73" s="2">
        <v>18</v>
      </c>
      <c r="R73" s="2">
        <v>20</v>
      </c>
      <c r="S73" s="2">
        <v>22</v>
      </c>
      <c r="T73" s="2">
        <v>24</v>
      </c>
      <c r="U73" s="2">
        <v>26</v>
      </c>
      <c r="V73" s="2">
        <v>28</v>
      </c>
      <c r="W73" s="2">
        <v>30</v>
      </c>
      <c r="X73" s="2">
        <v>32</v>
      </c>
      <c r="Y73" s="2">
        <v>34</v>
      </c>
      <c r="Z73" s="2">
        <v>36</v>
      </c>
      <c r="AA73" s="2">
        <v>38</v>
      </c>
      <c r="AB73" s="2">
        <v>40</v>
      </c>
    </row>
    <row r="74" spans="9:28" hidden="1" x14ac:dyDescent="0.3">
      <c r="J74" s="2">
        <v>5</v>
      </c>
      <c r="K74" s="2">
        <v>7</v>
      </c>
      <c r="L74" s="2">
        <v>9</v>
      </c>
      <c r="M74" s="2">
        <v>11</v>
      </c>
      <c r="N74" s="2">
        <v>13</v>
      </c>
      <c r="O74" s="2">
        <v>15</v>
      </c>
      <c r="P74" s="2">
        <v>17</v>
      </c>
      <c r="Q74" s="2">
        <v>19</v>
      </c>
      <c r="R74" s="2">
        <v>21</v>
      </c>
      <c r="S74" s="2">
        <v>23</v>
      </c>
      <c r="T74" s="2">
        <v>25</v>
      </c>
      <c r="U74" s="2">
        <v>27</v>
      </c>
      <c r="V74" s="2">
        <v>29</v>
      </c>
      <c r="W74" s="2">
        <v>31</v>
      </c>
      <c r="X74" s="2">
        <v>33</v>
      </c>
      <c r="Y74" s="2">
        <v>35</v>
      </c>
      <c r="Z74" s="2">
        <v>37</v>
      </c>
      <c r="AA74" s="2">
        <v>39</v>
      </c>
      <c r="AB74" s="2">
        <v>41</v>
      </c>
    </row>
    <row r="75" spans="9:28" hidden="1" x14ac:dyDescent="0.3">
      <c r="J75" s="2">
        <v>6</v>
      </c>
      <c r="K75" s="2">
        <v>8</v>
      </c>
      <c r="L75" s="2">
        <v>10</v>
      </c>
      <c r="M75" s="2">
        <v>12</v>
      </c>
      <c r="N75" s="2">
        <v>14</v>
      </c>
      <c r="O75" s="2">
        <v>16</v>
      </c>
      <c r="P75" s="2">
        <v>18</v>
      </c>
      <c r="Q75" s="2">
        <v>20</v>
      </c>
      <c r="R75" s="2">
        <v>22</v>
      </c>
      <c r="S75" s="2">
        <v>24</v>
      </c>
      <c r="T75" s="2">
        <v>26</v>
      </c>
      <c r="U75" s="2">
        <v>28</v>
      </c>
      <c r="V75" s="2">
        <v>30</v>
      </c>
      <c r="W75" s="2">
        <v>32</v>
      </c>
      <c r="X75" s="2">
        <v>34</v>
      </c>
      <c r="Y75" s="2">
        <v>36</v>
      </c>
      <c r="Z75" s="2">
        <v>38</v>
      </c>
      <c r="AA75" s="2">
        <v>40</v>
      </c>
      <c r="AB75" s="2">
        <v>42</v>
      </c>
    </row>
    <row r="76" spans="9:28" hidden="1" x14ac:dyDescent="0.3">
      <c r="J76" s="2">
        <v>7</v>
      </c>
      <c r="K76" s="2">
        <v>9</v>
      </c>
      <c r="L76" s="2">
        <v>11</v>
      </c>
      <c r="M76" s="2">
        <v>13</v>
      </c>
      <c r="N76" s="2">
        <v>15</v>
      </c>
      <c r="O76" s="2">
        <v>17</v>
      </c>
      <c r="P76" s="2">
        <v>19</v>
      </c>
      <c r="Q76" s="2">
        <v>21</v>
      </c>
      <c r="R76" s="2">
        <v>23</v>
      </c>
      <c r="S76" s="2">
        <v>25</v>
      </c>
      <c r="T76" s="2">
        <v>27</v>
      </c>
      <c r="U76" s="2">
        <v>29</v>
      </c>
      <c r="V76" s="2">
        <v>31</v>
      </c>
      <c r="W76" s="2">
        <v>33</v>
      </c>
      <c r="X76" s="2">
        <v>35</v>
      </c>
      <c r="Y76" s="2">
        <v>37</v>
      </c>
      <c r="Z76" s="2">
        <v>39</v>
      </c>
      <c r="AA76" s="2">
        <v>41</v>
      </c>
      <c r="AB76" s="2">
        <v>43</v>
      </c>
    </row>
    <row r="77" spans="9:28" hidden="1" x14ac:dyDescent="0.3">
      <c r="J77" s="2">
        <v>8</v>
      </c>
      <c r="K77" s="2">
        <v>10</v>
      </c>
      <c r="L77" s="2">
        <v>12</v>
      </c>
      <c r="M77" s="2">
        <v>14</v>
      </c>
      <c r="N77" s="2">
        <v>16</v>
      </c>
      <c r="O77" s="2">
        <v>18</v>
      </c>
      <c r="P77" s="2">
        <v>20</v>
      </c>
      <c r="Q77" s="2">
        <v>22</v>
      </c>
      <c r="R77" s="2">
        <v>24</v>
      </c>
      <c r="S77" s="2">
        <v>26</v>
      </c>
      <c r="T77" s="2">
        <v>28</v>
      </c>
      <c r="U77" s="2">
        <v>30</v>
      </c>
      <c r="V77" s="2">
        <v>32</v>
      </c>
      <c r="W77" s="2">
        <v>34</v>
      </c>
      <c r="X77" s="2">
        <v>36</v>
      </c>
      <c r="Y77" s="2">
        <v>38</v>
      </c>
      <c r="Z77" s="2">
        <v>40</v>
      </c>
      <c r="AA77" s="2">
        <v>42</v>
      </c>
      <c r="AB77" s="2">
        <v>44</v>
      </c>
    </row>
    <row r="78" spans="9:28" hidden="1" x14ac:dyDescent="0.3">
      <c r="J78" s="2">
        <v>9</v>
      </c>
      <c r="K78" s="2">
        <v>11</v>
      </c>
      <c r="L78" s="2">
        <v>13</v>
      </c>
      <c r="M78" s="2">
        <v>15</v>
      </c>
      <c r="N78" s="2">
        <v>17</v>
      </c>
      <c r="O78" s="2">
        <v>19</v>
      </c>
      <c r="P78" s="2">
        <v>21</v>
      </c>
      <c r="Q78" s="2">
        <v>23</v>
      </c>
      <c r="R78" s="2">
        <v>25</v>
      </c>
      <c r="S78" s="2">
        <v>27</v>
      </c>
      <c r="T78" s="2">
        <v>29</v>
      </c>
      <c r="U78" s="2">
        <v>31</v>
      </c>
      <c r="V78" s="2">
        <v>33</v>
      </c>
      <c r="W78" s="2">
        <v>35</v>
      </c>
      <c r="X78" s="2">
        <v>37</v>
      </c>
      <c r="Y78" s="2">
        <v>39</v>
      </c>
      <c r="Z78" s="2">
        <v>41</v>
      </c>
      <c r="AA78" s="2">
        <v>43</v>
      </c>
      <c r="AB78" s="2">
        <v>45</v>
      </c>
    </row>
    <row r="79" spans="9:28" hidden="1" x14ac:dyDescent="0.3">
      <c r="J79" s="2">
        <v>10</v>
      </c>
      <c r="K79" s="2">
        <v>12</v>
      </c>
      <c r="L79" s="2">
        <v>14</v>
      </c>
      <c r="M79" s="2">
        <v>16</v>
      </c>
      <c r="N79" s="2">
        <v>18</v>
      </c>
      <c r="O79" s="2">
        <v>20</v>
      </c>
      <c r="P79" s="2">
        <v>22</v>
      </c>
      <c r="Q79" s="2">
        <v>24</v>
      </c>
      <c r="R79" s="2">
        <v>26</v>
      </c>
      <c r="S79" s="2">
        <v>28</v>
      </c>
      <c r="T79" s="2">
        <v>30</v>
      </c>
      <c r="U79" s="2">
        <v>32</v>
      </c>
      <c r="V79" s="2">
        <v>34</v>
      </c>
      <c r="W79" s="2">
        <v>36</v>
      </c>
      <c r="X79" s="2">
        <v>38</v>
      </c>
      <c r="Y79" s="2">
        <v>40</v>
      </c>
      <c r="Z79" s="2">
        <v>42</v>
      </c>
      <c r="AA79" s="2">
        <v>44</v>
      </c>
      <c r="AB79" s="2">
        <v>46</v>
      </c>
    </row>
    <row r="80" spans="9:28" hidden="1" x14ac:dyDescent="0.3">
      <c r="J80" s="2">
        <v>11</v>
      </c>
      <c r="K80" s="2">
        <v>13</v>
      </c>
      <c r="L80" s="2">
        <v>15</v>
      </c>
      <c r="M80" s="2">
        <v>17</v>
      </c>
      <c r="N80" s="2">
        <v>19</v>
      </c>
      <c r="O80" s="2">
        <v>21</v>
      </c>
      <c r="P80" s="2">
        <v>23</v>
      </c>
      <c r="Q80" s="2">
        <v>25</v>
      </c>
      <c r="R80" s="2">
        <v>27</v>
      </c>
      <c r="S80" s="2">
        <v>29</v>
      </c>
      <c r="T80" s="2">
        <v>31</v>
      </c>
      <c r="U80" s="2">
        <v>33</v>
      </c>
      <c r="V80" s="2">
        <v>35</v>
      </c>
      <c r="W80" s="2">
        <v>37</v>
      </c>
      <c r="X80" s="2">
        <v>39</v>
      </c>
      <c r="Y80" s="2">
        <v>41</v>
      </c>
      <c r="Z80" s="2">
        <v>43</v>
      </c>
      <c r="AA80" s="2">
        <v>45</v>
      </c>
      <c r="AB80" s="2">
        <v>47</v>
      </c>
    </row>
    <row r="81" spans="10:28" hidden="1" x14ac:dyDescent="0.3">
      <c r="J81" s="2">
        <v>12</v>
      </c>
      <c r="K81" s="2">
        <v>14</v>
      </c>
      <c r="L81" s="2">
        <v>16</v>
      </c>
      <c r="M81" s="2">
        <v>18</v>
      </c>
      <c r="N81" s="2">
        <v>20</v>
      </c>
      <c r="O81" s="2">
        <v>22</v>
      </c>
      <c r="P81" s="2">
        <v>24</v>
      </c>
      <c r="Q81" s="2">
        <v>26</v>
      </c>
      <c r="R81" s="2">
        <v>28</v>
      </c>
      <c r="S81" s="2">
        <v>30</v>
      </c>
      <c r="T81" s="2">
        <v>32</v>
      </c>
      <c r="U81" s="2">
        <v>34</v>
      </c>
      <c r="V81" s="2">
        <v>36</v>
      </c>
      <c r="W81" s="2">
        <v>38</v>
      </c>
      <c r="X81" s="2">
        <v>40</v>
      </c>
      <c r="Y81" s="2">
        <v>42</v>
      </c>
      <c r="Z81" s="2">
        <v>44</v>
      </c>
      <c r="AA81" s="2">
        <v>46</v>
      </c>
      <c r="AB81" s="2">
        <v>48</v>
      </c>
    </row>
    <row r="82" spans="10:28" hidden="1" x14ac:dyDescent="0.3">
      <c r="J82" s="2">
        <v>13</v>
      </c>
      <c r="K82" s="2">
        <v>15</v>
      </c>
      <c r="L82" s="2">
        <v>17</v>
      </c>
      <c r="M82" s="2">
        <v>19</v>
      </c>
      <c r="N82" s="2">
        <v>21</v>
      </c>
      <c r="O82" s="2">
        <v>23</v>
      </c>
      <c r="P82" s="2">
        <v>25</v>
      </c>
      <c r="Q82" s="2">
        <v>27</v>
      </c>
      <c r="R82" s="2">
        <v>29</v>
      </c>
      <c r="S82" s="2">
        <v>31</v>
      </c>
      <c r="T82" s="2">
        <v>33</v>
      </c>
      <c r="U82" s="2">
        <v>35</v>
      </c>
      <c r="V82" s="2">
        <v>37</v>
      </c>
      <c r="W82" s="2">
        <v>39</v>
      </c>
      <c r="X82" s="2">
        <v>41</v>
      </c>
      <c r="Y82" s="2">
        <v>43</v>
      </c>
      <c r="Z82" s="2">
        <v>45</v>
      </c>
      <c r="AA82" s="2">
        <v>47</v>
      </c>
      <c r="AB82" s="2">
        <v>49</v>
      </c>
    </row>
    <row r="83" spans="10:28" hidden="1" x14ac:dyDescent="0.3">
      <c r="J83" s="2">
        <v>14</v>
      </c>
      <c r="K83" s="2">
        <v>16</v>
      </c>
      <c r="L83" s="2">
        <v>18</v>
      </c>
      <c r="M83" s="2">
        <v>20</v>
      </c>
      <c r="N83" s="2">
        <v>22</v>
      </c>
      <c r="O83" s="2">
        <v>24</v>
      </c>
      <c r="P83" s="2">
        <v>26</v>
      </c>
      <c r="Q83" s="2">
        <v>28</v>
      </c>
      <c r="R83" s="2">
        <v>30</v>
      </c>
      <c r="S83" s="2">
        <v>32</v>
      </c>
      <c r="T83" s="2">
        <v>34</v>
      </c>
      <c r="U83" s="2">
        <v>36</v>
      </c>
      <c r="V83" s="2">
        <v>38</v>
      </c>
      <c r="W83" s="2">
        <v>40</v>
      </c>
      <c r="X83" s="2">
        <v>42</v>
      </c>
      <c r="Y83" s="2">
        <v>44</v>
      </c>
      <c r="Z83" s="2">
        <v>46</v>
      </c>
      <c r="AA83" s="2">
        <v>48</v>
      </c>
      <c r="AB83" s="2">
        <v>50</v>
      </c>
    </row>
    <row r="84" spans="10:28" hidden="1" x14ac:dyDescent="0.3">
      <c r="J84" s="2">
        <v>15</v>
      </c>
      <c r="K84" s="2">
        <v>17</v>
      </c>
      <c r="L84" s="2">
        <v>19</v>
      </c>
      <c r="M84" s="2">
        <v>21</v>
      </c>
      <c r="N84" s="2">
        <v>23</v>
      </c>
      <c r="O84" s="2">
        <v>25</v>
      </c>
      <c r="P84" s="2">
        <v>27</v>
      </c>
      <c r="Q84" s="2">
        <v>29</v>
      </c>
      <c r="R84" s="2">
        <v>31</v>
      </c>
      <c r="S84" s="2">
        <v>33</v>
      </c>
      <c r="T84" s="2">
        <v>35</v>
      </c>
      <c r="U84" s="2">
        <v>37</v>
      </c>
      <c r="V84" s="2">
        <v>39</v>
      </c>
      <c r="W84" s="2">
        <v>41</v>
      </c>
      <c r="X84" s="2">
        <v>43</v>
      </c>
      <c r="Y84" s="2">
        <v>45</v>
      </c>
      <c r="Z84" s="2">
        <v>47</v>
      </c>
      <c r="AA84" s="2">
        <v>49</v>
      </c>
      <c r="AB84" s="2">
        <v>51</v>
      </c>
    </row>
    <row r="85" spans="10:28" hidden="1" x14ac:dyDescent="0.3">
      <c r="J85" s="2">
        <v>16</v>
      </c>
      <c r="K85" s="2">
        <v>18</v>
      </c>
      <c r="L85" s="2">
        <v>20</v>
      </c>
      <c r="M85" s="2">
        <v>22</v>
      </c>
      <c r="N85" s="2">
        <v>24</v>
      </c>
      <c r="O85" s="2">
        <v>26</v>
      </c>
      <c r="P85" s="2">
        <v>28</v>
      </c>
      <c r="Q85" s="2">
        <v>30</v>
      </c>
      <c r="R85" s="2">
        <v>32</v>
      </c>
      <c r="S85" s="2">
        <v>34</v>
      </c>
      <c r="T85" s="2">
        <v>36</v>
      </c>
      <c r="U85" s="2">
        <v>38</v>
      </c>
      <c r="V85" s="2">
        <v>40</v>
      </c>
      <c r="W85" s="2">
        <v>42</v>
      </c>
      <c r="X85" s="2">
        <v>44</v>
      </c>
      <c r="Y85" s="2">
        <v>46</v>
      </c>
      <c r="Z85" s="2">
        <v>48</v>
      </c>
      <c r="AA85" s="2">
        <v>50</v>
      </c>
      <c r="AB85" s="2">
        <v>52</v>
      </c>
    </row>
  </sheetData>
  <mergeCells count="2">
    <mergeCell ref="C17:D17"/>
    <mergeCell ref="C18:D18"/>
  </mergeCells>
  <conditionalFormatting sqref="C16">
    <cfRule type="expression" dxfId="25" priority="39">
      <formula>C5&gt;18</formula>
    </cfRule>
  </conditionalFormatting>
  <conditionalFormatting sqref="C5:D5">
    <cfRule type="expression" dxfId="24" priority="34">
      <formula>$C$5&lt;=$C$16</formula>
    </cfRule>
    <cfRule type="expression" dxfId="23" priority="35">
      <formula>C5&gt;C16</formula>
    </cfRule>
  </conditionalFormatting>
  <conditionalFormatting sqref="D5">
    <cfRule type="expression" dxfId="22" priority="33">
      <formula>$D$5&lt;=$D$16</formula>
    </cfRule>
  </conditionalFormatting>
  <conditionalFormatting sqref="D16">
    <cfRule type="expression" dxfId="21" priority="38">
      <formula>D5&gt;16</formula>
    </cfRule>
  </conditionalFormatting>
  <conditionalFormatting sqref="E21">
    <cfRule type="expression" dxfId="20" priority="32">
      <formula>$E$21&lt;=$C$17</formula>
    </cfRule>
    <cfRule type="expression" dxfId="19" priority="40">
      <formula>$E$21&gt;$C$17</formula>
    </cfRule>
  </conditionalFormatting>
  <conditionalFormatting sqref="E22">
    <cfRule type="expression" dxfId="18" priority="31">
      <formula>$E$22&lt;=$C$18</formula>
    </cfRule>
    <cfRule type="expression" dxfId="17" priority="41">
      <formula>$E$22&gt;$C$18</formula>
    </cfRule>
  </conditionalFormatting>
  <conditionalFormatting sqref="F5:F6">
    <cfRule type="containsText" dxfId="16" priority="44" operator="containsText" text="reduce">
      <formula>NOT(ISERROR(SEARCH("reduce",F5)))</formula>
    </cfRule>
  </conditionalFormatting>
  <conditionalFormatting sqref="F21:F22">
    <cfRule type="containsText" dxfId="15" priority="48" operator="containsText" text="exceed">
      <formula>NOT(ISERROR(SEARCH("exceed",F21)))</formula>
    </cfRule>
  </conditionalFormatting>
  <conditionalFormatting sqref="K32:AB47">
    <cfRule type="expression" dxfId="14" priority="1">
      <formula>OR(K70&gt;$C$18,K51&gt;$C$17)</formula>
    </cfRule>
    <cfRule type="expression" dxfId="13" priority="51">
      <formula>K32=MAX($AI$32:$AZ$47)</formula>
    </cfRule>
  </conditionalFormatting>
  <conditionalFormatting sqref="K70:AB85">
    <cfRule type="cellIs" dxfId="12" priority="29" operator="greaterThan">
      <formula>$C$18</formula>
    </cfRule>
  </conditionalFormatting>
  <conditionalFormatting sqref="L51:AB51 K52:AB66">
    <cfRule type="cellIs" dxfId="11" priority="30" operator="greaterThan">
      <formula>$C$17</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1CF2D-FCD5-413F-B44D-D0F0BD5F0FB0}">
  <dimension ref="B2:G29"/>
  <sheetViews>
    <sheetView zoomScale="55" zoomScaleNormal="55" workbookViewId="0">
      <selection activeCell="E5" sqref="E5"/>
    </sheetView>
  </sheetViews>
  <sheetFormatPr defaultColWidth="8.88671875" defaultRowHeight="14.4" x14ac:dyDescent="0.3"/>
  <cols>
    <col min="1" max="1" width="8.88671875" style="2"/>
    <col min="2" max="2" width="24.6640625" style="2" customWidth="1"/>
    <col min="3" max="3" width="13.44140625" style="2" customWidth="1"/>
    <col min="4" max="4" width="11.109375" style="2" customWidth="1"/>
    <col min="5" max="5" width="10" style="2" bestFit="1" customWidth="1"/>
    <col min="6" max="6" width="52.44140625" style="2" customWidth="1"/>
    <col min="7" max="7" width="26.77734375" style="4" bestFit="1" customWidth="1"/>
    <col min="8" max="16384" width="8.88671875" style="2"/>
  </cols>
  <sheetData>
    <row r="2" spans="2:7" x14ac:dyDescent="0.3">
      <c r="G2" s="3" t="s">
        <v>29</v>
      </c>
    </row>
    <row r="3" spans="2:7" x14ac:dyDescent="0.3">
      <c r="B3" s="8" t="s">
        <v>17</v>
      </c>
      <c r="C3" s="9"/>
      <c r="D3" s="10"/>
    </row>
    <row r="4" spans="2:7" x14ac:dyDescent="0.3">
      <c r="B4" s="11"/>
      <c r="C4" s="2" t="s">
        <v>1</v>
      </c>
      <c r="D4" s="12" t="s">
        <v>0</v>
      </c>
    </row>
    <row r="5" spans="2:7" x14ac:dyDescent="0.3">
      <c r="B5" s="13" t="s">
        <v>2</v>
      </c>
      <c r="C5" s="14">
        <v>5</v>
      </c>
      <c r="D5" s="15">
        <v>5</v>
      </c>
      <c r="F5" s="2" t="str">
        <f>IF(C5&lt;=OakMax,"","Cannot purchase more than "&amp;OakMax&amp;" thousand feet of oak logs. Reduce quantity by "&amp;C5-OakMax&amp;" of Oak")</f>
        <v/>
      </c>
      <c r="G5" s="4" t="s">
        <v>10</v>
      </c>
    </row>
    <row r="6" spans="2:7" x14ac:dyDescent="0.3">
      <c r="F6" s="2" t="str">
        <f>IF(D5&lt;=PineMax,"","Cannot purchase more than "&amp;PineMax&amp;" thousand feet of pine logs. Reduce quantity by  "&amp;D5-PineMax&amp;" of Pine")</f>
        <v/>
      </c>
    </row>
    <row r="7" spans="2:7" x14ac:dyDescent="0.3">
      <c r="B7" s="8" t="s">
        <v>16</v>
      </c>
      <c r="C7" s="9"/>
      <c r="D7" s="10"/>
    </row>
    <row r="8" spans="2:7" x14ac:dyDescent="0.3">
      <c r="B8" s="11" t="s">
        <v>8</v>
      </c>
      <c r="C8" s="5">
        <v>20</v>
      </c>
      <c r="D8" s="16">
        <v>18</v>
      </c>
      <c r="G8" s="4" t="s">
        <v>6</v>
      </c>
    </row>
    <row r="9" spans="2:7" x14ac:dyDescent="0.3">
      <c r="B9" s="11" t="s">
        <v>7</v>
      </c>
      <c r="C9" s="5">
        <v>10</v>
      </c>
      <c r="D9" s="16">
        <v>6</v>
      </c>
      <c r="G9" s="4" t="s">
        <v>6</v>
      </c>
    </row>
    <row r="10" spans="2:7" x14ac:dyDescent="0.3">
      <c r="B10" s="11" t="s">
        <v>9</v>
      </c>
      <c r="C10" s="5">
        <v>70</v>
      </c>
      <c r="D10" s="16">
        <v>54</v>
      </c>
      <c r="E10" s="6"/>
      <c r="G10" s="4" t="s">
        <v>6</v>
      </c>
    </row>
    <row r="11" spans="2:7" x14ac:dyDescent="0.3">
      <c r="B11" s="11" t="s">
        <v>15</v>
      </c>
      <c r="C11" s="5">
        <v>40</v>
      </c>
      <c r="D11" s="16">
        <v>30</v>
      </c>
    </row>
    <row r="12" spans="2:7" x14ac:dyDescent="0.3">
      <c r="B12" s="11" t="s">
        <v>3</v>
      </c>
      <c r="C12" s="2">
        <v>2</v>
      </c>
      <c r="D12" s="12">
        <v>3</v>
      </c>
      <c r="G12" s="4" t="s">
        <v>12</v>
      </c>
    </row>
    <row r="13" spans="2:7" x14ac:dyDescent="0.3">
      <c r="B13" s="13" t="s">
        <v>4</v>
      </c>
      <c r="C13" s="17">
        <v>2</v>
      </c>
      <c r="D13" s="18">
        <v>1</v>
      </c>
      <c r="G13" s="4" t="s">
        <v>12</v>
      </c>
    </row>
    <row r="15" spans="2:7" x14ac:dyDescent="0.3">
      <c r="B15" s="8" t="s">
        <v>18</v>
      </c>
      <c r="C15" s="9"/>
      <c r="D15" s="10"/>
    </row>
    <row r="16" spans="2:7" x14ac:dyDescent="0.3">
      <c r="B16" s="11" t="s">
        <v>22</v>
      </c>
      <c r="C16" s="2">
        <v>18</v>
      </c>
      <c r="D16" s="12">
        <v>16</v>
      </c>
      <c r="G16" s="4" t="s">
        <v>10</v>
      </c>
    </row>
    <row r="17" spans="2:7" x14ac:dyDescent="0.3">
      <c r="B17" s="11" t="s">
        <v>23</v>
      </c>
      <c r="C17" s="51">
        <v>60</v>
      </c>
      <c r="D17" s="52"/>
      <c r="G17" s="4" t="s">
        <v>5</v>
      </c>
    </row>
    <row r="18" spans="2:7" x14ac:dyDescent="0.3">
      <c r="B18" s="13" t="s">
        <v>4</v>
      </c>
      <c r="C18" s="53">
        <v>40</v>
      </c>
      <c r="D18" s="54"/>
      <c r="G18" s="4" t="s">
        <v>5</v>
      </c>
    </row>
    <row r="20" spans="2:7" x14ac:dyDescent="0.3">
      <c r="B20" s="8" t="s">
        <v>19</v>
      </c>
      <c r="C20" s="9"/>
      <c r="D20" s="9"/>
      <c r="E20" s="10"/>
    </row>
    <row r="21" spans="2:7" x14ac:dyDescent="0.3">
      <c r="B21" s="11" t="s">
        <v>20</v>
      </c>
      <c r="C21" s="2">
        <f>C12*C5</f>
        <v>10</v>
      </c>
      <c r="D21" s="2">
        <f>D12*D5</f>
        <v>15</v>
      </c>
      <c r="E21" s="12">
        <f>SUM(C21:D21)</f>
        <v>25</v>
      </c>
      <c r="F21" s="2" t="str">
        <f>IF(E21&lt;=BarkMax,"","Ideally Bark Removal machine can only operate for "&amp;BarkMax&amp;" hours. You are exceeding "&amp;E21-BarkMax&amp;" hours for Bark Removal")</f>
        <v/>
      </c>
    </row>
    <row r="22" spans="2:7" x14ac:dyDescent="0.3">
      <c r="B22" s="13" t="s">
        <v>21</v>
      </c>
      <c r="C22" s="17">
        <f>C5*C13</f>
        <v>10</v>
      </c>
      <c r="D22" s="17">
        <f>D5*D13</f>
        <v>5</v>
      </c>
      <c r="E22" s="18">
        <f>SUM(C22:D22)</f>
        <v>15</v>
      </c>
      <c r="F22" s="2" t="str">
        <f>IF(E22&lt;=CuttingMax,"","Ideally Cutting machine can only operate for "&amp;CuttingMax&amp;" hours. You are exceeding "&amp;E22-CuttingMax&amp;" hours for Cutting")</f>
        <v/>
      </c>
    </row>
    <row r="24" spans="2:7" x14ac:dyDescent="0.3">
      <c r="B24" s="8" t="s">
        <v>24</v>
      </c>
      <c r="C24" s="10"/>
    </row>
    <row r="25" spans="2:7" x14ac:dyDescent="0.3">
      <c r="B25" s="11" t="s">
        <v>13</v>
      </c>
      <c r="C25" s="20">
        <f>(C5*C10)+(D5*D10)</f>
        <v>620</v>
      </c>
      <c r="G25" s="4" t="s">
        <v>25</v>
      </c>
    </row>
    <row r="26" spans="2:7" x14ac:dyDescent="0.3">
      <c r="B26" s="11" t="s">
        <v>14</v>
      </c>
      <c r="C26" s="20">
        <f>(C5*(C8+C9))+(D5*(D8+D9))</f>
        <v>270</v>
      </c>
      <c r="D26" s="22" t="s">
        <v>26</v>
      </c>
      <c r="E26" s="10" t="s">
        <v>27</v>
      </c>
      <c r="G26" s="4" t="s">
        <v>25</v>
      </c>
    </row>
    <row r="27" spans="2:7" ht="16.2" x14ac:dyDescent="0.3">
      <c r="B27" s="13" t="s">
        <v>11</v>
      </c>
      <c r="C27" s="21">
        <f>C25-C26</f>
        <v>350</v>
      </c>
      <c r="D27" s="23">
        <v>350</v>
      </c>
      <c r="E27" s="19">
        <f>C27-D27</f>
        <v>0</v>
      </c>
      <c r="F27" s="7"/>
      <c r="G27" s="4" t="s">
        <v>25</v>
      </c>
    </row>
    <row r="28" spans="2:7" x14ac:dyDescent="0.3">
      <c r="C28" s="6"/>
      <c r="E28" s="1" t="s">
        <v>28</v>
      </c>
    </row>
    <row r="29" spans="2:7" x14ac:dyDescent="0.3">
      <c r="E29" s="24">
        <f>E27/D27</f>
        <v>0</v>
      </c>
    </row>
  </sheetData>
  <sheetProtection algorithmName="SHA-512" hashValue="EghZtvMw0OkuUFiNjfifbjRSvtC7/avtlTgG4LIsnpOXRe/og4bDYsQHmLzuKq6k+4Q4HgPXIcO/+evn+Cbz9Q==" saltValue="tlfc/FHIW8B6KVWEKgKb6A==" spinCount="100000" sheet="1" objects="1" scenarios="1"/>
  <mergeCells count="2">
    <mergeCell ref="C17:D17"/>
    <mergeCell ref="C18:D18"/>
  </mergeCells>
  <conditionalFormatting sqref="C5">
    <cfRule type="expression" dxfId="10" priority="15">
      <formula>$C$5&lt;=$C$16</formula>
    </cfRule>
  </conditionalFormatting>
  <conditionalFormatting sqref="C16">
    <cfRule type="expression" dxfId="9" priority="18">
      <formula>C5&gt;18</formula>
    </cfRule>
  </conditionalFormatting>
  <conditionalFormatting sqref="C5:D5">
    <cfRule type="expression" dxfId="8" priority="16">
      <formula>C5&gt;C16</formula>
    </cfRule>
  </conditionalFormatting>
  <conditionalFormatting sqref="D5">
    <cfRule type="expression" dxfId="7" priority="14">
      <formula>$D$5&lt;=$D$16</formula>
    </cfRule>
  </conditionalFormatting>
  <conditionalFormatting sqref="D16">
    <cfRule type="expression" dxfId="6" priority="17">
      <formula>D5&gt;16</formula>
    </cfRule>
  </conditionalFormatting>
  <conditionalFormatting sqref="E21">
    <cfRule type="expression" dxfId="5" priority="13">
      <formula>$E$21&lt;=$C$17</formula>
    </cfRule>
    <cfRule type="expression" dxfId="4" priority="19">
      <formula>$E$21&gt;$C$17</formula>
    </cfRule>
  </conditionalFormatting>
  <conditionalFormatting sqref="E22">
    <cfRule type="expression" dxfId="3" priority="12">
      <formula>$E$22&lt;=$C$18</formula>
    </cfRule>
    <cfRule type="expression" dxfId="2" priority="20">
      <formula>$E$22&gt;$C$18</formula>
    </cfRule>
  </conditionalFormatting>
  <conditionalFormatting sqref="F5:F6">
    <cfRule type="containsText" dxfId="1" priority="21" operator="containsText" text="reduce">
      <formula>NOT(ISERROR(SEARCH("reduce",F5)))</formula>
    </cfRule>
  </conditionalFormatting>
  <conditionalFormatting sqref="F21:F22">
    <cfRule type="containsText" dxfId="0" priority="22" operator="containsText" text="exceed">
      <formula>NOT(ISERROR(SEARCH("exceed",F21)))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8</vt:i4>
      </vt:variant>
    </vt:vector>
  </HeadingPairs>
  <TitlesOfParts>
    <vt:vector size="10" baseType="lpstr">
      <vt:lpstr>Model</vt:lpstr>
      <vt:lpstr>Base Case</vt:lpstr>
      <vt:lpstr>'Base Case'!BarkMax</vt:lpstr>
      <vt:lpstr>BarkMax</vt:lpstr>
      <vt:lpstr>'Base Case'!CuttingMax</vt:lpstr>
      <vt:lpstr>CuttingMax</vt:lpstr>
      <vt:lpstr>'Base Case'!OakMax</vt:lpstr>
      <vt:lpstr>OakMax</vt:lpstr>
      <vt:lpstr>'Base Case'!PineMax</vt:lpstr>
      <vt:lpstr>PineMax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 Jevtic</dc:creator>
  <cp:lastModifiedBy>Marko Jevtic</cp:lastModifiedBy>
  <dcterms:created xsi:type="dcterms:W3CDTF">2024-09-12T23:41:10Z</dcterms:created>
  <dcterms:modified xsi:type="dcterms:W3CDTF">2024-10-03T05:29:04Z</dcterms:modified>
</cp:coreProperties>
</file>