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koSagadin\Desktop\Irnas\ESP-MONITOR\Project Outputs for ESP-MONITOR\"/>
    </mc:Choice>
  </mc:AlternateContent>
  <xr:revisionPtr revIDLastSave="0" documentId="13_ncr:1_{3D6917FE-D492-4EDA-8D69-A776BCAA60E0}" xr6:coauthVersionLast="36" xr6:coauthVersionMax="36" xr10:uidLastSave="{00000000-0000-0000-0000-000000000000}"/>
  <bookViews>
    <workbookView xWindow="2610" yWindow="105" windowWidth="18990" windowHeight="1176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4" i="3" l="1"/>
  <c r="L36" i="3" s="1"/>
  <c r="L37" i="3" s="1"/>
  <c r="H34" i="3"/>
  <c r="K34" i="3"/>
  <c r="D8" i="3"/>
  <c r="E8" i="3"/>
  <c r="B10" i="3"/>
  <c r="B11" i="3"/>
</calcChain>
</file>

<file path=xl/sharedStrings.xml><?xml version="1.0" encoding="utf-8"?>
<sst xmlns="http://schemas.openxmlformats.org/spreadsheetml/2006/main" count="211" uniqueCount="156">
  <si>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</si>
  <si>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</si>
  <si>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</si>
  <si>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</si>
  <si>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</si>
  <si>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</si>
  <si>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</si>
  <si>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</si>
  <si>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</si>
  <si>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</si>
  <si>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</si>
  <si>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</si>
  <si>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</si>
  <si>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</si>
  <si>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</si>
  <si>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</si>
  <si>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</si>
  <si>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</si>
  <si>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</si>
  <si>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</si>
  <si>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</si>
  <si>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</si>
  <si>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</si>
  <si>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</si>
  <si>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</si>
  <si>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</si>
  <si>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</si>
  <si>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</si>
  <si>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</si>
  <si>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ESP-MONITOR</t>
  </si>
  <si>
    <t>ESP-MONITOR.BomDoc</t>
  </si>
  <si>
    <t>ESP-MONITOR.PrjPCB</t>
  </si>
  <si>
    <t>None</t>
  </si>
  <si>
    <t>EUR</t>
  </si>
  <si>
    <t>Manufacturer Part Number 1</t>
  </si>
  <si>
    <t>GRM188R61H105KAALD</t>
  </si>
  <si>
    <t>GRM188R71C104KA01J</t>
  </si>
  <si>
    <t>CGA4J1X5R1C106K125AC</t>
  </si>
  <si>
    <t>MCSH18B101K500CT</t>
  </si>
  <si>
    <t>HSMS-C190</t>
  </si>
  <si>
    <t>MBR120VLSFT3G</t>
  </si>
  <si>
    <t>0603L035YR</t>
  </si>
  <si>
    <t>MCMR06X471JTL</t>
  </si>
  <si>
    <t>MCMR06X4701FTL</t>
  </si>
  <si>
    <t>CR0603-J/-000ELF</t>
  </si>
  <si>
    <t>MCMR06X103JTL</t>
  </si>
  <si>
    <t>MCWR06X27R0FTL</t>
  </si>
  <si>
    <t>MC0.063W06031%1M</t>
  </si>
  <si>
    <t>MCMR06X104JTL</t>
  </si>
  <si>
    <t>MC0.063W06031%100R</t>
  </si>
  <si>
    <t>TL2BR10FTE</t>
  </si>
  <si>
    <t>CP2102N-A01-GQFN28</t>
  </si>
  <si>
    <t>DMG6602SVT</t>
  </si>
  <si>
    <t>INA219AIDCNR</t>
  </si>
  <si>
    <t>Manufacturer 1</t>
  </si>
  <si>
    <t>Murata</t>
  </si>
  <si>
    <t>TDK</t>
  </si>
  <si>
    <t>Multicomp</t>
  </si>
  <si>
    <t>Broadcom</t>
  </si>
  <si>
    <t>ON Semiconductor</t>
  </si>
  <si>
    <t>Littelfuse</t>
  </si>
  <si>
    <t>Bourns</t>
  </si>
  <si>
    <t>TE Connectivity</t>
  </si>
  <si>
    <t>Silicon Labs</t>
  </si>
  <si>
    <t>Diodes</t>
  </si>
  <si>
    <t>Texas Instruments</t>
  </si>
  <si>
    <t>Description</t>
  </si>
  <si>
    <t>MURATA - GRM188R61H105KAALD - CAP, MLCC, X5R, 1UF, 50V, 0603</t>
  </si>
  <si>
    <t>MURATA - GRM188R71C104KA01J - CAP, MLCC, X7R, 0.1UF, 16V, 0603</t>
  </si>
  <si>
    <t>TDK - CGA4J1X5R1C106K125AC - CAP, MLCC, X5R, 10UF, 16V, 0805</t>
  </si>
  <si>
    <t>MULTICOMP   MCSH18B101K500CT   SMD Multilayer Ceramic Capacitor, MCSH Series, 100 pF,  10%, X7R, 50 V, 0603 [1608 Metric]</t>
  </si>
  <si>
    <t>BROADCOM LIMITED - HSMS-C190 - LED, RED, 10MCD, 626NM</t>
  </si>
  <si>
    <t>ON SEMICONDUCTOR - MBR120VLSFT3G - SCHOTTKY RECT, 1A, 20V, SOD123</t>
  </si>
  <si>
    <t>LITTELFUSE - 0603L035YR - RESETTABLE FUSE, PTC, 40A, 6V, 0605</t>
  </si>
  <si>
    <t>MULTICOMP - MCMR06X471 JTL - RES, CERAMIC, 470R, 5%, 0.1W, 0603</t>
  </si>
  <si>
    <t>MULTICOMP - MCMR06X4701FTL - RES, CERAMIC, 4K7, 1%, 0.1W, 0603</t>
  </si>
  <si>
    <t>BOURNS - CR0603-J/-000ELF - RES, THICK FILM, 0R, 5%, 0.1W, 0603</t>
  </si>
  <si>
    <t>MULTICOMP - MCMR06X103 JTL - RES, CERAMIC, 10K, 5%, 0.1W, 0603</t>
  </si>
  <si>
    <t>MULTICOMP         MCWR06X27R0FTL            Surface Mount Chip Resistor, Thick Film, MCWR Series, 27 ohm, 100 mW,  1%, 50 V</t>
  </si>
  <si>
    <t>MULTICOMP - MC0063W060311M - RES, THICK FILM, 1M, 1%, 0.063W, 0603</t>
  </si>
  <si>
    <t>MULTICOMP - MCMR06X104 JTL - RES, CERAMIC, 100K, 5%, 0.1W, 0603</t>
  </si>
  <si>
    <t>MULTICOMP - MC0063W06031100R - RES, THICK FILM, 100R, 1%, 0.063W, 0603</t>
  </si>
  <si>
    <t>TE CONNECTIVITY - TL2BR10FTE - RESISTOR, METAL , R10, 0.25W, 1%, 1206</t>
  </si>
  <si>
    <t>SWITCH TACTILE SPST-NO 0.05A 32V</t>
  </si>
  <si>
    <t>ESP-12 Wi-Fi Module by AI-Thinker</t>
  </si>
  <si>
    <t>SILICON LABS         CP2102N-A01-GQFN28             Interface Bridges, USB to UART, 3 V, 3.6 V, QFN, 28 Pins, -40 C                          New</t>
  </si>
  <si>
    <t>DIODES INC. - DMG6602SVT - MOSFET, NP CH, , 30V, 3.4, ATSOT23</t>
  </si>
  <si>
    <t>26V, Bi-Directional, High-Side, I2C Out Current/Power Monitor 8-SOT-23 -40 to 125</t>
  </si>
  <si>
    <t>Footprint</t>
  </si>
  <si>
    <t>CAP0603</t>
  </si>
  <si>
    <t>CAP0805</t>
  </si>
  <si>
    <t>LED0603</t>
  </si>
  <si>
    <t>SOD123</t>
  </si>
  <si>
    <t>FUSE0603</t>
  </si>
  <si>
    <t>RES0603</t>
  </si>
  <si>
    <t>RES1206</t>
  </si>
  <si>
    <t>Tactile button</t>
  </si>
  <si>
    <t>ESP_12_E</t>
  </si>
  <si>
    <t>OLED SSD1306</t>
  </si>
  <si>
    <t>QFN50P500X500X80_HS-29N</t>
  </si>
  <si>
    <t>TSOT26</t>
  </si>
  <si>
    <t>SOT23-8</t>
  </si>
  <si>
    <t>SMT_TRIODE_NPN</t>
  </si>
  <si>
    <t>Designator</t>
  </si>
  <si>
    <t>C1, C9</t>
  </si>
  <si>
    <t>C2, C3, C8, C10</t>
  </si>
  <si>
    <t>C4, C5, C7</t>
  </si>
  <si>
    <t>C6</t>
  </si>
  <si>
    <t>D1, D2, D5, RX, VIN+</t>
  </si>
  <si>
    <t>D4</t>
  </si>
  <si>
    <t>F3</t>
  </si>
  <si>
    <t>R1, R4, R8, R26, R37</t>
  </si>
  <si>
    <t>R2, R3</t>
  </si>
  <si>
    <t>R5, R6, R16, R17, R18, R19, R20, R21, R22, R23, R24, R25, R27</t>
  </si>
  <si>
    <t>R7, R9, R10, R11, R12, R13, R14, R15, R31</t>
  </si>
  <si>
    <t>R28, R29</t>
  </si>
  <si>
    <t>R30</t>
  </si>
  <si>
    <t>R32, R34</t>
  </si>
  <si>
    <t>R33, R35</t>
  </si>
  <si>
    <t>R36</t>
  </si>
  <si>
    <t>RST, USER</t>
  </si>
  <si>
    <t>U1</t>
  </si>
  <si>
    <t>U2</t>
  </si>
  <si>
    <t>U3</t>
  </si>
  <si>
    <t>U4</t>
  </si>
  <si>
    <t>U5</t>
  </si>
  <si>
    <t>U6</t>
  </si>
  <si>
    <t>VT1, VT2</t>
  </si>
  <si>
    <t>Quantity</t>
  </si>
  <si>
    <t>Supplier 1</t>
  </si>
  <si>
    <t>Farnell</t>
  </si>
  <si>
    <t>C&amp;K Components</t>
  </si>
  <si>
    <t>Supplier Part Number 1</t>
  </si>
  <si>
    <t>2210948RL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</si>
  <si>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</si>
  <si>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</si>
  <si>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</si>
  <si>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</si>
  <si>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</si>
  <si>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</si>
  <si>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C:\Users\MarkoSagadin\Desktop\Irnas\ESP-MONITOR\ESP-MONITOR.PrjPCB</t>
  </si>
  <si>
    <t>C:\Users\MarkoSagadin\Desktop\Irnas\ESP-MONITOR\ESP-MONITOR.BomDoc</t>
  </si>
  <si>
    <t>Bill of Materials production v1.0 for BOM Document [ESP-MONITOR.BomDoc]</t>
  </si>
  <si>
    <t>Bill of Materials production v1.0</t>
  </si>
  <si>
    <t>BOM_PartType</t>
  </si>
  <si>
    <t>BOM</t>
  </si>
  <si>
    <t>Bill of Materials</t>
  </si>
  <si>
    <t xml:space="preserve">KMR221NG LFS </t>
  </si>
  <si>
    <t>NCP1117ST33T3G</t>
  </si>
  <si>
    <t>NCP1117ST33T3G - Fixed LDO Voltage Regulator, 3.5V to 20V, 1.07V Dropout, 3.3Vout, 1Aout, SOT-223-3</t>
  </si>
  <si>
    <t xml:space="preserve">SOT-223 </t>
  </si>
  <si>
    <t>Digi-key</t>
  </si>
  <si>
    <t xml:space="preserve"> 	336-3694-ND </t>
  </si>
  <si>
    <t xml:space="preserve">BC817,215 -  Bipolar (BJT) Single Transistor, General Purpose, NPN, 45 V, 100 MHz, 250 mW, 500 mA, 100 hFE </t>
  </si>
  <si>
    <t>BC817,215</t>
  </si>
  <si>
    <t>Nexperia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</si>
</sst>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4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3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6" xfId="0" applyFont="1" applyFill="1" applyBorder="1" applyAlignment="1">
      <alignment horizontal="left"/>
    </xf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14" fontId="10" fillId="5" borderId="1" xfId="0" applyNumberFormat="1" applyFont="1" applyFill="1" applyBorder="1" applyAlignment="1">
      <alignment horizontal="left"/>
    </xf>
    <xf numFmtId="20" fontId="10" fillId="5" borderId="1" xfId="0" applyNumberFormat="1" applyFont="1" applyFill="1" applyBorder="1" applyAlignment="1">
      <alignment horizontal="left"/>
    </xf>
    <xf numFmtId="20" fontId="14" fillId="3" borderId="0" xfId="0" applyNumberFormat="1" applyFont="1" applyFill="1" applyBorder="1" applyAlignment="1">
      <alignment horizontal="left" vertical="center"/>
    </xf>
    <xf numFmtId="14" fontId="14" fillId="6" borderId="0" xfId="0" applyNumberFormat="1" applyFont="1" applyFill="1" applyBorder="1" applyAlignment="1">
      <alignment horizontal="left" vertical="center"/>
    </xf>
    <xf numFmtId="22" fontId="14" fillId="3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0" fontId="23" fillId="0" borderId="0" xfId="0" applyFont="1"/>
  </cellXfs>
  <cellStyles count="2">
    <cellStyle name="Hyperlink" xfId="1" builtinId="8"/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3"/>
  <sheetViews>
    <sheetView showGridLines="0" tabSelected="1" topLeftCell="A9" zoomScaleNormal="100" workbookViewId="0">
      <selection activeCell="P31" sqref="P31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58.5703125" style="3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89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60"/>
      <c r="B1" s="61"/>
      <c r="C1" s="62"/>
      <c r="D1" s="62"/>
      <c r="E1" s="62"/>
      <c r="F1" s="61"/>
      <c r="G1" s="61"/>
      <c r="H1" s="61"/>
      <c r="I1" s="78"/>
      <c r="J1" s="61"/>
      <c r="K1" s="61"/>
      <c r="L1" s="61"/>
      <c r="M1" s="61"/>
      <c r="N1" s="61"/>
      <c r="O1" s="71"/>
    </row>
    <row r="2" spans="1:15" ht="37.5" customHeight="1" thickBot="1" x14ac:dyDescent="0.25">
      <c r="A2" s="63"/>
      <c r="B2" s="26"/>
      <c r="C2" s="26" t="s">
        <v>19</v>
      </c>
      <c r="D2" s="64"/>
      <c r="E2" s="27"/>
      <c r="F2" s="13" t="s">
        <v>29</v>
      </c>
      <c r="G2" s="13"/>
      <c r="H2" s="13"/>
      <c r="I2" s="79"/>
      <c r="J2" s="13"/>
      <c r="K2" s="13"/>
      <c r="L2" s="13"/>
      <c r="M2" s="13"/>
      <c r="N2" s="13"/>
      <c r="O2" s="72"/>
    </row>
    <row r="3" spans="1:15" ht="23.25" customHeight="1" x14ac:dyDescent="0.2">
      <c r="A3" s="63"/>
      <c r="B3" s="14"/>
      <c r="C3" s="14" t="s">
        <v>14</v>
      </c>
      <c r="D3" s="16" t="s">
        <v>30</v>
      </c>
      <c r="E3" s="14"/>
      <c r="F3" s="44"/>
      <c r="G3" s="14" t="s">
        <v>24</v>
      </c>
      <c r="H3" s="44"/>
      <c r="I3" s="80"/>
      <c r="J3" s="14"/>
      <c r="K3" s="17"/>
      <c r="L3" s="44"/>
      <c r="M3" s="50"/>
      <c r="N3" s="44"/>
      <c r="O3" s="73"/>
    </row>
    <row r="4" spans="1:15" ht="17.25" customHeight="1" x14ac:dyDescent="0.2">
      <c r="A4" s="63"/>
      <c r="B4" s="14"/>
      <c r="C4" s="14" t="s">
        <v>15</v>
      </c>
      <c r="D4" s="18" t="s">
        <v>31</v>
      </c>
      <c r="E4" s="19"/>
      <c r="F4" s="44"/>
      <c r="G4" s="70"/>
      <c r="H4" s="17"/>
      <c r="I4" s="81"/>
      <c r="J4" s="17"/>
      <c r="K4" s="44"/>
      <c r="L4" s="44"/>
      <c r="M4" s="44"/>
      <c r="N4" s="44"/>
      <c r="O4" s="73"/>
    </row>
    <row r="5" spans="1:15" ht="17.25" customHeight="1" x14ac:dyDescent="0.3">
      <c r="A5" s="63"/>
      <c r="B5" s="14"/>
      <c r="C5" s="14" t="s">
        <v>16</v>
      </c>
      <c r="D5" s="20" t="s">
        <v>32</v>
      </c>
      <c r="E5" s="21"/>
      <c r="F5" s="44"/>
      <c r="G5" s="50"/>
      <c r="H5" s="17"/>
      <c r="I5" s="81"/>
      <c r="J5" s="17"/>
      <c r="K5" s="69" t="s">
        <v>27</v>
      </c>
      <c r="L5" s="44"/>
      <c r="M5" s="44"/>
      <c r="N5" s="44"/>
      <c r="O5" s="73"/>
    </row>
    <row r="6" spans="1:15" x14ac:dyDescent="0.2">
      <c r="A6" s="63"/>
      <c r="B6" s="22"/>
      <c r="C6" s="22"/>
      <c r="D6" s="22"/>
      <c r="E6" s="20"/>
      <c r="F6" s="15"/>
      <c r="G6" s="50"/>
      <c r="H6" s="17"/>
      <c r="I6" s="81"/>
      <c r="J6" s="17"/>
      <c r="K6" s="14"/>
      <c r="L6" s="44"/>
      <c r="M6" s="44"/>
      <c r="N6" s="44"/>
      <c r="O6" s="73"/>
    </row>
    <row r="7" spans="1:15" ht="15.75" customHeight="1" x14ac:dyDescent="0.2">
      <c r="A7" s="63"/>
      <c r="B7" s="23"/>
      <c r="C7" s="23" t="s">
        <v>18</v>
      </c>
      <c r="D7" s="95">
        <v>43802</v>
      </c>
      <c r="E7" s="96">
        <v>0.58611111111111114</v>
      </c>
      <c r="F7" s="44"/>
      <c r="G7" s="50"/>
      <c r="H7" s="23"/>
      <c r="I7" s="82"/>
      <c r="J7" s="23"/>
      <c r="K7" s="68" t="s">
        <v>28</v>
      </c>
      <c r="L7" s="44"/>
      <c r="M7" s="44"/>
      <c r="N7" s="44"/>
      <c r="O7" s="73"/>
    </row>
    <row r="8" spans="1:15" ht="15.75" customHeight="1" x14ac:dyDescent="0.2">
      <c r="A8" s="63"/>
      <c r="B8" s="21"/>
      <c r="C8" s="21" t="s">
        <v>17</v>
      </c>
      <c r="D8" s="24">
        <f ca="1">TODAY()</f>
        <v>43536</v>
      </c>
      <c r="E8" s="25">
        <f ca="1">NOW()</f>
        <v>43536.60062824074</v>
      </c>
      <c r="F8" s="44"/>
      <c r="G8" s="23"/>
      <c r="H8" s="23"/>
      <c r="I8" s="82"/>
      <c r="J8" s="23"/>
      <c r="K8" s="17"/>
      <c r="L8" s="44"/>
      <c r="M8" s="44"/>
      <c r="N8" s="44"/>
      <c r="O8" s="73"/>
    </row>
    <row r="9" spans="1:15" s="43" customFormat="1" ht="40.5" customHeight="1" x14ac:dyDescent="0.2">
      <c r="A9" s="65"/>
      <c r="B9" s="40" t="s">
        <v>22</v>
      </c>
      <c r="C9" s="41" t="s">
        <v>34</v>
      </c>
      <c r="D9" s="41" t="s">
        <v>54</v>
      </c>
      <c r="E9" s="41" t="s">
        <v>66</v>
      </c>
      <c r="F9" s="41" t="s">
        <v>88</v>
      </c>
      <c r="G9" s="41" t="s">
        <v>103</v>
      </c>
      <c r="H9" s="41" t="s">
        <v>128</v>
      </c>
      <c r="I9" s="41" t="s">
        <v>129</v>
      </c>
      <c r="J9" s="41" t="s">
        <v>132</v>
      </c>
      <c r="K9" s="45" t="s">
        <v>134</v>
      </c>
      <c r="L9" s="49" t="s">
        <v>135</v>
      </c>
      <c r="M9" s="42" t="s">
        <v>136</v>
      </c>
      <c r="N9" s="42" t="s">
        <v>137</v>
      </c>
      <c r="O9" s="42" t="s">
        <v>138</v>
      </c>
    </row>
    <row r="10" spans="1:15" s="2" customFormat="1" ht="13.5" customHeight="1" x14ac:dyDescent="0.2">
      <c r="A10" s="63"/>
      <c r="B10" s="34">
        <f t="shared" ref="B10:B33" si="0">ROW(B10) - ROW($B$9)</f>
        <v>1</v>
      </c>
      <c r="C10" s="33" t="s">
        <v>35</v>
      </c>
      <c r="D10" s="33" t="s">
        <v>55</v>
      </c>
      <c r="E10" s="35" t="s">
        <v>67</v>
      </c>
      <c r="F10" s="35" t="s">
        <v>89</v>
      </c>
      <c r="G10" s="35" t="s">
        <v>104</v>
      </c>
      <c r="H10" s="35">
        <v>2</v>
      </c>
      <c r="I10" s="83" t="s">
        <v>130</v>
      </c>
      <c r="J10" s="35">
        <v>1845736</v>
      </c>
      <c r="K10" s="46"/>
      <c r="L10" s="46"/>
      <c r="M10" s="93"/>
      <c r="N10" s="93"/>
      <c r="O10" s="74"/>
    </row>
    <row r="11" spans="1:15" s="2" customFormat="1" ht="13.5" customHeight="1" x14ac:dyDescent="0.2">
      <c r="A11" s="63"/>
      <c r="B11" s="36">
        <f t="shared" si="0"/>
        <v>2</v>
      </c>
      <c r="C11" s="37" t="s">
        <v>36</v>
      </c>
      <c r="D11" s="37" t="s">
        <v>55</v>
      </c>
      <c r="E11" s="37" t="s">
        <v>68</v>
      </c>
      <c r="F11" s="37" t="s">
        <v>89</v>
      </c>
      <c r="G11" s="37" t="s">
        <v>105</v>
      </c>
      <c r="H11" s="37">
        <v>4</v>
      </c>
      <c r="I11" s="84" t="s">
        <v>130</v>
      </c>
      <c r="J11" s="37">
        <v>2688519</v>
      </c>
      <c r="K11" s="47"/>
      <c r="L11" s="47"/>
      <c r="M11" s="94"/>
      <c r="N11" s="94"/>
      <c r="O11" s="75"/>
    </row>
    <row r="12" spans="1:15" s="2" customFormat="1" ht="13.5" customHeight="1" x14ac:dyDescent="0.2">
      <c r="A12" s="63"/>
      <c r="B12" s="34">
        <f t="shared" si="0"/>
        <v>3</v>
      </c>
      <c r="C12" s="33" t="s">
        <v>37</v>
      </c>
      <c r="D12" s="33" t="s">
        <v>56</v>
      </c>
      <c r="E12" s="35" t="s">
        <v>69</v>
      </c>
      <c r="F12" s="35" t="s">
        <v>90</v>
      </c>
      <c r="G12" s="35" t="s">
        <v>106</v>
      </c>
      <c r="H12" s="35">
        <v>3</v>
      </c>
      <c r="I12" s="83" t="s">
        <v>130</v>
      </c>
      <c r="J12" s="35" t="s">
        <v>133</v>
      </c>
      <c r="K12" s="46"/>
      <c r="L12" s="46"/>
      <c r="M12" s="93"/>
      <c r="N12" s="93"/>
      <c r="O12" s="74"/>
    </row>
    <row r="13" spans="1:15" s="2" customFormat="1" ht="13.5" customHeight="1" x14ac:dyDescent="0.2">
      <c r="A13" s="63"/>
      <c r="B13" s="36">
        <f t="shared" si="0"/>
        <v>4</v>
      </c>
      <c r="C13" s="37" t="s">
        <v>38</v>
      </c>
      <c r="D13" s="37" t="s">
        <v>57</v>
      </c>
      <c r="E13" s="37" t="s">
        <v>70</v>
      </c>
      <c r="F13" s="37" t="s">
        <v>89</v>
      </c>
      <c r="G13" s="37" t="s">
        <v>107</v>
      </c>
      <c r="H13" s="37">
        <v>1</v>
      </c>
      <c r="I13" s="84" t="s">
        <v>130</v>
      </c>
      <c r="J13" s="37">
        <v>1856366</v>
      </c>
      <c r="K13" s="47">
        <v>10</v>
      </c>
      <c r="L13" s="47">
        <v>18461</v>
      </c>
      <c r="M13" s="94">
        <v>4.9099999999999998E-2</v>
      </c>
      <c r="N13" s="94">
        <v>0.49099999999999999</v>
      </c>
      <c r="O13" s="75" t="s">
        <v>139</v>
      </c>
    </row>
    <row r="14" spans="1:15" s="2" customFormat="1" ht="13.5" customHeight="1" x14ac:dyDescent="0.2">
      <c r="A14" s="63"/>
      <c r="B14" s="34">
        <f t="shared" si="0"/>
        <v>5</v>
      </c>
      <c r="C14" s="33" t="s">
        <v>39</v>
      </c>
      <c r="D14" s="33" t="s">
        <v>58</v>
      </c>
      <c r="E14" s="35" t="s">
        <v>71</v>
      </c>
      <c r="F14" s="35" t="s">
        <v>91</v>
      </c>
      <c r="G14" s="35" t="s">
        <v>108</v>
      </c>
      <c r="H14" s="35">
        <v>5</v>
      </c>
      <c r="I14" s="83" t="s">
        <v>130</v>
      </c>
      <c r="J14" s="35">
        <v>2497356</v>
      </c>
      <c r="K14" s="46"/>
      <c r="L14" s="46"/>
      <c r="M14" s="93"/>
      <c r="N14" s="93"/>
      <c r="O14" s="74"/>
    </row>
    <row r="15" spans="1:15" s="2" customFormat="1" ht="13.5" customHeight="1" x14ac:dyDescent="0.2">
      <c r="A15" s="63"/>
      <c r="B15" s="36">
        <f t="shared" si="0"/>
        <v>6</v>
      </c>
      <c r="C15" s="37" t="s">
        <v>40</v>
      </c>
      <c r="D15" s="37" t="s">
        <v>59</v>
      </c>
      <c r="E15" s="37" t="s">
        <v>72</v>
      </c>
      <c r="F15" s="37" t="s">
        <v>92</v>
      </c>
      <c r="G15" s="37" t="s">
        <v>109</v>
      </c>
      <c r="H15" s="37">
        <v>1</v>
      </c>
      <c r="I15" s="84" t="s">
        <v>130</v>
      </c>
      <c r="J15" s="37">
        <v>2533227</v>
      </c>
      <c r="K15" s="47">
        <v>5</v>
      </c>
      <c r="L15" s="47">
        <v>60691</v>
      </c>
      <c r="M15" s="94">
        <v>0.26200000000000001</v>
      </c>
      <c r="N15" s="94">
        <v>1.31</v>
      </c>
      <c r="O15" s="75" t="s">
        <v>139</v>
      </c>
    </row>
    <row r="16" spans="1:15" s="2" customFormat="1" ht="13.5" customHeight="1" x14ac:dyDescent="0.2">
      <c r="A16" s="63"/>
      <c r="B16" s="34">
        <f t="shared" si="0"/>
        <v>7</v>
      </c>
      <c r="C16" s="33" t="s">
        <v>41</v>
      </c>
      <c r="D16" s="33" t="s">
        <v>60</v>
      </c>
      <c r="E16" s="35" t="s">
        <v>73</v>
      </c>
      <c r="F16" s="35" t="s">
        <v>93</v>
      </c>
      <c r="G16" s="35" t="s">
        <v>110</v>
      </c>
      <c r="H16" s="35">
        <v>1</v>
      </c>
      <c r="I16" s="83" t="s">
        <v>130</v>
      </c>
      <c r="J16" s="35">
        <v>1832099</v>
      </c>
      <c r="K16" s="46">
        <v>10</v>
      </c>
      <c r="L16" s="46">
        <v>3378</v>
      </c>
      <c r="M16" s="93">
        <v>1.28</v>
      </c>
      <c r="N16" s="93">
        <v>12.8</v>
      </c>
      <c r="O16" s="74" t="s">
        <v>139</v>
      </c>
    </row>
    <row r="17" spans="1:15" s="2" customFormat="1" ht="13.5" customHeight="1" x14ac:dyDescent="0.2">
      <c r="A17" s="63"/>
      <c r="B17" s="36">
        <f t="shared" si="0"/>
        <v>8</v>
      </c>
      <c r="C17" s="37" t="s">
        <v>42</v>
      </c>
      <c r="D17" s="37" t="s">
        <v>57</v>
      </c>
      <c r="E17" s="37" t="s">
        <v>74</v>
      </c>
      <c r="F17" s="37" t="s">
        <v>94</v>
      </c>
      <c r="G17" s="37" t="s">
        <v>111</v>
      </c>
      <c r="H17" s="37">
        <v>5</v>
      </c>
      <c r="I17" s="84" t="s">
        <v>130</v>
      </c>
      <c r="J17" s="37">
        <v>2073513</v>
      </c>
      <c r="K17" s="47"/>
      <c r="L17" s="47"/>
      <c r="M17" s="94"/>
      <c r="N17" s="94"/>
      <c r="O17" s="75"/>
    </row>
    <row r="18" spans="1:15" s="2" customFormat="1" ht="13.5" customHeight="1" x14ac:dyDescent="0.2">
      <c r="A18" s="63"/>
      <c r="B18" s="34">
        <f t="shared" si="0"/>
        <v>9</v>
      </c>
      <c r="C18" s="33" t="s">
        <v>43</v>
      </c>
      <c r="D18" s="33" t="s">
        <v>57</v>
      </c>
      <c r="E18" s="35" t="s">
        <v>75</v>
      </c>
      <c r="F18" s="35" t="s">
        <v>94</v>
      </c>
      <c r="G18" s="35" t="s">
        <v>112</v>
      </c>
      <c r="H18" s="35">
        <v>2</v>
      </c>
      <c r="I18" s="83" t="s">
        <v>130</v>
      </c>
      <c r="J18" s="35">
        <v>2073509</v>
      </c>
      <c r="K18" s="46">
        <v>10</v>
      </c>
      <c r="L18" s="46">
        <v>27151</v>
      </c>
      <c r="M18" s="93">
        <v>9.4000000000000004E-3</v>
      </c>
      <c r="N18" s="93">
        <v>9.4E-2</v>
      </c>
      <c r="O18" s="74" t="s">
        <v>139</v>
      </c>
    </row>
    <row r="19" spans="1:15" s="2" customFormat="1" ht="13.5" customHeight="1" x14ac:dyDescent="0.2">
      <c r="A19" s="63"/>
      <c r="B19" s="36">
        <f t="shared" si="0"/>
        <v>10</v>
      </c>
      <c r="C19" s="37" t="s">
        <v>44</v>
      </c>
      <c r="D19" s="37" t="s">
        <v>61</v>
      </c>
      <c r="E19" s="37" t="s">
        <v>76</v>
      </c>
      <c r="F19" s="37" t="s">
        <v>94</v>
      </c>
      <c r="G19" s="37" t="s">
        <v>113</v>
      </c>
      <c r="H19" s="37">
        <v>13</v>
      </c>
      <c r="I19" s="84" t="s">
        <v>130</v>
      </c>
      <c r="J19" s="37">
        <v>2008343</v>
      </c>
      <c r="K19" s="47">
        <v>26</v>
      </c>
      <c r="L19" s="47">
        <v>46345</v>
      </c>
      <c r="M19" s="94">
        <v>1.1900000000000001E-2</v>
      </c>
      <c r="N19" s="94">
        <v>0.30940000000000001</v>
      </c>
      <c r="O19" s="75" t="s">
        <v>139</v>
      </c>
    </row>
    <row r="20" spans="1:15" s="2" customFormat="1" ht="13.5" customHeight="1" x14ac:dyDescent="0.2">
      <c r="A20" s="63"/>
      <c r="B20" s="34">
        <f t="shared" si="0"/>
        <v>11</v>
      </c>
      <c r="C20" s="33" t="s">
        <v>45</v>
      </c>
      <c r="D20" s="33" t="s">
        <v>57</v>
      </c>
      <c r="E20" s="35" t="s">
        <v>77</v>
      </c>
      <c r="F20" s="35" t="s">
        <v>94</v>
      </c>
      <c r="G20" s="35" t="s">
        <v>114</v>
      </c>
      <c r="H20" s="35">
        <v>9</v>
      </c>
      <c r="I20" s="83" t="s">
        <v>130</v>
      </c>
      <c r="J20" s="35">
        <v>2073356</v>
      </c>
      <c r="K20" s="46"/>
      <c r="L20" s="46"/>
      <c r="M20" s="93"/>
      <c r="N20" s="93"/>
      <c r="O20" s="74"/>
    </row>
    <row r="21" spans="1:15" s="2" customFormat="1" ht="13.5" customHeight="1" x14ac:dyDescent="0.2">
      <c r="A21" s="63"/>
      <c r="B21" s="36">
        <f t="shared" si="0"/>
        <v>12</v>
      </c>
      <c r="C21" s="37" t="s">
        <v>46</v>
      </c>
      <c r="D21" s="37" t="s">
        <v>57</v>
      </c>
      <c r="E21" s="37" t="s">
        <v>78</v>
      </c>
      <c r="F21" s="37" t="s">
        <v>94</v>
      </c>
      <c r="G21" s="37" t="s">
        <v>115</v>
      </c>
      <c r="H21" s="37">
        <v>2</v>
      </c>
      <c r="I21" s="84" t="s">
        <v>130</v>
      </c>
      <c r="J21" s="37">
        <v>2447316</v>
      </c>
      <c r="K21" s="47">
        <v>10</v>
      </c>
      <c r="L21" s="47">
        <v>108261</v>
      </c>
      <c r="M21" s="94">
        <v>5.1000000000000004E-3</v>
      </c>
      <c r="N21" s="94">
        <v>5.0999999999999997E-2</v>
      </c>
      <c r="O21" s="75" t="s">
        <v>139</v>
      </c>
    </row>
    <row r="22" spans="1:15" s="2" customFormat="1" ht="13.5" customHeight="1" x14ac:dyDescent="0.2">
      <c r="A22" s="63"/>
      <c r="B22" s="34">
        <f t="shared" si="0"/>
        <v>13</v>
      </c>
      <c r="C22" s="33" t="s">
        <v>47</v>
      </c>
      <c r="D22" s="33" t="s">
        <v>57</v>
      </c>
      <c r="E22" s="35" t="s">
        <v>79</v>
      </c>
      <c r="F22" s="35" t="s">
        <v>94</v>
      </c>
      <c r="G22" s="35" t="s">
        <v>116</v>
      </c>
      <c r="H22" s="35">
        <v>1</v>
      </c>
      <c r="I22" s="83" t="s">
        <v>130</v>
      </c>
      <c r="J22" s="35">
        <v>9330410</v>
      </c>
      <c r="K22" s="46"/>
      <c r="L22" s="46"/>
      <c r="M22" s="93"/>
      <c r="N22" s="93"/>
      <c r="O22" s="74"/>
    </row>
    <row r="23" spans="1:15" s="2" customFormat="1" ht="13.5" customHeight="1" x14ac:dyDescent="0.2">
      <c r="A23" s="63"/>
      <c r="B23" s="36">
        <f t="shared" si="0"/>
        <v>14</v>
      </c>
      <c r="C23" s="37" t="s">
        <v>48</v>
      </c>
      <c r="D23" s="37" t="s">
        <v>57</v>
      </c>
      <c r="E23" s="37" t="s">
        <v>80</v>
      </c>
      <c r="F23" s="37" t="s">
        <v>94</v>
      </c>
      <c r="G23" s="37" t="s">
        <v>117</v>
      </c>
      <c r="H23" s="37">
        <v>2</v>
      </c>
      <c r="I23" s="84" t="s">
        <v>130</v>
      </c>
      <c r="J23" s="37">
        <v>2073357</v>
      </c>
      <c r="K23" s="47">
        <v>10</v>
      </c>
      <c r="L23" s="47">
        <v>49</v>
      </c>
      <c r="M23" s="94">
        <v>7.1000000000000004E-3</v>
      </c>
      <c r="N23" s="94">
        <v>7.0999999999999994E-2</v>
      </c>
      <c r="O23" s="75" t="s">
        <v>139</v>
      </c>
    </row>
    <row r="24" spans="1:15" s="2" customFormat="1" ht="13.5" customHeight="1" x14ac:dyDescent="0.2">
      <c r="A24" s="63"/>
      <c r="B24" s="34">
        <f t="shared" si="0"/>
        <v>15</v>
      </c>
      <c r="C24" s="33" t="s">
        <v>49</v>
      </c>
      <c r="D24" s="33" t="s">
        <v>57</v>
      </c>
      <c r="E24" s="35" t="s">
        <v>81</v>
      </c>
      <c r="F24" s="35" t="s">
        <v>94</v>
      </c>
      <c r="G24" s="35" t="s">
        <v>118</v>
      </c>
      <c r="H24" s="35">
        <v>2</v>
      </c>
      <c r="I24" s="83" t="s">
        <v>130</v>
      </c>
      <c r="J24" s="35">
        <v>9330364</v>
      </c>
      <c r="K24" s="46"/>
      <c r="L24" s="46"/>
      <c r="M24" s="93"/>
      <c r="N24" s="93"/>
      <c r="O24" s="74"/>
    </row>
    <row r="25" spans="1:15" s="2" customFormat="1" ht="13.5" customHeight="1" x14ac:dyDescent="0.2">
      <c r="A25" s="63"/>
      <c r="B25" s="36">
        <f t="shared" si="0"/>
        <v>16</v>
      </c>
      <c r="C25" s="37" t="s">
        <v>50</v>
      </c>
      <c r="D25" s="37" t="s">
        <v>62</v>
      </c>
      <c r="E25" s="37" t="s">
        <v>82</v>
      </c>
      <c r="F25" s="37" t="s">
        <v>95</v>
      </c>
      <c r="G25" s="37" t="s">
        <v>119</v>
      </c>
      <c r="H25" s="37">
        <v>1</v>
      </c>
      <c r="I25" s="84" t="s">
        <v>130</v>
      </c>
      <c r="J25" s="37">
        <v>2330389</v>
      </c>
      <c r="K25" s="47">
        <v>10</v>
      </c>
      <c r="L25" s="47">
        <v>360</v>
      </c>
      <c r="M25" s="94">
        <v>0.79300000000000004</v>
      </c>
      <c r="N25" s="94">
        <v>7.93</v>
      </c>
      <c r="O25" s="75" t="s">
        <v>139</v>
      </c>
    </row>
    <row r="26" spans="1:15" s="2" customFormat="1" ht="13.5" customHeight="1" x14ac:dyDescent="0.2">
      <c r="A26" s="63"/>
      <c r="B26" s="34">
        <f t="shared" si="0"/>
        <v>17</v>
      </c>
      <c r="C26" s="33" t="s">
        <v>147</v>
      </c>
      <c r="D26" s="33" t="s">
        <v>131</v>
      </c>
      <c r="E26" s="35" t="s">
        <v>83</v>
      </c>
      <c r="F26" s="35" t="s">
        <v>96</v>
      </c>
      <c r="G26" s="35" t="s">
        <v>120</v>
      </c>
      <c r="H26" s="35">
        <v>2</v>
      </c>
      <c r="I26" s="83" t="s">
        <v>130</v>
      </c>
      <c r="J26" s="35">
        <v>2845727</v>
      </c>
      <c r="K26" s="46">
        <v>10</v>
      </c>
      <c r="L26" s="46">
        <v>2708</v>
      </c>
      <c r="M26" s="94">
        <v>0.29099999999999998</v>
      </c>
      <c r="N26" s="93">
        <v>2.9</v>
      </c>
      <c r="O26" s="74" t="s">
        <v>139</v>
      </c>
    </row>
    <row r="27" spans="1:15" s="2" customFormat="1" ht="13.5" customHeight="1" x14ac:dyDescent="0.2">
      <c r="A27" s="63"/>
      <c r="B27" s="36">
        <f t="shared" si="0"/>
        <v>18</v>
      </c>
      <c r="C27" s="37"/>
      <c r="D27" s="37"/>
      <c r="E27" s="37" t="s">
        <v>84</v>
      </c>
      <c r="F27" s="37" t="s">
        <v>97</v>
      </c>
      <c r="G27" s="37" t="s">
        <v>121</v>
      </c>
      <c r="H27" s="37">
        <v>1</v>
      </c>
      <c r="I27" s="84"/>
      <c r="J27" s="37"/>
      <c r="K27" s="47"/>
      <c r="L27" s="47"/>
      <c r="M27" s="94"/>
      <c r="N27" s="94"/>
      <c r="O27" s="75"/>
    </row>
    <row r="28" spans="1:15" s="2" customFormat="1" ht="13.5" customHeight="1" x14ac:dyDescent="0.2">
      <c r="A28" s="63"/>
      <c r="B28" s="34">
        <f t="shared" si="0"/>
        <v>19</v>
      </c>
      <c r="C28" s="33"/>
      <c r="D28" s="33"/>
      <c r="E28" s="35"/>
      <c r="F28" s="35" t="s">
        <v>98</v>
      </c>
      <c r="G28" s="35" t="s">
        <v>122</v>
      </c>
      <c r="H28" s="35">
        <v>1</v>
      </c>
      <c r="I28" s="83"/>
      <c r="J28" s="35"/>
      <c r="K28" s="46"/>
      <c r="L28" s="46"/>
      <c r="M28" s="93"/>
      <c r="N28" s="93"/>
      <c r="O28" s="74"/>
    </row>
    <row r="29" spans="1:15" s="2" customFormat="1" ht="13.5" customHeight="1" x14ac:dyDescent="0.2">
      <c r="A29" s="63"/>
      <c r="B29" s="36">
        <f t="shared" si="0"/>
        <v>20</v>
      </c>
      <c r="C29" s="37" t="s">
        <v>148</v>
      </c>
      <c r="D29" s="37" t="s">
        <v>59</v>
      </c>
      <c r="E29" s="37" t="s">
        <v>149</v>
      </c>
      <c r="F29" s="37" t="s">
        <v>150</v>
      </c>
      <c r="G29" s="37" t="s">
        <v>123</v>
      </c>
      <c r="H29" s="37">
        <v>1</v>
      </c>
      <c r="I29" s="84" t="s">
        <v>130</v>
      </c>
      <c r="J29" s="37">
        <v>1652366</v>
      </c>
      <c r="K29" s="47">
        <v>5</v>
      </c>
      <c r="L29" s="47">
        <v>143571</v>
      </c>
      <c r="M29" s="94">
        <v>0.32700000000000001</v>
      </c>
      <c r="N29" s="94">
        <v>1.635</v>
      </c>
      <c r="O29" s="75" t="s">
        <v>139</v>
      </c>
    </row>
    <row r="30" spans="1:15" s="2" customFormat="1" ht="13.5" customHeight="1" x14ac:dyDescent="0.2">
      <c r="A30" s="63"/>
      <c r="B30" s="34">
        <f t="shared" si="0"/>
        <v>21</v>
      </c>
      <c r="C30" s="33" t="s">
        <v>51</v>
      </c>
      <c r="D30" s="33" t="s">
        <v>63</v>
      </c>
      <c r="E30" s="35" t="s">
        <v>85</v>
      </c>
      <c r="F30" s="35" t="s">
        <v>99</v>
      </c>
      <c r="G30" s="35" t="s">
        <v>124</v>
      </c>
      <c r="H30" s="35">
        <v>1</v>
      </c>
      <c r="I30" s="83" t="s">
        <v>151</v>
      </c>
      <c r="J30" s="35" t="s">
        <v>152</v>
      </c>
      <c r="K30" s="46">
        <v>5</v>
      </c>
      <c r="L30" s="46">
        <v>5052</v>
      </c>
      <c r="M30" s="93">
        <v>1.22</v>
      </c>
      <c r="N30" s="93">
        <v>6.1</v>
      </c>
      <c r="O30" s="74" t="s">
        <v>33</v>
      </c>
    </row>
    <row r="31" spans="1:15" s="2" customFormat="1" ht="13.5" customHeight="1" x14ac:dyDescent="0.2">
      <c r="A31" s="63"/>
      <c r="B31" s="36">
        <f t="shared" si="0"/>
        <v>22</v>
      </c>
      <c r="C31" s="37" t="s">
        <v>52</v>
      </c>
      <c r="D31" s="37" t="s">
        <v>64</v>
      </c>
      <c r="E31" s="37" t="s">
        <v>86</v>
      </c>
      <c r="F31" s="37" t="s">
        <v>100</v>
      </c>
      <c r="G31" s="37" t="s">
        <v>125</v>
      </c>
      <c r="H31" s="37">
        <v>1</v>
      </c>
      <c r="I31" s="84" t="s">
        <v>130</v>
      </c>
      <c r="J31" s="37">
        <v>2061522</v>
      </c>
      <c r="K31" s="47">
        <v>5</v>
      </c>
      <c r="L31" s="47">
        <v>2033</v>
      </c>
      <c r="M31" s="94">
        <v>0.24</v>
      </c>
      <c r="N31" s="94">
        <v>1.2</v>
      </c>
      <c r="O31" s="75" t="s">
        <v>33</v>
      </c>
    </row>
    <row r="32" spans="1:15" s="2" customFormat="1" ht="13.5" customHeight="1" x14ac:dyDescent="0.2">
      <c r="A32" s="63"/>
      <c r="B32" s="34">
        <f t="shared" si="0"/>
        <v>23</v>
      </c>
      <c r="C32" s="33" t="s">
        <v>53</v>
      </c>
      <c r="D32" s="33" t="s">
        <v>65</v>
      </c>
      <c r="E32" s="35" t="s">
        <v>87</v>
      </c>
      <c r="F32" s="35" t="s">
        <v>101</v>
      </c>
      <c r="G32" s="35" t="s">
        <v>126</v>
      </c>
      <c r="H32" s="35">
        <v>1</v>
      </c>
      <c r="I32" s="83" t="s">
        <v>130</v>
      </c>
      <c r="J32" s="35">
        <v>2295989</v>
      </c>
      <c r="K32" s="46">
        <v>2</v>
      </c>
      <c r="L32" s="46">
        <v>13626</v>
      </c>
      <c r="M32" s="93">
        <v>1.53</v>
      </c>
      <c r="N32" s="93">
        <v>3.06</v>
      </c>
      <c r="O32" s="74" t="s">
        <v>139</v>
      </c>
    </row>
    <row r="33" spans="1:15" s="2" customFormat="1" ht="13.5" customHeight="1" x14ac:dyDescent="0.2">
      <c r="A33" s="63"/>
      <c r="B33" s="36">
        <f t="shared" si="0"/>
        <v>24</v>
      </c>
      <c r="C33" s="37" t="s">
        <v>154</v>
      </c>
      <c r="D33" s="37" t="s">
        <v>155</v>
      </c>
      <c r="E33" s="37" t="s">
        <v>153</v>
      </c>
      <c r="F33" s="37" t="s">
        <v>102</v>
      </c>
      <c r="G33" s="37" t="s">
        <v>127</v>
      </c>
      <c r="H33" s="37">
        <v>2</v>
      </c>
      <c r="I33" s="84" t="s">
        <v>130</v>
      </c>
      <c r="J33" s="35">
        <v>1081223</v>
      </c>
      <c r="K33" s="47">
        <v>5</v>
      </c>
      <c r="L33" s="47">
        <v>183983</v>
      </c>
      <c r="M33" s="94">
        <v>0.127</v>
      </c>
      <c r="N33" s="94">
        <v>0.63500000000000001</v>
      </c>
      <c r="O33" s="75" t="s">
        <v>33</v>
      </c>
    </row>
    <row r="34" spans="1:15" x14ac:dyDescent="0.2">
      <c r="A34" s="63"/>
      <c r="B34" s="59"/>
      <c r="C34" s="58"/>
      <c r="D34" s="39"/>
      <c r="E34" s="38"/>
      <c r="F34" s="55"/>
      <c r="G34" s="44"/>
      <c r="H34" s="54">
        <f>SUM(H10:H33)</f>
        <v>64</v>
      </c>
      <c r="I34" s="85"/>
      <c r="J34" s="48"/>
      <c r="K34" s="54">
        <f>SUM(K10:K33)</f>
        <v>123</v>
      </c>
      <c r="L34" s="53"/>
      <c r="M34" s="53"/>
      <c r="N34" s="53">
        <f>SUM(N10:N33)</f>
        <v>38.586400000000005</v>
      </c>
      <c r="O34" s="76"/>
    </row>
    <row r="35" spans="1:15" ht="13.5" thickBot="1" x14ac:dyDescent="0.25">
      <c r="A35" s="63"/>
      <c r="B35" s="100" t="s">
        <v>20</v>
      </c>
      <c r="C35" s="100"/>
      <c r="D35" s="6"/>
      <c r="E35" s="8"/>
      <c r="F35" s="57" t="s">
        <v>21</v>
      </c>
      <c r="G35" s="5"/>
      <c r="H35" s="5"/>
      <c r="I35" s="86"/>
      <c r="J35" s="44"/>
      <c r="K35" s="44"/>
      <c r="L35" s="44"/>
      <c r="M35" s="44"/>
      <c r="N35" s="44"/>
      <c r="O35" s="73"/>
    </row>
    <row r="36" spans="1:15" ht="27" thickBot="1" x14ac:dyDescent="0.25">
      <c r="A36" s="63"/>
      <c r="B36" s="7"/>
      <c r="C36" s="7"/>
      <c r="D36" s="7"/>
      <c r="E36" s="9"/>
      <c r="F36" s="90" t="s">
        <v>26</v>
      </c>
      <c r="G36" s="6"/>
      <c r="H36" s="91">
        <v>2</v>
      </c>
      <c r="I36" s="90"/>
      <c r="J36" s="52" t="s">
        <v>23</v>
      </c>
      <c r="K36" s="44"/>
      <c r="L36" s="101">
        <f>N34</f>
        <v>38.586400000000005</v>
      </c>
      <c r="M36" s="102"/>
      <c r="N36" s="51" t="s">
        <v>33</v>
      </c>
      <c r="O36" s="73"/>
    </row>
    <row r="37" spans="1:15" x14ac:dyDescent="0.2">
      <c r="A37" s="63"/>
      <c r="B37" s="7"/>
      <c r="C37" s="7"/>
      <c r="D37" s="7"/>
      <c r="E37" s="9"/>
      <c r="F37" s="6"/>
      <c r="G37" s="6"/>
      <c r="H37" s="6"/>
      <c r="I37" s="87"/>
      <c r="J37" s="56" t="s">
        <v>25</v>
      </c>
      <c r="K37" s="7"/>
      <c r="L37" s="103">
        <f>L36/H36</f>
        <v>19.293200000000002</v>
      </c>
      <c r="M37" s="103"/>
      <c r="N37" s="92" t="s">
        <v>33</v>
      </c>
      <c r="O37" s="73"/>
    </row>
    <row r="38" spans="1:15" ht="13.5" thickBot="1" x14ac:dyDescent="0.25">
      <c r="A38" s="66"/>
      <c r="B38" s="32"/>
      <c r="C38" s="12"/>
      <c r="D38" s="12"/>
      <c r="E38" s="10"/>
      <c r="F38" s="11"/>
      <c r="G38" s="11"/>
      <c r="H38" s="11"/>
      <c r="I38" s="88"/>
      <c r="J38" s="11"/>
      <c r="K38" s="12"/>
      <c r="L38" s="67"/>
      <c r="M38" s="67"/>
      <c r="N38" s="67"/>
      <c r="O38" s="77"/>
    </row>
    <row r="40" spans="1:15" x14ac:dyDescent="0.2">
      <c r="C40" s="1"/>
      <c r="D40" s="1"/>
      <c r="E40" s="1"/>
    </row>
    <row r="41" spans="1:15" x14ac:dyDescent="0.2">
      <c r="C41" s="1"/>
      <c r="D41" s="1"/>
      <c r="F41" s="105"/>
      <c r="G41" s="105"/>
      <c r="H41" s="105"/>
      <c r="I41" s="106"/>
      <c r="J41" s="105"/>
    </row>
    <row r="42" spans="1:15" x14ac:dyDescent="0.2">
      <c r="C42" s="1"/>
      <c r="D42" s="1"/>
      <c r="E42" s="107"/>
      <c r="F42" s="105"/>
      <c r="G42" s="105"/>
      <c r="H42" s="105"/>
      <c r="I42" s="106"/>
      <c r="J42" s="105"/>
    </row>
    <row r="43" spans="1:15" x14ac:dyDescent="0.2">
      <c r="E43" s="104"/>
      <c r="F43" s="105"/>
      <c r="G43" s="105"/>
      <c r="H43" s="105"/>
      <c r="I43" s="106"/>
      <c r="J43" s="105"/>
    </row>
  </sheetData>
  <mergeCells count="3">
    <mergeCell ref="B35:C35"/>
    <mergeCell ref="L36:M36"/>
    <mergeCell ref="L37:M37"/>
  </mergeCells>
  <phoneticPr fontId="0" type="noConversion"/>
  <conditionalFormatting sqref="L10:L11">
    <cfRule type="cellIs" dxfId="23" priority="25" operator="lessThan">
      <formula>1</formula>
    </cfRule>
  </conditionalFormatting>
  <conditionalFormatting sqref="N10:N11">
    <cfRule type="containsBlanks" dxfId="22" priority="24">
      <formula>LEN(TRIM(N10))=0</formula>
    </cfRule>
  </conditionalFormatting>
  <conditionalFormatting sqref="L12:L13">
    <cfRule type="cellIs" dxfId="21" priority="22" operator="lessThan">
      <formula>1</formula>
    </cfRule>
  </conditionalFormatting>
  <conditionalFormatting sqref="N12:N13">
    <cfRule type="containsBlanks" dxfId="20" priority="21">
      <formula>LEN(TRIM(N12))=0</formula>
    </cfRule>
  </conditionalFormatting>
  <conditionalFormatting sqref="L14:L15">
    <cfRule type="cellIs" dxfId="19" priority="20" operator="lessThan">
      <formula>1</formula>
    </cfRule>
  </conditionalFormatting>
  <conditionalFormatting sqref="N14:N15">
    <cfRule type="containsBlanks" dxfId="18" priority="19">
      <formula>LEN(TRIM(N14))=0</formula>
    </cfRule>
  </conditionalFormatting>
  <conditionalFormatting sqref="L16:L17">
    <cfRule type="cellIs" dxfId="17" priority="18" operator="lessThan">
      <formula>1</formula>
    </cfRule>
  </conditionalFormatting>
  <conditionalFormatting sqref="N16:N17">
    <cfRule type="containsBlanks" dxfId="16" priority="17">
      <formula>LEN(TRIM(N16))=0</formula>
    </cfRule>
  </conditionalFormatting>
  <conditionalFormatting sqref="L18:L19">
    <cfRule type="cellIs" dxfId="15" priority="16" operator="lessThan">
      <formula>1</formula>
    </cfRule>
  </conditionalFormatting>
  <conditionalFormatting sqref="N18:N19">
    <cfRule type="containsBlanks" dxfId="14" priority="15">
      <formula>LEN(TRIM(N18))=0</formula>
    </cfRule>
  </conditionalFormatting>
  <conditionalFormatting sqref="L20:L21">
    <cfRule type="cellIs" dxfId="13" priority="14" operator="lessThan">
      <formula>1</formula>
    </cfRule>
  </conditionalFormatting>
  <conditionalFormatting sqref="N20:N21">
    <cfRule type="containsBlanks" dxfId="12" priority="13">
      <formula>LEN(TRIM(N20))=0</formula>
    </cfRule>
  </conditionalFormatting>
  <conditionalFormatting sqref="L22:L23">
    <cfRule type="cellIs" dxfId="11" priority="12" operator="lessThan">
      <formula>1</formula>
    </cfRule>
  </conditionalFormatting>
  <conditionalFormatting sqref="N22:N23">
    <cfRule type="containsBlanks" dxfId="10" priority="11">
      <formula>LEN(TRIM(N22))=0</formula>
    </cfRule>
  </conditionalFormatting>
  <conditionalFormatting sqref="L24:L25">
    <cfRule type="cellIs" dxfId="9" priority="10" operator="lessThan">
      <formula>1</formula>
    </cfRule>
  </conditionalFormatting>
  <conditionalFormatting sqref="N24:N25">
    <cfRule type="containsBlanks" dxfId="8" priority="9">
      <formula>LEN(TRIM(N24))=0</formula>
    </cfRule>
  </conditionalFormatting>
  <conditionalFormatting sqref="L26:L27">
    <cfRule type="cellIs" dxfId="7" priority="8" operator="lessThan">
      <formula>1</formula>
    </cfRule>
  </conditionalFormatting>
  <conditionalFormatting sqref="N26:N27">
    <cfRule type="containsBlanks" dxfId="6" priority="7">
      <formula>LEN(TRIM(N26))=0</formula>
    </cfRule>
  </conditionalFormatting>
  <conditionalFormatting sqref="L28:L29">
    <cfRule type="cellIs" dxfId="5" priority="6" operator="lessThan">
      <formula>1</formula>
    </cfRule>
  </conditionalFormatting>
  <conditionalFormatting sqref="N28:N29">
    <cfRule type="containsBlanks" dxfId="4" priority="5">
      <formula>LEN(TRIM(N28))=0</formula>
    </cfRule>
  </conditionalFormatting>
  <conditionalFormatting sqref="L30:L31">
    <cfRule type="cellIs" dxfId="3" priority="4" operator="lessThan">
      <formula>1</formula>
    </cfRule>
  </conditionalFormatting>
  <conditionalFormatting sqref="N30:N31">
    <cfRule type="containsBlanks" dxfId="2" priority="3">
      <formula>LEN(TRIM(N30))=0</formula>
    </cfRule>
  </conditionalFormatting>
  <conditionalFormatting sqref="L32:L33">
    <cfRule type="cellIs" dxfId="1" priority="2" operator="lessThan">
      <formula>1</formula>
    </cfRule>
  </conditionalFormatting>
  <conditionalFormatting sqref="N32:N33">
    <cfRule type="containsBlanks" dxfId="0" priority="1">
      <formula>LEN(TRIM(N32))=0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9" t="s">
        <v>0</v>
      </c>
      <c r="B1" s="30" t="s">
        <v>140</v>
      </c>
    </row>
    <row r="2" spans="1:2" x14ac:dyDescent="0.2">
      <c r="A2" s="28" t="s">
        <v>1</v>
      </c>
      <c r="B2" s="4" t="s">
        <v>31</v>
      </c>
    </row>
    <row r="3" spans="1:2" x14ac:dyDescent="0.2">
      <c r="A3" s="29" t="s">
        <v>2</v>
      </c>
      <c r="B3" s="31" t="s">
        <v>32</v>
      </c>
    </row>
    <row r="4" spans="1:2" x14ac:dyDescent="0.2">
      <c r="A4" s="28" t="s">
        <v>3</v>
      </c>
      <c r="B4" s="4" t="s">
        <v>30</v>
      </c>
    </row>
    <row r="5" spans="1:2" x14ac:dyDescent="0.2">
      <c r="A5" s="29" t="s">
        <v>4</v>
      </c>
      <c r="B5" s="31" t="s">
        <v>141</v>
      </c>
    </row>
    <row r="6" spans="1:2" x14ac:dyDescent="0.2">
      <c r="A6" s="28" t="s">
        <v>5</v>
      </c>
      <c r="B6" s="4" t="s">
        <v>142</v>
      </c>
    </row>
    <row r="7" spans="1:2" x14ac:dyDescent="0.2">
      <c r="A7" s="29" t="s">
        <v>6</v>
      </c>
      <c r="B7" s="31">
        <v>64</v>
      </c>
    </row>
    <row r="8" spans="1:2" x14ac:dyDescent="0.2">
      <c r="A8" s="28" t="s">
        <v>7</v>
      </c>
      <c r="B8" s="97">
        <v>0.58611111111111114</v>
      </c>
    </row>
    <row r="9" spans="1:2" x14ac:dyDescent="0.2">
      <c r="A9" s="29" t="s">
        <v>8</v>
      </c>
      <c r="B9" s="98">
        <v>43802</v>
      </c>
    </row>
    <row r="10" spans="1:2" x14ac:dyDescent="0.2">
      <c r="A10" s="28" t="s">
        <v>9</v>
      </c>
      <c r="B10" s="99">
        <v>43802.586111111108</v>
      </c>
    </row>
    <row r="11" spans="1:2" x14ac:dyDescent="0.2">
      <c r="A11" s="29" t="s">
        <v>10</v>
      </c>
      <c r="B11" s="31" t="s">
        <v>143</v>
      </c>
    </row>
    <row r="12" spans="1:2" x14ac:dyDescent="0.2">
      <c r="A12" s="28" t="s">
        <v>11</v>
      </c>
      <c r="B12" s="4" t="s">
        <v>144</v>
      </c>
    </row>
    <row r="13" spans="1:2" x14ac:dyDescent="0.2">
      <c r="A13" s="29" t="s">
        <v>12</v>
      </c>
      <c r="B13" s="31" t="s">
        <v>145</v>
      </c>
    </row>
    <row r="14" spans="1:2" x14ac:dyDescent="0.2">
      <c r="A14" s="28" t="s">
        <v>13</v>
      </c>
      <c r="B14" s="4" t="s">
        <v>146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Marko Sagadin</cp:lastModifiedBy>
  <cp:lastPrinted>2012-02-04T13:58:31Z</cp:lastPrinted>
  <dcterms:created xsi:type="dcterms:W3CDTF">2002-11-05T15:28:02Z</dcterms:created>
  <dcterms:modified xsi:type="dcterms:W3CDTF">2019-03-12T13:25:03Z</dcterms:modified>
</cp:coreProperties>
</file>