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8_{EAAF73E1-F75E-40E8-BE93-BD3F0AD425A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9" l="1"/>
  <c r="G46" i="9" s="1"/>
  <c r="F41" i="9"/>
  <c r="G41" i="9" s="1"/>
  <c r="E46" i="9"/>
  <c r="E41" i="9"/>
  <c r="D46" i="9"/>
  <c r="C46" i="9"/>
  <c r="D41" i="9"/>
  <c r="C41" i="9"/>
  <c r="F36" i="9"/>
  <c r="G36" i="9" s="1"/>
  <c r="E36" i="9"/>
  <c r="D36" i="9"/>
  <c r="C36" i="9"/>
  <c r="G31" i="9"/>
  <c r="F31" i="9"/>
  <c r="E31" i="9"/>
  <c r="D31" i="9"/>
  <c r="C31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34" i="10" l="1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I22" i="9"/>
  <c r="K22" i="9" s="1"/>
  <c r="M22" i="9" s="1"/>
  <c r="O22" i="9" s="1"/>
  <c r="Q22" i="9" s="1"/>
  <c r="S22" i="9" s="1"/>
  <c r="U22" i="9" s="1"/>
  <c r="D34" i="9"/>
  <c r="E42" i="9"/>
  <c r="D33" i="9"/>
  <c r="D32" i="9"/>
  <c r="I21" i="9"/>
  <c r="K21" i="9" s="1"/>
  <c r="M21" i="9" s="1"/>
  <c r="O21" i="9" s="1"/>
  <c r="Q21" i="9" s="1"/>
  <c r="S21" i="9" s="1"/>
  <c r="U21" i="9" s="1"/>
  <c r="E34" i="9" s="1"/>
  <c r="E44" i="9"/>
  <c r="E43" i="9"/>
  <c r="R7" i="9"/>
  <c r="D39" i="9" l="1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7" i="9" l="1"/>
  <c r="S7" i="10"/>
  <c r="U7" i="10"/>
  <c r="T7" i="10"/>
  <c r="R7" i="10"/>
  <c r="D39" i="10"/>
  <c r="A39" i="10" s="1"/>
  <c r="A34" i="10"/>
  <c r="D35" i="10"/>
  <c r="A35" i="10" s="1"/>
  <c r="D42" i="9"/>
  <c r="D43" i="9"/>
  <c r="D48" i="9"/>
  <c r="E3" i="9" l="1"/>
  <c r="G7" i="9"/>
  <c r="C7" i="9"/>
  <c r="G6" i="9"/>
  <c r="K6" i="9" s="1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34" i="9" l="1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T5" i="9"/>
  <c r="U5" i="9"/>
  <c r="T6" i="9"/>
  <c r="S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C38" i="9" l="1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44" i="9" l="1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A42" i="9" l="1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<sst xmlns="http://schemas.openxmlformats.org/spreadsheetml/2006/main" count="640" uniqueCount="256">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</sst>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3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numCache>
                <c:formatCode>General</c:formatCode>
                <c:ptCount val="11"/>
                <c:pt idx="0" formatCode="m/d/yyyy">
                  <c:v>44460</c:v>
                </c:pt>
                <c:pt idx="2" formatCode="m/d/yyyy">
                  <c:v>44546</c:v>
                </c:pt>
                <c:pt idx="4" formatCode="m/d/yyyy">
                  <c:v>44616</c:v>
                </c:pt>
                <c:pt idx="5" formatCode="m/d/yyyy">
                  <c:v>44719</c:v>
                </c:pt>
                <c:pt idx="6" formatCode="m/d/yyyy">
                  <c:v>44789</c:v>
                </c:pt>
                <c:pt idx="7" formatCode="m/d/yyyy">
                  <c:v>44922</c:v>
                </c:pt>
                <c:pt idx="8" formatCode="m/d/yyyy">
                  <c:v>45055</c:v>
                </c:pt>
                <c:pt idx="9" formatCode="m/d/yyyy">
                  <c:v>45180</c:v>
                </c:pt>
                <c:pt idx="10" formatCode="m/d/yyyy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  <c:max val="45286"/>
          <c:min val="444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638736</xdr:colOff>
      <xdr:row>24</xdr:row>
      <xdr:rowOff>33615</xdr:rowOff>
    </xdr:from>
    <xdr:to>
      <xdr:col>19</xdr:col>
      <xdr:colOff>593913</xdr:colOff>
      <xdr:row>55</xdr:row>
      <xdr:rowOff>11204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32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32" t="s">
        <v>178</v>
      </c>
      <c r="BU53" s="72"/>
      <c r="CD53" s="73"/>
    </row>
    <row r="54" spans="1:115" ht="23.45" customHeight="1" x14ac:dyDescent="0.3">
      <c r="C54" s="233"/>
      <c r="R54" s="71"/>
      <c r="BL54" s="233"/>
      <c r="BU54" s="72"/>
      <c r="CD54" s="73"/>
    </row>
    <row r="55" spans="1:115" ht="23.45" customHeight="1" x14ac:dyDescent="0.3">
      <c r="C55" s="233"/>
      <c r="R55" s="71"/>
      <c r="BL55" s="233"/>
      <c r="BU55" s="72"/>
      <c r="CD55" s="73"/>
    </row>
    <row r="56" spans="1:115" ht="24" customHeight="1" thickBot="1" x14ac:dyDescent="0.35">
      <c r="C56" s="234"/>
      <c r="R56" s="71"/>
      <c r="BL56" s="234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V49"/>
  <sheetViews>
    <sheetView tabSelected="1" topLeftCell="B11" zoomScale="85" zoomScaleNormal="85" workbookViewId="0">
      <selection activeCell="S25" sqref="S25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14062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3.28515625" style="192" bestFit="1" customWidth="1"/>
    <col min="22" max="16384" width="9.140625" style="192"/>
  </cols>
  <sheetData>
    <row r="2" spans="1:22" s="189" customFormat="1" x14ac:dyDescent="0.25">
      <c r="B2" s="190" t="s">
        <v>221</v>
      </c>
      <c r="C2" s="235" t="s">
        <v>204</v>
      </c>
      <c r="D2" s="237"/>
      <c r="E2" s="191" t="s">
        <v>217</v>
      </c>
      <c r="F2" s="190"/>
      <c r="G2" s="235" t="s">
        <v>205</v>
      </c>
      <c r="H2" s="237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35" t="s">
        <v>220</v>
      </c>
      <c r="T2" s="236"/>
      <c r="U2" s="236"/>
      <c r="V2" s="237"/>
    </row>
    <row r="3" spans="1:22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2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2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2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2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2" x14ac:dyDescent="0.25">
      <c r="D8" s="190" t="s">
        <v>203</v>
      </c>
      <c r="E8" s="190">
        <f>AVERAGE(E3:E7)</f>
        <v>80.8</v>
      </c>
      <c r="F8" s="195" t="s">
        <v>202</v>
      </c>
      <c r="I8" s="190">
        <f>AVERAGE(I3:I6)</f>
        <v>112.75</v>
      </c>
      <c r="J8" s="195" t="s">
        <v>202</v>
      </c>
    </row>
    <row r="10" spans="1:22" x14ac:dyDescent="0.25">
      <c r="C10" s="238"/>
      <c r="D10" s="239"/>
      <c r="E10" s="240"/>
      <c r="G10" s="238"/>
      <c r="H10" s="239"/>
      <c r="I10" s="240"/>
      <c r="K10" s="238"/>
      <c r="L10" s="239"/>
      <c r="M10" s="240"/>
      <c r="O10" s="241"/>
      <c r="P10" s="242"/>
      <c r="Q10" s="243"/>
      <c r="S10" s="238"/>
      <c r="T10" s="239"/>
      <c r="U10" s="240"/>
    </row>
    <row r="11" spans="1:22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</row>
    <row r="12" spans="1:22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</row>
    <row r="13" spans="1:22" x14ac:dyDescent="0.25">
      <c r="B13" s="195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</row>
    <row r="14" spans="1:22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</row>
    <row r="15" spans="1:22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6"/>
      <c r="G15" s="215">
        <f>C4</f>
        <v>44546</v>
      </c>
      <c r="H15" s="196"/>
      <c r="I15" s="215">
        <f>D4</f>
        <v>44616</v>
      </c>
      <c r="J15" s="216"/>
      <c r="K15" s="215">
        <f>C5</f>
        <v>44719</v>
      </c>
      <c r="L15" s="196"/>
      <c r="M15" s="215">
        <f>D5</f>
        <v>44789</v>
      </c>
      <c r="N15" s="216"/>
      <c r="O15" s="215">
        <f>C6</f>
        <v>44922</v>
      </c>
      <c r="P15" s="196"/>
      <c r="Q15" s="215">
        <f>D6</f>
        <v>45055</v>
      </c>
      <c r="R15" s="216"/>
      <c r="S15" s="215">
        <f>C7</f>
        <v>45180</v>
      </c>
      <c r="T15" s="196"/>
      <c r="U15" s="215">
        <f>D7</f>
        <v>45286</v>
      </c>
    </row>
    <row r="16" spans="1:22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</row>
    <row r="17" spans="1:22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</row>
    <row r="18" spans="1:22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</row>
    <row r="19" spans="1:22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</row>
    <row r="20" spans="1:22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</row>
    <row r="21" spans="1:22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18">
        <f>S21*(1+U14)</f>
        <v>1897300.9532188179</v>
      </c>
    </row>
    <row r="22" spans="1:22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20">
        <f>S22*(1+U14)</f>
        <v>1612671.5307598261</v>
      </c>
    </row>
    <row r="23" spans="1:22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18">
        <f>$E$23*(1+U18)</f>
        <v>393922.17061520019</v>
      </c>
    </row>
    <row r="24" spans="1:22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18">
        <f>$E$23*(1+U19)</f>
        <v>340000</v>
      </c>
    </row>
    <row r="25" spans="1:22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</row>
    <row r="26" spans="1:22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45" t="s">
        <v>239</v>
      </c>
      <c r="F26" s="190" t="s">
        <v>240</v>
      </c>
      <c r="G26" s="245" t="s">
        <v>255</v>
      </c>
      <c r="I26" s="218"/>
      <c r="K26" s="218"/>
      <c r="M26" s="218"/>
      <c r="O26" s="218"/>
      <c r="Q26" s="218"/>
      <c r="S26" s="218"/>
      <c r="T26" s="192"/>
    </row>
    <row r="27" spans="1:22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2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2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2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2" x14ac:dyDescent="0.25">
      <c r="A31" s="195"/>
      <c r="B31" s="190" t="s">
        <v>253</v>
      </c>
      <c r="C31" s="246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2" x14ac:dyDescent="0.25">
      <c r="A32" s="195">
        <f>D32-C32</f>
        <v>364</v>
      </c>
      <c r="B32" s="247" t="s">
        <v>253</v>
      </c>
      <c r="C32" s="248">
        <f>O15</f>
        <v>44922</v>
      </c>
      <c r="D32" s="249">
        <f>U15</f>
        <v>45286</v>
      </c>
      <c r="E32" s="250">
        <f>U21/O21-1</f>
        <v>1.1544993203623513</v>
      </c>
      <c r="F32" s="251">
        <f>D32-C32</f>
        <v>364</v>
      </c>
      <c r="G32" s="252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47" t="s">
        <v>252</v>
      </c>
      <c r="C37" s="248">
        <f t="shared" ref="C37:D39" si="5">C32</f>
        <v>44922</v>
      </c>
      <c r="D37" s="248">
        <f t="shared" si="5"/>
        <v>45286</v>
      </c>
      <c r="E37" s="250">
        <f>U22/O22-1</f>
        <v>1.6456591271116232</v>
      </c>
      <c r="F37" s="251">
        <f t="shared" ref="F37:F39" si="6">D37-C37</f>
        <v>364</v>
      </c>
      <c r="G37" s="252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47" t="s">
        <v>249</v>
      </c>
      <c r="C42" s="248">
        <f>C32</f>
        <v>44922</v>
      </c>
      <c r="D42" s="249">
        <f>D44</f>
        <v>45286</v>
      </c>
      <c r="E42" s="250">
        <f>U13/O13-1</f>
        <v>0.78245719153671511</v>
      </c>
      <c r="F42" s="251">
        <f>D42-C42</f>
        <v>364</v>
      </c>
      <c r="G42" s="252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47" t="s">
        <v>254</v>
      </c>
      <c r="C47" s="249">
        <f>C32</f>
        <v>44922</v>
      </c>
      <c r="D47" s="249">
        <f>D44</f>
        <v>45286</v>
      </c>
      <c r="E47" s="250">
        <v>0.57150000000000001</v>
      </c>
      <c r="F47" s="251">
        <f>D47-C47</f>
        <v>364</v>
      </c>
      <c r="G47" s="252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6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35" t="s">
        <v>204</v>
      </c>
      <c r="D2" s="237"/>
      <c r="E2" s="191" t="s">
        <v>217</v>
      </c>
      <c r="F2" s="235" t="s">
        <v>205</v>
      </c>
      <c r="G2" s="237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35" t="s">
        <v>220</v>
      </c>
      <c r="S2" s="236"/>
      <c r="T2" s="236"/>
      <c r="U2" s="237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38"/>
      <c r="D10" s="239"/>
      <c r="E10" s="240"/>
      <c r="F10" s="238"/>
      <c r="G10" s="239"/>
      <c r="H10" s="240"/>
      <c r="J10" s="238"/>
      <c r="K10" s="239"/>
      <c r="L10" s="240"/>
      <c r="N10" s="241"/>
      <c r="O10" s="242"/>
      <c r="P10" s="243"/>
      <c r="R10" s="238"/>
      <c r="S10" s="239"/>
      <c r="T10" s="240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E14" sqref="E14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28515625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44" t="s">
        <v>192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2024-01-06T12:59:45Z</dcterms:modified>
</cp:coreProperties>
</file>