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50C7B259-9E39-439B-BDCB-EF0EF1028E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F STATS" sheetId="1" r:id="rId1"/>
    <sheet name="Abdallah ile konuşma" sheetId="8" r:id="rId2"/>
    <sheet name="AÜF FONU" sheetId="7" r:id="rId3"/>
    <sheet name="BEST PFS" sheetId="6" r:id="rId4"/>
    <sheet name="PF ASSETS" sheetId="2" r:id="rId5"/>
    <sheet name="BENİM PORTFÖYÜM" sheetId="3" r:id="rId6"/>
    <sheet name="BENİM PORTFÖYÜM 2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78" i="1" l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CQ114" i="1" l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CM108" i="1" l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L108" i="1" l="1"/>
  <c r="CL114" i="1"/>
  <c r="CK99" i="1"/>
  <c r="CK100" i="1" s="1"/>
  <c r="CK101" i="1" s="1"/>
  <c r="CK102" i="1"/>
  <c r="CK103" i="1" s="1"/>
  <c r="CK104" i="1" s="1"/>
  <c r="CK108" i="1" l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<sst xmlns="http://schemas.openxmlformats.org/spreadsheetml/2006/main" count="488" uniqueCount="202">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</sst>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93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7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5" fillId="0" borderId="0" xfId="0" applyNumberFormat="1" applyFont="1"/>
    <xf numFmtId="9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8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/>
    <xf numFmtId="0" fontId="9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14" fontId="9" fillId="0" borderId="1" xfId="0" applyNumberFormat="1" applyFont="1" applyBorder="1"/>
    <xf numFmtId="14" fontId="9" fillId="4" borderId="0" xfId="0" applyNumberFormat="1" applyFont="1" applyFill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7" fillId="0" borderId="1" xfId="0" applyFont="1" applyBorder="1"/>
    <xf numFmtId="0" fontId="7" fillId="5" borderId="1" xfId="0" applyFont="1" applyFill="1" applyBorder="1"/>
    <xf numFmtId="0" fontId="7" fillId="4" borderId="0" xfId="0" applyFont="1" applyFill="1"/>
    <xf numFmtId="0" fontId="7" fillId="0" borderId="0" xfId="0" applyFont="1" applyAlignment="1">
      <alignment horizontal="center"/>
    </xf>
    <xf numFmtId="9" fontId="7" fillId="0" borderId="1" xfId="1" applyFont="1" applyBorder="1"/>
    <xf numFmtId="9" fontId="7" fillId="5" borderId="1" xfId="1" applyFont="1" applyFill="1" applyBorder="1"/>
    <xf numFmtId="9" fontId="7" fillId="4" borderId="0" xfId="1" applyFont="1" applyFill="1" applyBorder="1"/>
    <xf numFmtId="9" fontId="7" fillId="0" borderId="0" xfId="1" applyFont="1" applyBorder="1"/>
    <xf numFmtId="9" fontId="7" fillId="0" borderId="0" xfId="1" applyFont="1" applyBorder="1" applyAlignment="1">
      <alignment horizontal="center"/>
    </xf>
    <xf numFmtId="2" fontId="7" fillId="0" borderId="1" xfId="1" applyNumberFormat="1" applyFont="1" applyBorder="1"/>
    <xf numFmtId="2" fontId="7" fillId="5" borderId="1" xfId="1" applyNumberFormat="1" applyFont="1" applyFill="1" applyBorder="1"/>
    <xf numFmtId="2" fontId="7" fillId="4" borderId="0" xfId="1" applyNumberFormat="1" applyFont="1" applyFill="1" applyBorder="1"/>
    <xf numFmtId="2" fontId="7" fillId="0" borderId="0" xfId="1" applyNumberFormat="1" applyFont="1" applyBorder="1"/>
    <xf numFmtId="2" fontId="7" fillId="0" borderId="0" xfId="1" applyNumberFormat="1" applyFont="1" applyBorder="1" applyAlignment="1">
      <alignment horizontal="center"/>
    </xf>
    <xf numFmtId="10" fontId="7" fillId="0" borderId="1" xfId="1" applyNumberFormat="1" applyFont="1" applyBorder="1"/>
    <xf numFmtId="10" fontId="7" fillId="5" borderId="1" xfId="1" applyNumberFormat="1" applyFont="1" applyFill="1" applyBorder="1"/>
    <xf numFmtId="10" fontId="7" fillId="4" borderId="0" xfId="1" applyNumberFormat="1" applyFont="1" applyFill="1" applyBorder="1"/>
    <xf numFmtId="10" fontId="7" fillId="0" borderId="0" xfId="1" applyNumberFormat="1" applyFont="1" applyBorder="1"/>
    <xf numFmtId="10" fontId="7" fillId="0" borderId="0" xfId="1" applyNumberFormat="1" applyFont="1" applyBorder="1" applyAlignment="1">
      <alignment horizontal="center"/>
    </xf>
    <xf numFmtId="164" fontId="7" fillId="0" borderId="1" xfId="0" applyNumberFormat="1" applyFont="1" applyBorder="1"/>
    <xf numFmtId="164" fontId="7" fillId="5" borderId="1" xfId="0" applyNumberFormat="1" applyFont="1" applyFill="1" applyBorder="1"/>
    <xf numFmtId="164" fontId="7" fillId="4" borderId="0" xfId="0" applyNumberFormat="1" applyFont="1" applyFill="1"/>
    <xf numFmtId="164" fontId="7" fillId="0" borderId="0" xfId="0" applyNumberFormat="1" applyFont="1"/>
    <xf numFmtId="164" fontId="7" fillId="0" borderId="0" xfId="0" applyNumberFormat="1" applyFont="1" applyAlignment="1">
      <alignment horizontal="center"/>
    </xf>
    <xf numFmtId="0" fontId="7" fillId="5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7" borderId="0" xfId="0" applyFont="1" applyFill="1"/>
    <xf numFmtId="10" fontId="12" fillId="7" borderId="0" xfId="0" applyNumberFormat="1" applyFont="1" applyFill="1"/>
    <xf numFmtId="0" fontId="7" fillId="6" borderId="0" xfId="0" applyFont="1" applyFill="1"/>
    <xf numFmtId="10" fontId="11" fillId="9" borderId="0" xfId="0" applyNumberFormat="1" applyFont="1" applyFill="1"/>
    <xf numFmtId="10" fontId="9" fillId="5" borderId="0" xfId="0" applyNumberFormat="1" applyFont="1" applyFill="1"/>
    <xf numFmtId="10" fontId="7" fillId="6" borderId="0" xfId="1" applyNumberFormat="1" applyFont="1" applyFill="1"/>
    <xf numFmtId="10" fontId="7" fillId="10" borderId="0" xfId="1" applyNumberFormat="1" applyFont="1" applyFill="1"/>
    <xf numFmtId="10" fontId="7" fillId="8" borderId="0" xfId="1" applyNumberFormat="1" applyFont="1" applyFill="1"/>
    <xf numFmtId="14" fontId="7" fillId="0" borderId="0" xfId="0" applyNumberFormat="1" applyFont="1"/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7" fillId="6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10" fillId="8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8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7" fillId="0" borderId="1" xfId="1" applyFont="1" applyBorder="1" applyAlignment="1">
      <alignment horizontal="center" vertical="center"/>
    </xf>
    <xf numFmtId="9" fontId="7" fillId="4" borderId="1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10" fillId="4" borderId="1" xfId="1" applyNumberFormat="1" applyFont="1" applyFill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165" fontId="7" fillId="4" borderId="5" xfId="1" applyNumberFormat="1" applyFon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2" fontId="7" fillId="4" borderId="1" xfId="1" applyNumberFormat="1" applyFont="1" applyFill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2" fontId="7" fillId="4" borderId="8" xfId="1" applyNumberFormat="1" applyFont="1" applyFill="1" applyBorder="1" applyAlignment="1">
      <alignment horizontal="center" vertical="center"/>
    </xf>
    <xf numFmtId="2" fontId="7" fillId="0" borderId="9" xfId="1" applyNumberFormat="1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5" borderId="1" xfId="1" applyNumberFormat="1" applyFont="1" applyFill="1" applyBorder="1" applyAlignment="1">
      <alignment horizontal="center" vertical="center"/>
    </xf>
    <xf numFmtId="2" fontId="7" fillId="0" borderId="6" xfId="1" applyNumberFormat="1" applyFont="1" applyBorder="1" applyAlignment="1">
      <alignment horizontal="center" vertical="center"/>
    </xf>
    <xf numFmtId="2" fontId="7" fillId="4" borderId="6" xfId="1" applyNumberFormat="1" applyFont="1" applyFill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4" borderId="5" xfId="1" applyFont="1" applyFill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0" fontId="7" fillId="0" borderId="7" xfId="1" applyNumberFormat="1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  <xf numFmtId="10" fontId="7" fillId="0" borderId="8" xfId="1" applyNumberFormat="1" applyFont="1" applyBorder="1" applyAlignment="1">
      <alignment horizontal="center" vertical="center"/>
    </xf>
    <xf numFmtId="10" fontId="7" fillId="4" borderId="8" xfId="1" applyNumberFormat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/>
    </xf>
    <xf numFmtId="2" fontId="13" fillId="0" borderId="1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4" borderId="5" xfId="1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1" fontId="7" fillId="0" borderId="1" xfId="1" applyNumberFormat="1" applyFont="1" applyBorder="1" applyAlignment="1">
      <alignment horizontal="center" vertical="center"/>
    </xf>
    <xf numFmtId="11" fontId="7" fillId="4" borderId="1" xfId="1" applyNumberFormat="1" applyFont="1" applyFill="1" applyBorder="1" applyAlignment="1">
      <alignment horizontal="center" vertical="center"/>
    </xf>
    <xf numFmtId="11" fontId="7" fillId="5" borderId="1" xfId="1" applyNumberFormat="1" applyFont="1" applyFill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11" fontId="7" fillId="4" borderId="1" xfId="0" applyNumberFormat="1" applyFont="1" applyFill="1" applyBorder="1" applyAlignment="1">
      <alignment horizontal="center" vertical="center"/>
    </xf>
    <xf numFmtId="11" fontId="7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0" fontId="7" fillId="0" borderId="0" xfId="1" applyNumberFormat="1" applyFont="1"/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10" fontId="7" fillId="0" borderId="0" xfId="0" applyNumberFormat="1" applyFont="1" applyAlignment="1">
      <alignment horizontal="right"/>
    </xf>
    <xf numFmtId="0" fontId="7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0" fontId="9" fillId="6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4" borderId="0" xfId="0" applyFont="1" applyFill="1" applyAlignment="1">
      <alignment horizontal="center"/>
    </xf>
    <xf numFmtId="14" fontId="9" fillId="4" borderId="0" xfId="0" applyNumberFormat="1" applyFont="1" applyFill="1" applyAlignment="1">
      <alignment horizontal="left"/>
    </xf>
    <xf numFmtId="0" fontId="9" fillId="7" borderId="0" xfId="0" applyFont="1" applyFill="1" applyAlignment="1">
      <alignment horizontal="center"/>
    </xf>
    <xf numFmtId="9" fontId="9" fillId="4" borderId="0" xfId="0" applyNumberFormat="1" applyFont="1" applyFill="1" applyAlignment="1">
      <alignment horizontal="left"/>
    </xf>
    <xf numFmtId="0" fontId="9" fillId="4" borderId="0" xfId="0" applyFont="1" applyFill="1"/>
    <xf numFmtId="0" fontId="9" fillId="4" borderId="1" xfId="0" applyFont="1" applyFill="1" applyBorder="1"/>
    <xf numFmtId="0" fontId="9" fillId="7" borderId="0" xfId="0" applyFont="1" applyFill="1"/>
    <xf numFmtId="0" fontId="9" fillId="4" borderId="0" xfId="0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66" fontId="9" fillId="4" borderId="0" xfId="0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168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left"/>
    </xf>
    <xf numFmtId="166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right"/>
    </xf>
    <xf numFmtId="44" fontId="7" fillId="4" borderId="0" xfId="2" applyFont="1" applyFill="1" applyAlignment="1">
      <alignment horizontal="right"/>
    </xf>
    <xf numFmtId="0" fontId="7" fillId="4" borderId="0" xfId="0" applyFont="1" applyFill="1" applyAlignment="1">
      <alignment horizontal="right"/>
    </xf>
    <xf numFmtId="10" fontId="7" fillId="4" borderId="0" xfId="0" applyNumberFormat="1" applyFont="1" applyFill="1" applyAlignment="1">
      <alignment horizontal="right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3">
    <cellStyle name="Normal" xfId="0" builtinId="0"/>
    <cellStyle name="ParaBirimi" xfId="2" builtinId="4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835"/>
  <sheetViews>
    <sheetView tabSelected="1" topLeftCell="A187" zoomScale="55" zoomScaleNormal="55" workbookViewId="0">
      <selection activeCell="CS92" sqref="CS9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4" x14ac:dyDescent="0.3">
      <c r="C49" s="71"/>
      <c r="R49" s="71"/>
      <c r="BU49" s="72"/>
      <c r="CD49" s="73"/>
    </row>
    <row r="50" spans="1:114" x14ac:dyDescent="0.3">
      <c r="C50" s="71"/>
      <c r="R50" s="71"/>
      <c r="BU50" s="72"/>
      <c r="CD50" s="73"/>
    </row>
    <row r="51" spans="1:114" x14ac:dyDescent="0.3">
      <c r="A51" s="33" t="s">
        <v>43</v>
      </c>
      <c r="C51" s="71"/>
      <c r="R51" s="71"/>
      <c r="BU51" s="72"/>
      <c r="CD51" s="73"/>
    </row>
    <row r="52" spans="1:114" ht="19.5" thickBot="1" x14ac:dyDescent="0.35">
      <c r="C52" s="71"/>
      <c r="R52" s="71"/>
      <c r="BU52" s="72"/>
      <c r="CD52" s="73"/>
    </row>
    <row r="53" spans="1:114" ht="23.45" customHeight="1" x14ac:dyDescent="0.3">
      <c r="C53" s="18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189" t="s">
        <v>178</v>
      </c>
      <c r="BU53" s="72"/>
      <c r="CD53" s="73"/>
    </row>
    <row r="54" spans="1:114" ht="23.45" customHeight="1" x14ac:dyDescent="0.3">
      <c r="C54" s="190"/>
      <c r="R54" s="71"/>
      <c r="BL54" s="190"/>
      <c r="BU54" s="72"/>
      <c r="CD54" s="73"/>
    </row>
    <row r="55" spans="1:114" ht="23.45" customHeight="1" x14ac:dyDescent="0.3">
      <c r="C55" s="190"/>
      <c r="R55" s="71"/>
      <c r="BL55" s="190"/>
      <c r="BU55" s="72"/>
      <c r="CD55" s="73"/>
    </row>
    <row r="56" spans="1:114" ht="24" customHeight="1" thickBot="1" x14ac:dyDescent="0.35">
      <c r="C56" s="191"/>
      <c r="R56" s="71"/>
      <c r="BL56" s="191"/>
      <c r="BU56" s="72"/>
      <c r="CD56" s="73"/>
    </row>
    <row r="57" spans="1:114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4" ht="21" customHeight="1" x14ac:dyDescent="0.3">
      <c r="C58" s="71"/>
      <c r="R58" s="71"/>
      <c r="BU58" s="72"/>
      <c r="CD58" s="73"/>
    </row>
    <row r="59" spans="1:114" ht="21" customHeight="1" x14ac:dyDescent="0.3">
      <c r="C59" s="71"/>
      <c r="R59" s="71"/>
      <c r="BU59" s="72"/>
      <c r="CD59" s="73"/>
    </row>
    <row r="60" spans="1:114" ht="21" customHeight="1" x14ac:dyDescent="0.3">
      <c r="C60" s="71"/>
      <c r="R60" s="71"/>
      <c r="BU60" s="72"/>
      <c r="CD60" s="73"/>
    </row>
    <row r="61" spans="1:114" ht="24" customHeight="1" x14ac:dyDescent="0.3">
      <c r="C61" s="71"/>
      <c r="R61" s="71"/>
      <c r="BU61" s="72"/>
      <c r="CD61" s="77">
        <f>(CD63+1)*(1+BF62)*(1+AN63)*(1+AJ62)*(1+AG63)*(1+AC62)*(1+Z63)*(1*U62)</f>
        <v>0</v>
      </c>
    </row>
    <row r="62" spans="1:114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 s="71"/>
      <c r="DD62" s="71"/>
      <c r="DE62" s="71"/>
      <c r="DF62" s="71"/>
      <c r="DG62" s="71"/>
      <c r="DH62" s="71"/>
      <c r="DI62" s="71"/>
      <c r="DJ62" s="71"/>
    </row>
    <row r="63" spans="1:114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 s="71"/>
      <c r="DD63" s="71"/>
      <c r="DE63" s="71"/>
      <c r="DF63" s="71"/>
      <c r="DG63" s="71"/>
      <c r="DH63" s="71"/>
      <c r="DI63" s="71"/>
      <c r="DJ63" s="71"/>
    </row>
    <row r="64" spans="1:114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 s="73"/>
      <c r="DD64" s="73"/>
      <c r="DE64" s="73"/>
      <c r="DF64" s="73"/>
      <c r="DG64" s="73"/>
      <c r="DH64" s="73"/>
      <c r="DI64" s="73"/>
      <c r="DJ64" s="73"/>
    </row>
    <row r="65" spans="1:114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 s="73"/>
      <c r="DD65" s="73"/>
      <c r="DE65" s="73"/>
      <c r="DF65" s="73"/>
      <c r="DG65" s="73"/>
      <c r="DH65" s="73"/>
      <c r="DI65" s="73"/>
      <c r="DJ65" s="73"/>
    </row>
    <row r="66" spans="1:114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</row>
    <row r="67" spans="1:114" x14ac:dyDescent="0.3">
      <c r="C67" s="71"/>
      <c r="R67" s="71"/>
      <c r="BU67" s="72"/>
      <c r="CD67" s="73"/>
    </row>
    <row r="68" spans="1:114" x14ac:dyDescent="0.3">
      <c r="C68" s="71"/>
      <c r="R68" s="71"/>
      <c r="BU68" s="72"/>
      <c r="CD68" s="73"/>
    </row>
    <row r="69" spans="1:114" x14ac:dyDescent="0.3">
      <c r="C69" s="71"/>
      <c r="R69" s="71"/>
      <c r="BU69" s="72"/>
      <c r="CD69" s="73"/>
    </row>
    <row r="70" spans="1:114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4" x14ac:dyDescent="0.3">
      <c r="C71" s="71"/>
      <c r="R71" s="71"/>
      <c r="BU71" s="72"/>
      <c r="CD71" s="73"/>
    </row>
    <row r="72" spans="1:114" x14ac:dyDescent="0.3">
      <c r="C72" s="71"/>
      <c r="R72" s="71"/>
      <c r="BI72" s="33" t="s">
        <v>136</v>
      </c>
      <c r="BU72" s="72"/>
      <c r="CD72" s="73"/>
    </row>
    <row r="73" spans="1:114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4" x14ac:dyDescent="0.3">
      <c r="A74" s="83" t="s">
        <v>139</v>
      </c>
      <c r="C74" s="71"/>
      <c r="R74" s="71"/>
      <c r="BU74" s="72"/>
      <c r="CD74" s="73">
        <v>7853.36</v>
      </c>
    </row>
    <row r="75" spans="1:114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</row>
    <row r="76" spans="1:114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</row>
    <row r="77" spans="1:114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</row>
    <row r="78" spans="1:114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>$CS$79-BO79+1</f>
        <v>99</v>
      </c>
      <c r="BP78" s="25">
        <f>$CS$79-BP79+1</f>
        <v>94</v>
      </c>
      <c r="BQ78" s="25">
        <f>$CS$79-BQ79+1</f>
        <v>93</v>
      </c>
      <c r="BR78" s="25">
        <f>$CS$79-BR79+1</f>
        <v>90</v>
      </c>
      <c r="BS78" s="25">
        <f>$CS$79-BS79+1</f>
        <v>89</v>
      </c>
      <c r="BT78" s="25">
        <f>$CS$79-BT79+1</f>
        <v>83</v>
      </c>
      <c r="BU78" s="25">
        <f>$CS$79-BU79+1</f>
        <v>80</v>
      </c>
      <c r="BV78" s="25">
        <f>$CS$79-BV79+1</f>
        <v>73</v>
      </c>
      <c r="BW78" s="25">
        <f>$CS$79-BW79+1</f>
        <v>71</v>
      </c>
      <c r="BX78" s="25">
        <f>$CS$79-BX79+1</f>
        <v>67</v>
      </c>
      <c r="BY78" s="25">
        <f>$CS$79-BY79+1</f>
        <v>65</v>
      </c>
      <c r="BZ78" s="25">
        <f>$CS$79-BZ79+1</f>
        <v>60</v>
      </c>
      <c r="CA78" s="25">
        <f>$CS$79-CA79+1</f>
        <v>53</v>
      </c>
      <c r="CB78" s="25">
        <f>$CS$79-CB79+1</f>
        <v>50</v>
      </c>
      <c r="CC78" s="25">
        <f>$CS$79-CC79+1</f>
        <v>48</v>
      </c>
      <c r="CD78" s="25">
        <f>$CS$79-CD79+1</f>
        <v>47</v>
      </c>
      <c r="CE78" s="25">
        <f>$CS$79-CE79+1</f>
        <v>45</v>
      </c>
      <c r="CF78" s="25">
        <f>$CS$79-CF79+1</f>
        <v>44</v>
      </c>
      <c r="CG78" s="25">
        <f>$CS$79-CG79+1</f>
        <v>41</v>
      </c>
      <c r="CH78" s="25">
        <f>$CS$79-CH79+1</f>
        <v>36</v>
      </c>
      <c r="CI78" s="25">
        <f>$CS$79-CI79+1</f>
        <v>32</v>
      </c>
      <c r="CJ78" s="25">
        <f>$CS$79-CJ79+1</f>
        <v>31</v>
      </c>
      <c r="CK78" s="25">
        <f>$CS$79-CK79+1</f>
        <v>30</v>
      </c>
      <c r="CL78" s="25">
        <f>$CS$79-CL79+1</f>
        <v>28</v>
      </c>
      <c r="CM78" s="25">
        <f>$CS$79-CM79+1</f>
        <v>26</v>
      </c>
      <c r="CN78" s="25">
        <f>$CS$79-CN79+1</f>
        <v>20</v>
      </c>
      <c r="CO78" s="25">
        <f>$CS$79-CO79+1</f>
        <v>18</v>
      </c>
      <c r="CP78" s="25">
        <f>$CS$79-CP79+1</f>
        <v>17</v>
      </c>
      <c r="CQ78" s="25">
        <f>$CS$79-CQ79+1</f>
        <v>11</v>
      </c>
      <c r="CR78" s="25">
        <f>$CS$79-CR79+1</f>
        <v>6</v>
      </c>
      <c r="CS78" s="25">
        <f>$CS$79-CS79+1</f>
        <v>1</v>
      </c>
      <c r="CT78" s="25" t="s">
        <v>52</v>
      </c>
      <c r="DC78" s="25"/>
      <c r="DD78" s="25"/>
      <c r="DE78" s="25"/>
      <c r="DF78" s="25"/>
      <c r="DG78" s="25"/>
      <c r="DH78" s="25"/>
      <c r="DI78" s="25"/>
      <c r="DJ78" s="25"/>
    </row>
    <row r="79" spans="1:114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C79" s="37"/>
      <c r="DD79" s="37"/>
      <c r="DE79" s="37"/>
      <c r="DF79" s="37"/>
      <c r="DG79" s="37"/>
      <c r="DH79" s="37"/>
      <c r="DI79" s="37"/>
      <c r="DJ79" s="37"/>
    </row>
    <row r="80" spans="1:114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>A80</f>
        <v>BIST30 ASSET inside PF</v>
      </c>
      <c r="CU80" s="83">
        <f>MAX(C80:CS80)</f>
        <v>10</v>
      </c>
      <c r="CV80" s="83">
        <f>MIN(C80:CE80)</f>
        <v>1</v>
      </c>
      <c r="CW80" s="83">
        <f>AVERAGE(C80:CE80)</f>
        <v>3.9135802469135803</v>
      </c>
      <c r="CX80" s="83">
        <f>IF(CS80&gt;=CR80,1,0)</f>
        <v>0</v>
      </c>
      <c r="CY80" s="36" t="s">
        <v>198</v>
      </c>
      <c r="DC80" s="83"/>
      <c r="DD80" s="83"/>
      <c r="DE80" s="83"/>
      <c r="DF80" s="83"/>
      <c r="DG80" s="83"/>
      <c r="DH80" s="83"/>
      <c r="DI80" s="83"/>
      <c r="DJ80" s="83"/>
    </row>
    <row r="81" spans="1:114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>A81</f>
        <v>Annual return</v>
      </c>
      <c r="CU81" s="105">
        <f>MAX(C81:CS81)</f>
        <v>1975.3973047582281</v>
      </c>
      <c r="CV81" s="105">
        <f>MIN(C81:CE81)</f>
        <v>-0.97256671288417162</v>
      </c>
      <c r="CW81" s="83">
        <f>AVERAGE(C81:CE81)</f>
        <v>80.26042606600582</v>
      </c>
      <c r="CX81" s="83">
        <f>IF(CS81&gt;=CR81,1,0)</f>
        <v>0</v>
      </c>
      <c r="CY81" s="36" t="s">
        <v>198</v>
      </c>
      <c r="DC81" s="102">
        <v>7.4148382443545113</v>
      </c>
      <c r="DD81" s="102">
        <v>13.92325418960244</v>
      </c>
      <c r="DE81" s="102">
        <v>1.4423705855945541</v>
      </c>
      <c r="DF81" s="102"/>
      <c r="DG81" s="102">
        <v>33.114998217096478</v>
      </c>
      <c r="DH81" s="102">
        <v>10.9087447536346</v>
      </c>
      <c r="DI81" s="102">
        <v>31.847303852167521</v>
      </c>
      <c r="DJ81" s="102">
        <v>13.886214611130169</v>
      </c>
    </row>
    <row r="82" spans="1:114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>A82</f>
        <v>Cumulative returns</v>
      </c>
      <c r="CU82" s="105">
        <f>MAX(C82:CE82)</f>
        <v>0.52441820000000039</v>
      </c>
      <c r="CV82" s="105">
        <f>MIN(C82:CE82)</f>
        <v>-0.15737900000000021</v>
      </c>
      <c r="CW82" s="107">
        <f>AVERAGE(C82:CE82)</f>
        <v>0.17637194497544129</v>
      </c>
      <c r="CX82" s="83">
        <f>IF(CS82&gt;=CR82,1,0)</f>
        <v>0</v>
      </c>
      <c r="CY82" s="36" t="s">
        <v>198</v>
      </c>
      <c r="DC82" s="105">
        <v>0.1256190429639765</v>
      </c>
      <c r="DD82" s="105">
        <v>0.16202277726184061</v>
      </c>
      <c r="DE82" s="105">
        <v>0.25456112224448829</v>
      </c>
      <c r="DF82" s="105"/>
      <c r="DG82" s="105">
        <v>0.19972169999999931</v>
      </c>
      <c r="DH82" s="105">
        <v>0.14754660540593359</v>
      </c>
      <c r="DI82" s="105">
        <v>0.21408749205728511</v>
      </c>
      <c r="DJ82" s="105">
        <v>0.16186235886406999</v>
      </c>
    </row>
    <row r="83" spans="1:114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>A83</f>
        <v>Annual volatility 20</v>
      </c>
      <c r="CU83" s="105">
        <f>MAX(C83:CE83)</f>
        <v>1.737680299690467</v>
      </c>
      <c r="CV83" s="105">
        <f>MIN(C83:CE83)</f>
        <v>8.442728246965539E-2</v>
      </c>
      <c r="CW83" s="107">
        <f>AVERAGE(C83:CE83)</f>
        <v>0.37051931471869021</v>
      </c>
      <c r="CX83" s="83">
        <f>IF(CS83&lt;=CR83,1,0)</f>
        <v>0</v>
      </c>
      <c r="CY83" s="36" t="s">
        <v>199</v>
      </c>
      <c r="CZ83" s="36" t="s">
        <v>200</v>
      </c>
      <c r="DC83" s="102">
        <v>0.24352788897493699</v>
      </c>
      <c r="DD83" s="102">
        <v>0.16362905596986849</v>
      </c>
      <c r="DE83" s="102">
        <v>0.44404376716576149</v>
      </c>
      <c r="DF83" s="102"/>
      <c r="DG83" s="102">
        <v>0.23855745154956201</v>
      </c>
      <c r="DH83" s="102">
        <v>0.37439556580383632</v>
      </c>
      <c r="DI83" s="102">
        <v>0.4504724191200814</v>
      </c>
      <c r="DJ83" s="102">
        <v>0.39360971109877418</v>
      </c>
    </row>
    <row r="84" spans="1:114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>A84</f>
        <v>Sharpe ratio 20</v>
      </c>
      <c r="CU84" s="113">
        <f>MAX(C84:CE84)</f>
        <v>35.144305043379198</v>
      </c>
      <c r="CV84" s="113">
        <f>MIN(C84:CE84)</f>
        <v>-6.5050547644210104</v>
      </c>
      <c r="CW84" s="83">
        <f>AVERAGE(C84:CE84)</f>
        <v>11.368848966374587</v>
      </c>
      <c r="CX84" s="83">
        <f t="shared" ref="CX84:CX89" si="10">IF(CS84&gt;=CR84,1,0)</f>
        <v>0</v>
      </c>
      <c r="CY84" s="36" t="s">
        <v>198</v>
      </c>
      <c r="DC84" s="113">
        <v>8.8955953207857927</v>
      </c>
      <c r="DD84" s="113">
        <v>16.681854062627551</v>
      </c>
      <c r="DE84" s="113">
        <v>2.2323541435965302</v>
      </c>
      <c r="DF84" s="113"/>
      <c r="DG84" s="113">
        <v>15.008168166252149</v>
      </c>
      <c r="DH84" s="113">
        <v>6.8198991835305556</v>
      </c>
      <c r="DI84" s="113">
        <v>8.0094418456498246</v>
      </c>
      <c r="DJ84" s="113">
        <v>7.0765513788622343</v>
      </c>
    </row>
    <row r="85" spans="1:114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>A85</f>
        <v>Calmar ratio</v>
      </c>
      <c r="CU85" s="113">
        <f>MAX(C85:CS85)</f>
        <v>1042584.702234118</v>
      </c>
      <c r="CV85" s="113">
        <f>MIN(C85:CE85)</f>
        <v>-6.2845194961354442</v>
      </c>
      <c r="CW85" s="83">
        <f>AVERAGE(C85:CE85)</f>
        <v>33010.948745721871</v>
      </c>
      <c r="CX85" s="83">
        <f t="shared" si="10"/>
        <v>0</v>
      </c>
      <c r="CY85" s="36" t="s">
        <v>198</v>
      </c>
      <c r="DC85" s="113">
        <v>395.65426492699572</v>
      </c>
      <c r="DD85" s="113">
        <v>8291.3586406593331</v>
      </c>
      <c r="DE85" s="113">
        <v>11.942749383275549</v>
      </c>
      <c r="DF85" s="113"/>
      <c r="DG85" s="113">
        <v>17260.128032151089</v>
      </c>
      <c r="DH85" s="113">
        <v>208.71815569145841</v>
      </c>
      <c r="DI85" s="113">
        <v>736.78078898829085</v>
      </c>
      <c r="DJ85" s="113">
        <v>284.68709039138969</v>
      </c>
    </row>
    <row r="86" spans="1:114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>A86</f>
        <v>Stability</v>
      </c>
      <c r="CU86" s="105">
        <f>MAX(C86:CE86)</f>
        <v>0.99493119862330093</v>
      </c>
      <c r="CV86" s="105">
        <f>MIN(C86:CE86)</f>
        <v>9.3385548803242863E-3</v>
      </c>
      <c r="CW86" s="105">
        <f>AVERAGE(C86:CE86)</f>
        <v>0.75797495198537723</v>
      </c>
      <c r="CX86" s="83">
        <f t="shared" si="10"/>
        <v>0</v>
      </c>
      <c r="CY86" s="36" t="s">
        <v>198</v>
      </c>
      <c r="DC86" s="102">
        <v>0.94041983121081973</v>
      </c>
      <c r="DD86" s="102">
        <v>0.9691512470686281</v>
      </c>
      <c r="DE86" s="102">
        <v>0.45667822507869821</v>
      </c>
      <c r="DF86" s="102"/>
      <c r="DG86" s="102">
        <v>0.95334984174290049</v>
      </c>
      <c r="DH86" s="102">
        <v>0.74879163555201989</v>
      </c>
      <c r="DI86" s="102">
        <v>0.56018721309062847</v>
      </c>
      <c r="DJ86" s="102">
        <v>0.61083347790453568</v>
      </c>
    </row>
    <row r="87" spans="1:114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>A87</f>
        <v>Max drawdown</v>
      </c>
      <c r="CU87" s="105">
        <f>MAX(C87:CE87)</f>
        <v>1.0000000000000001E-5</v>
      </c>
      <c r="CV87" s="105">
        <f>MIN(C87:CE87)</f>
        <v>-0.20769958401973851</v>
      </c>
      <c r="CW87" s="105">
        <f>AVERAGE(C87:CE87)</f>
        <v>-4.0153756461356764E-2</v>
      </c>
      <c r="CX87" s="83">
        <f t="shared" si="10"/>
        <v>0</v>
      </c>
      <c r="CY87" s="36" t="s">
        <v>198</v>
      </c>
      <c r="DC87" s="105">
        <v>-1.8740700914023169E-2</v>
      </c>
      <c r="DD87" s="105">
        <v>-1.679248817114882E-3</v>
      </c>
      <c r="DE87" s="105">
        <v>-0.12077374642177691</v>
      </c>
      <c r="DF87" s="105"/>
      <c r="DG87" s="105">
        <v>-1.918583579183882E-3</v>
      </c>
      <c r="DH87" s="105">
        <v>-5.2265432863256342E-2</v>
      </c>
      <c r="DI87" s="105">
        <v>-4.322493790303434E-2</v>
      </c>
      <c r="DJ87" s="105">
        <v>-4.8777113820086829E-2</v>
      </c>
    </row>
    <row r="88" spans="1:114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>A88</f>
        <v>Omega ratio 20</v>
      </c>
      <c r="CU88" s="113">
        <f>MAX(C88:CE88)</f>
        <v>7694.750948932704</v>
      </c>
      <c r="CV88" s="113">
        <f>MIN(C88:CE88)</f>
        <v>0.3401659259767304</v>
      </c>
      <c r="CW88" s="113">
        <f>AVERAGE(C88:CE88)</f>
        <v>129.08902263429221</v>
      </c>
      <c r="CX88" s="83">
        <f t="shared" si="10"/>
        <v>0</v>
      </c>
      <c r="CY88" s="36" t="s">
        <v>198</v>
      </c>
      <c r="DC88" s="113">
        <v>4.4549768349005134</v>
      </c>
      <c r="DD88" s="113">
        <v>91.30612061887571</v>
      </c>
      <c r="DE88" s="113">
        <v>1.4135037828956141</v>
      </c>
      <c r="DF88" s="113"/>
      <c r="DG88" s="113">
        <v>97.236758906823781</v>
      </c>
      <c r="DH88" s="113">
        <v>3.400077286592464</v>
      </c>
      <c r="DI88" s="113">
        <v>4.3760869849714359</v>
      </c>
      <c r="DJ88" s="113">
        <v>3.58242419279813</v>
      </c>
    </row>
    <row r="89" spans="1:114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>A89</f>
        <v>Sortino ratio 20</v>
      </c>
      <c r="CU89" s="113">
        <f>MAX(C89:CE89)</f>
        <v>32641.820812504498</v>
      </c>
      <c r="CV89" s="113">
        <f>MIN(C89:CE89)</f>
        <v>-6.7061753468515004</v>
      </c>
      <c r="CW89" s="113">
        <f>AVERAGE(C89:CE89)</f>
        <v>564.28250788394212</v>
      </c>
      <c r="CX89" s="83">
        <f t="shared" si="10"/>
        <v>0</v>
      </c>
      <c r="CY89" s="36" t="s">
        <v>198</v>
      </c>
      <c r="DC89" s="113">
        <v>23.793947953271349</v>
      </c>
      <c r="DD89" s="113">
        <v>383.13642163354388</v>
      </c>
      <c r="DE89" s="113">
        <v>3.614696570833396</v>
      </c>
      <c r="DF89" s="113"/>
      <c r="DG89" s="113">
        <v>521.61533612333267</v>
      </c>
      <c r="DH89" s="113">
        <v>18.927204536666061</v>
      </c>
      <c r="DI89" s="113">
        <v>28.159761862851479</v>
      </c>
      <c r="DJ89" s="113">
        <v>21.927161822914758</v>
      </c>
    </row>
    <row r="90" spans="1:114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>A90</f>
        <v>Skew 20</v>
      </c>
      <c r="CU90" s="113">
        <f>MAX(C90:CE90)</f>
        <v>1.5152554403782299</v>
      </c>
      <c r="CV90" s="113">
        <f>MIN(C90:CE90)</f>
        <v>-1.36466971252032</v>
      </c>
      <c r="CW90" s="113">
        <f>AVERAGE(C90:CE90)</f>
        <v>3.0109847540523527E-2</v>
      </c>
      <c r="CX90" s="83">
        <f>IF(CS90&lt;=CR90,1,0)</f>
        <v>1</v>
      </c>
      <c r="CY90" s="36" t="s">
        <v>199</v>
      </c>
      <c r="CZ90" s="36" t="s">
        <v>200</v>
      </c>
      <c r="DC90" s="113">
        <v>1.0850622974350519E-2</v>
      </c>
      <c r="DD90" s="113">
        <v>1.6524622897114629</v>
      </c>
      <c r="DE90" s="113">
        <v>1.7511867695761438E-2</v>
      </c>
      <c r="DF90" s="113"/>
      <c r="DG90" s="113">
        <v>0.67447793318705618</v>
      </c>
      <c r="DH90" s="113">
        <v>0.63419952373302857</v>
      </c>
      <c r="DI90" s="113">
        <v>0.65058055550706018</v>
      </c>
      <c r="DJ90" s="113">
        <v>0.6601734463366643</v>
      </c>
    </row>
    <row r="91" spans="1:114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>A91</f>
        <v>Kurtosis</v>
      </c>
      <c r="CU91" s="113">
        <f>MAX(C91:CE91)</f>
        <v>2.9377756516185838</v>
      </c>
      <c r="CV91" s="113">
        <f>MIN(C91:CE91)</f>
        <v>-1.5990797055412</v>
      </c>
      <c r="CW91" s="113">
        <f>AVERAGE(C91:CE91)</f>
        <v>-0.33455643853588934</v>
      </c>
      <c r="CX91" s="83"/>
      <c r="CY91" s="36" t="s">
        <v>201</v>
      </c>
      <c r="DC91" s="113">
        <v>-0.96915510283374751</v>
      </c>
      <c r="DD91" s="113">
        <v>2.8694257159471448</v>
      </c>
      <c r="DE91" s="113">
        <v>-0.49226408805580141</v>
      </c>
      <c r="DF91" s="113"/>
      <c r="DG91" s="113">
        <v>-0.62878389434590387</v>
      </c>
      <c r="DH91" s="113">
        <v>-0.2028003155357703</v>
      </c>
      <c r="DI91" s="113">
        <v>-0.71326410357471071</v>
      </c>
      <c r="DJ91" s="113">
        <v>-0.52290769376709578</v>
      </c>
    </row>
    <row r="92" spans="1:114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>A92</f>
        <v>Tail ratio</v>
      </c>
      <c r="CU92" s="113">
        <f>MAX(C92:CE92)</f>
        <v>448.07991257750268</v>
      </c>
      <c r="CV92" s="113">
        <f>MIN(C92:CE92)</f>
        <v>0.38882505901941528</v>
      </c>
      <c r="CW92" s="113">
        <f>AVERAGE(C92:CE92)</f>
        <v>12.054373267857429</v>
      </c>
      <c r="CX92" s="83">
        <f>IF(CS92&gt;=CR92,1,0)</f>
        <v>0</v>
      </c>
      <c r="CY92" s="36" t="s">
        <v>198</v>
      </c>
      <c r="DC92" s="113">
        <v>2.446710014538755</v>
      </c>
      <c r="DD92" s="113">
        <v>30.026858792011168</v>
      </c>
      <c r="DE92" s="113">
        <v>1.053554508103784</v>
      </c>
      <c r="DF92" s="113"/>
      <c r="DG92" s="113">
        <v>48.736464578307739</v>
      </c>
      <c r="DH92" s="113">
        <v>2.6885973421136491</v>
      </c>
      <c r="DI92" s="113">
        <v>3.841613166681177</v>
      </c>
      <c r="DJ92" s="113">
        <v>2.6110294338094699</v>
      </c>
    </row>
    <row r="93" spans="1:114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>A93</f>
        <v>Daily value at risk</v>
      </c>
      <c r="CU93" s="105">
        <f>MAX(C93:CE93)</f>
        <v>1.4582741778086279E-3</v>
      </c>
      <c r="CV93" s="105">
        <f>MIN(C93:CE93)</f>
        <v>-0.18928549202146161</v>
      </c>
      <c r="CW93" s="105">
        <f>AVERAGE(C93:CE93)</f>
        <v>-3.4463536002149131E-2</v>
      </c>
      <c r="CX93" s="83">
        <f>IF(CS93&gt;=CR93,1,0)</f>
        <v>0</v>
      </c>
      <c r="CY93" s="36" t="s">
        <v>198</v>
      </c>
      <c r="DC93" s="105">
        <v>-2.208510011424003E-2</v>
      </c>
      <c r="DD93" s="105">
        <v>-9.7834342866334467E-3</v>
      </c>
      <c r="DE93" s="105">
        <v>-5.2010673040538802E-2</v>
      </c>
      <c r="DF93" s="105"/>
      <c r="DG93" s="105">
        <v>-1.5847833064481742E-2</v>
      </c>
      <c r="DH93" s="105">
        <v>-3.7037105934302317E-2</v>
      </c>
      <c r="DI93" s="105">
        <v>-4.2436600308782657E-2</v>
      </c>
      <c r="DJ93" s="105">
        <v>-3.853699034300969E-2</v>
      </c>
    </row>
    <row r="94" spans="1:114" s="36" customFormat="1" x14ac:dyDescent="0.25">
      <c r="A94" s="31" t="s">
        <v>48</v>
      </c>
      <c r="B94" s="113"/>
      <c r="C94" s="113">
        <f t="shared" ref="C94:AD94" si="11">C84*3</f>
        <v>70.267935334372524</v>
      </c>
      <c r="D94" s="113">
        <f t="shared" si="11"/>
        <v>30.893534172205289</v>
      </c>
      <c r="E94" s="113">
        <f t="shared" si="11"/>
        <v>34.73357650944159</v>
      </c>
      <c r="F94" s="121">
        <f t="shared" si="11"/>
        <v>28.546184275509777</v>
      </c>
      <c r="G94" s="113">
        <f t="shared" si="11"/>
        <v>47.712439706361423</v>
      </c>
      <c r="H94" s="113">
        <f t="shared" si="11"/>
        <v>42.127557805374124</v>
      </c>
      <c r="I94" s="113">
        <f t="shared" si="11"/>
        <v>56.637345311314718</v>
      </c>
      <c r="J94" s="113">
        <f t="shared" si="11"/>
        <v>32.042411649568052</v>
      </c>
      <c r="K94" s="113">
        <f t="shared" si="11"/>
        <v>39.523588030686867</v>
      </c>
      <c r="L94" s="113">
        <f t="shared" si="11"/>
        <v>66.958345918515562</v>
      </c>
      <c r="M94" s="113">
        <f t="shared" si="11"/>
        <v>72.192274136141634</v>
      </c>
      <c r="N94" s="113">
        <f t="shared" si="11"/>
        <v>84.940932599780396</v>
      </c>
      <c r="O94" s="113">
        <f t="shared" si="11"/>
        <v>105.43291513013759</v>
      </c>
      <c r="P94" s="113">
        <f t="shared" si="11"/>
        <v>49.856888352496469</v>
      </c>
      <c r="Q94" s="121">
        <f t="shared" si="11"/>
        <v>30.138697508124633</v>
      </c>
      <c r="R94" s="121">
        <f t="shared" si="11"/>
        <v>34.462427788756138</v>
      </c>
      <c r="S94" s="113">
        <f t="shared" si="11"/>
        <v>31.117158217143626</v>
      </c>
      <c r="T94" s="121">
        <f t="shared" si="11"/>
        <v>30.984854879586809</v>
      </c>
      <c r="U94" s="122">
        <f t="shared" si="11"/>
        <v>13.749130481356115</v>
      </c>
      <c r="V94" s="113">
        <f t="shared" si="11"/>
        <v>16.612763819771445</v>
      </c>
      <c r="W94" s="113">
        <f t="shared" si="11"/>
        <v>7.1690175021849729</v>
      </c>
      <c r="X94" s="113">
        <f t="shared" si="11"/>
        <v>10.462486062042235</v>
      </c>
      <c r="Y94" s="121">
        <f t="shared" si="11"/>
        <v>12.895977215132557</v>
      </c>
      <c r="Z94" s="122">
        <f t="shared" si="11"/>
        <v>86.407168314600426</v>
      </c>
      <c r="AA94" s="113">
        <f t="shared" si="11"/>
        <v>74.794648171031255</v>
      </c>
      <c r="AB94" s="113">
        <f t="shared" si="11"/>
        <v>38.659675170152042</v>
      </c>
      <c r="AC94" s="114">
        <f t="shared" si="11"/>
        <v>19.741554295102517</v>
      </c>
      <c r="AD94" s="113">
        <f t="shared" si="11"/>
        <v>11.037850891637577</v>
      </c>
      <c r="AE94" s="113">
        <f t="shared" ref="AE94:BV94" si="12">AE84*3</f>
        <v>4.7360896103379098</v>
      </c>
      <c r="AF94" s="113">
        <f t="shared" si="12"/>
        <v>16.336977322316496</v>
      </c>
      <c r="AG94" s="114">
        <f t="shared" si="12"/>
        <v>36.358305790583344</v>
      </c>
      <c r="AH94" s="113">
        <f t="shared" si="12"/>
        <v>38.838956874364115</v>
      </c>
      <c r="AI94" s="113">
        <f t="shared" si="12"/>
        <v>52.911378661783829</v>
      </c>
      <c r="AJ94" s="114">
        <f t="shared" si="12"/>
        <v>16.50362695758534</v>
      </c>
      <c r="AK94" s="113">
        <f t="shared" si="12"/>
        <v>6.9940644719335268</v>
      </c>
      <c r="AL94" s="113">
        <f t="shared" si="12"/>
        <v>-19.51516429326303</v>
      </c>
      <c r="AM94" s="113">
        <f t="shared" si="12"/>
        <v>8.6992493970233085</v>
      </c>
      <c r="AN94" s="120">
        <f t="shared" si="12"/>
        <v>9.9303674808355531</v>
      </c>
      <c r="AO94" s="113">
        <f t="shared" si="12"/>
        <v>21.647193432800378</v>
      </c>
      <c r="AP94" s="113">
        <f t="shared" si="12"/>
        <v>19.688498503423254</v>
      </c>
      <c r="AQ94" s="113">
        <f t="shared" si="12"/>
        <v>33.18999324</v>
      </c>
      <c r="AR94" s="113">
        <f t="shared" si="12"/>
        <v>43.748686455642272</v>
      </c>
      <c r="AS94" s="113">
        <f t="shared" si="12"/>
        <v>60.475680965559121</v>
      </c>
      <c r="AT94" s="113">
        <f t="shared" si="12"/>
        <v>45.600760159599659</v>
      </c>
      <c r="AU94" s="113">
        <f t="shared" si="12"/>
        <v>36.31920250779396</v>
      </c>
      <c r="AV94" s="113">
        <f t="shared" si="12"/>
        <v>21.665479047258117</v>
      </c>
      <c r="AW94" s="113">
        <f t="shared" si="12"/>
        <v>19.225043693323947</v>
      </c>
      <c r="AX94" s="113">
        <f t="shared" si="12"/>
        <v>34.046939118460052</v>
      </c>
      <c r="AY94" s="113">
        <f t="shared" si="12"/>
        <v>66.000094719101455</v>
      </c>
      <c r="AZ94" s="113">
        <f>AZ84*3</f>
        <v>71.950175624830536</v>
      </c>
      <c r="BA94" s="113">
        <f t="shared" si="12"/>
        <v>59.196247637509856</v>
      </c>
      <c r="BB94" s="113">
        <f t="shared" si="12"/>
        <v>48.464301183906002</v>
      </c>
      <c r="BC94" s="113">
        <f t="shared" si="12"/>
        <v>41.902777604525703</v>
      </c>
      <c r="BD94" s="113">
        <f t="shared" si="12"/>
        <v>44.38447920337611</v>
      </c>
      <c r="BE94" s="113">
        <f t="shared" si="12"/>
        <v>76.421239683847915</v>
      </c>
      <c r="BF94" s="120">
        <f t="shared" si="12"/>
        <v>76.147631818812926</v>
      </c>
      <c r="BG94" s="113">
        <f t="shared" si="12"/>
        <v>28.783628553702812</v>
      </c>
      <c r="BH94" s="113">
        <f t="shared" si="12"/>
        <v>23.356421848745654</v>
      </c>
      <c r="BI94" s="113">
        <f t="shared" si="12"/>
        <v>30.55761100800774</v>
      </c>
      <c r="BJ94" s="113">
        <f t="shared" si="12"/>
        <v>27.261705474868283</v>
      </c>
      <c r="BK94" s="113">
        <f t="shared" si="12"/>
        <v>65.940834449999997</v>
      </c>
      <c r="BL94" s="113">
        <f t="shared" si="12"/>
        <v>69.726060337973422</v>
      </c>
      <c r="BM94" s="113">
        <f>BM84*3</f>
        <v>20.787919427595405</v>
      </c>
      <c r="BN94" s="113">
        <f t="shared" si="12"/>
        <v>20.788111297467051</v>
      </c>
      <c r="BO94" s="113">
        <f t="shared" si="12"/>
        <v>12.392463929888176</v>
      </c>
      <c r="BP94" s="113">
        <f t="shared" si="12"/>
        <v>9.5005809773676191</v>
      </c>
      <c r="BQ94" s="113">
        <f t="shared" si="12"/>
        <v>28.007409500982597</v>
      </c>
      <c r="BR94" s="113">
        <f t="shared" si="12"/>
        <v>36.441119999999998</v>
      </c>
      <c r="BS94" s="113">
        <f t="shared" si="12"/>
        <v>33.927711548715898</v>
      </c>
      <c r="BT94" s="113">
        <f t="shared" si="12"/>
        <v>42.731307209966516</v>
      </c>
      <c r="BU94" s="114">
        <f t="shared" si="12"/>
        <v>32.87868950799453</v>
      </c>
      <c r="BV94" s="113">
        <f t="shared" si="12"/>
        <v>8.7674687149152355</v>
      </c>
      <c r="BW94" s="113">
        <f t="shared" ref="BW94:CG94" si="13">BW84*3</f>
        <v>-0.14243317145050041</v>
      </c>
      <c r="BX94" s="113">
        <f t="shared" si="13"/>
        <v>-4.3328367921507835</v>
      </c>
      <c r="BY94" s="113">
        <f t="shared" si="13"/>
        <v>-0.66162849350013808</v>
      </c>
      <c r="BZ94" s="113">
        <f t="shared" si="13"/>
        <v>-2.3375931429866785</v>
      </c>
      <c r="CA94" s="113">
        <f t="shared" si="13"/>
        <v>15.21716872642558</v>
      </c>
      <c r="CB94" s="113">
        <f t="shared" si="13"/>
        <v>12.949625826931996</v>
      </c>
      <c r="CC94" s="113">
        <f t="shared" si="13"/>
        <v>9.1839565462212924</v>
      </c>
      <c r="CD94" s="113">
        <f t="shared" si="13"/>
        <v>35.823939507801178</v>
      </c>
      <c r="CE94" s="113">
        <f t="shared" si="13"/>
        <v>33.113439911742176</v>
      </c>
      <c r="CF94" s="113">
        <f t="shared" si="13"/>
        <v>35.179141530101099</v>
      </c>
      <c r="CG94" s="113">
        <f t="shared" si="13"/>
        <v>48.249495388877932</v>
      </c>
      <c r="CH94" s="113">
        <f t="shared" ref="CH94:CS94" si="14">CH84*3</f>
        <v>34.441126948707151</v>
      </c>
      <c r="CI94" s="113">
        <f t="shared" si="14"/>
        <v>32.552534586885898</v>
      </c>
      <c r="CJ94" s="113">
        <f t="shared" si="14"/>
        <v>26.686785962357376</v>
      </c>
      <c r="CK94" s="113">
        <f t="shared" si="14"/>
        <v>50.045562187882652</v>
      </c>
      <c r="CL94" s="113">
        <f t="shared" ref="CL94" si="15">CL84*3</f>
        <v>6.6970624307895905</v>
      </c>
      <c r="CM94" s="113">
        <f t="shared" ref="CM94" si="16">CM84*3</f>
        <v>45.02450449875645</v>
      </c>
      <c r="CN94" s="113">
        <f t="shared" ref="CN94:CR94" si="17">CN84*3</f>
        <v>20.459697550591667</v>
      </c>
      <c r="CO94" s="113">
        <f t="shared" si="17"/>
        <v>21.229654136586703</v>
      </c>
      <c r="CP94" s="113">
        <f t="shared" ref="CP94:CQ94" si="18">CP84*3</f>
        <v>24.028325536949474</v>
      </c>
      <c r="CQ94" s="113">
        <f t="shared" si="18"/>
        <v>22.380255351000002</v>
      </c>
      <c r="CR94" s="113">
        <f t="shared" si="17"/>
        <v>11.518534968000001</v>
      </c>
      <c r="CS94" s="113">
        <f t="shared" si="14"/>
        <v>9.5012964600000007</v>
      </c>
      <c r="CT94" s="104" t="str">
        <f>A94</f>
        <v>Sharpe SCALED</v>
      </c>
      <c r="CU94" s="113">
        <f>MAX(C94:CE94)</f>
        <v>105.43291513013759</v>
      </c>
      <c r="CV94" s="113">
        <f>MIN(C94:CE94)</f>
        <v>-19.51516429326303</v>
      </c>
      <c r="CW94" s="113">
        <f>AVERAGE(C94:CE94)</f>
        <v>34.106546899123757</v>
      </c>
      <c r="CX94" s="83">
        <f>IF(CS94&gt;=CR94,1,0)</f>
        <v>0</v>
      </c>
      <c r="CY94" s="36" t="s">
        <v>198</v>
      </c>
      <c r="DC94" s="113"/>
      <c r="DD94" s="113"/>
      <c r="DE94" s="113"/>
      <c r="DF94" s="113"/>
      <c r="DG94" s="113"/>
      <c r="DH94" s="113"/>
      <c r="DI94" s="113"/>
      <c r="DJ94" s="113"/>
    </row>
    <row r="95" spans="1:114" s="36" customFormat="1" x14ac:dyDescent="0.25">
      <c r="A95" s="31" t="s">
        <v>53</v>
      </c>
      <c r="B95" s="113"/>
      <c r="C95" s="113">
        <f t="shared" ref="C95:AA95" si="19">C93*-1000</f>
        <v>6.3056385066788607</v>
      </c>
      <c r="D95" s="113">
        <f t="shared" si="19"/>
        <v>28.051421196902751</v>
      </c>
      <c r="E95" s="113">
        <f t="shared" si="19"/>
        <v>31.355006227510806</v>
      </c>
      <c r="F95" s="113">
        <f t="shared" si="19"/>
        <v>54.973822683282989</v>
      </c>
      <c r="G95" s="113">
        <f t="shared" si="19"/>
        <v>17.35583091075107</v>
      </c>
      <c r="H95" s="113">
        <f t="shared" si="19"/>
        <v>34.470507255300099</v>
      </c>
      <c r="I95" s="113">
        <f t="shared" si="19"/>
        <v>8.235390691489366</v>
      </c>
      <c r="J95" s="113">
        <f t="shared" si="19"/>
        <v>29.40543981545218</v>
      </c>
      <c r="K95" s="113">
        <f t="shared" si="19"/>
        <v>12.723595131250161</v>
      </c>
      <c r="L95" s="113">
        <f t="shared" si="19"/>
        <v>7.1477003721671792</v>
      </c>
      <c r="M95" s="113">
        <f t="shared" si="19"/>
        <v>4.1488658026348793</v>
      </c>
      <c r="N95" s="113">
        <f t="shared" si="19"/>
        <v>2.7068023004691888</v>
      </c>
      <c r="O95" s="113">
        <f t="shared" si="19"/>
        <v>-1.4582741778086279</v>
      </c>
      <c r="P95" s="113">
        <f t="shared" si="19"/>
        <v>18.40182502377662</v>
      </c>
      <c r="Q95" s="113">
        <f t="shared" si="19"/>
        <v>40.803604870123621</v>
      </c>
      <c r="R95" s="113">
        <f t="shared" si="19"/>
        <v>55.447853620671381</v>
      </c>
      <c r="S95" s="113">
        <f t="shared" si="19"/>
        <v>29.066187771706421</v>
      </c>
      <c r="T95" s="113">
        <f t="shared" si="19"/>
        <v>35.009853444877983</v>
      </c>
      <c r="U95" s="114">
        <f t="shared" si="19"/>
        <v>69.148678599666937</v>
      </c>
      <c r="V95" s="113">
        <f t="shared" si="19"/>
        <v>55.13015899342188</v>
      </c>
      <c r="W95" s="113">
        <f t="shared" si="19"/>
        <v>49.159579026778189</v>
      </c>
      <c r="X95" s="113">
        <f t="shared" si="19"/>
        <v>121.808479981171</v>
      </c>
      <c r="Y95" s="113">
        <f t="shared" si="19"/>
        <v>189.28549202146161</v>
      </c>
      <c r="Z95" s="114">
        <f t="shared" si="19"/>
        <v>0.98720496231981258</v>
      </c>
      <c r="AA95" s="113">
        <f t="shared" si="19"/>
        <v>4.4337415450499718</v>
      </c>
      <c r="AB95" s="113">
        <f t="shared" ref="AB95:BW95" si="20">AB93*-1000</f>
        <v>19.526928614742292</v>
      </c>
      <c r="AC95" s="114">
        <f t="shared" si="20"/>
        <v>49.105661398123821</v>
      </c>
      <c r="AD95" s="113">
        <f t="shared" si="20"/>
        <v>29.700902823762533</v>
      </c>
      <c r="AE95" s="113">
        <f t="shared" si="20"/>
        <v>58.316857714412329</v>
      </c>
      <c r="AF95" s="113">
        <f t="shared" si="20"/>
        <v>21.902742860168242</v>
      </c>
      <c r="AG95" s="114">
        <f t="shared" si="20"/>
        <v>15.156044719614449</v>
      </c>
      <c r="AH95" s="113">
        <f t="shared" si="20"/>
        <v>15.6016082494756</v>
      </c>
      <c r="AI95" s="113">
        <f t="shared" si="20"/>
        <v>9.91671266036108</v>
      </c>
      <c r="AJ95" s="114">
        <f t="shared" si="20"/>
        <v>32.099293168748503</v>
      </c>
      <c r="AK95" s="113">
        <f t="shared" si="20"/>
        <v>62.516176934561571</v>
      </c>
      <c r="AL95" s="113">
        <f t="shared" si="20"/>
        <v>80.254450793383697</v>
      </c>
      <c r="AM95" s="113">
        <f t="shared" si="20"/>
        <v>71.567096727317093</v>
      </c>
      <c r="AN95" s="120">
        <f t="shared" si="20"/>
        <v>48.061749989359967</v>
      </c>
      <c r="AO95" s="113">
        <f t="shared" si="20"/>
        <v>38.139779002201252</v>
      </c>
      <c r="AP95" s="113">
        <f t="shared" si="20"/>
        <v>70.52078045413154</v>
      </c>
      <c r="AQ95" s="113">
        <f t="shared" si="20"/>
        <v>31.842734999999998</v>
      </c>
      <c r="AR95" s="113">
        <f t="shared" si="20"/>
        <v>20.174435858025319</v>
      </c>
      <c r="AS95" s="113">
        <f t="shared" si="20"/>
        <v>12.210873415957991</v>
      </c>
      <c r="AT95" s="113">
        <f t="shared" si="20"/>
        <v>19.75602783283745</v>
      </c>
      <c r="AU95" s="113">
        <f t="shared" si="20"/>
        <v>27.236527403784748</v>
      </c>
      <c r="AV95" s="113">
        <f t="shared" si="20"/>
        <v>32.670259215038371</v>
      </c>
      <c r="AW95" s="113">
        <f t="shared" si="20"/>
        <v>29.538740602325632</v>
      </c>
      <c r="AX95" s="113">
        <f t="shared" si="20"/>
        <v>28.185708247881919</v>
      </c>
      <c r="AY95" s="113">
        <f t="shared" si="20"/>
        <v>9.0929831858839663</v>
      </c>
      <c r="AZ95" s="113">
        <f t="shared" si="20"/>
        <v>4.4818718235424821</v>
      </c>
      <c r="BA95" s="113">
        <f t="shared" si="20"/>
        <v>8.3721483434486821</v>
      </c>
      <c r="BB95" s="113">
        <f t="shared" si="20"/>
        <v>8.9059085736867871</v>
      </c>
      <c r="BC95" s="113">
        <f t="shared" si="20"/>
        <v>19.832950357970212</v>
      </c>
      <c r="BD95" s="113">
        <f t="shared" si="20"/>
        <v>16.991219566280261</v>
      </c>
      <c r="BE95" s="113">
        <f t="shared" si="20"/>
        <v>2.6712931352508638</v>
      </c>
      <c r="BF95" s="120">
        <f t="shared" si="20"/>
        <v>5.4263246330213644</v>
      </c>
      <c r="BG95" s="113">
        <f t="shared" si="20"/>
        <v>32.198703745492608</v>
      </c>
      <c r="BH95" s="113">
        <f t="shared" si="20"/>
        <v>50.032710757858617</v>
      </c>
      <c r="BI95" s="113">
        <f t="shared" si="20"/>
        <v>47.2175392171143</v>
      </c>
      <c r="BJ95" s="113">
        <f t="shared" si="20"/>
        <v>38.267212013124549</v>
      </c>
      <c r="BK95" s="113">
        <f t="shared" si="20"/>
        <v>6.8518140000000001</v>
      </c>
      <c r="BL95" s="113">
        <f t="shared" si="20"/>
        <v>4.0854908407587125</v>
      </c>
      <c r="BM95" s="113">
        <f>BM93*-1000</f>
        <v>31.81413436087746</v>
      </c>
      <c r="BN95" s="113">
        <f t="shared" si="20"/>
        <v>31.800986604051221</v>
      </c>
      <c r="BO95" s="113">
        <f t="shared" si="20"/>
        <v>40.509080750266214</v>
      </c>
      <c r="BP95" s="113">
        <f t="shared" si="20"/>
        <v>69.218869364786656</v>
      </c>
      <c r="BQ95" s="113">
        <f t="shared" si="20"/>
        <v>21.500092435678571</v>
      </c>
      <c r="BR95" s="113">
        <f t="shared" si="20"/>
        <v>17.21</v>
      </c>
      <c r="BS95" s="113">
        <f t="shared" si="20"/>
        <v>20.39603549398954</v>
      </c>
      <c r="BT95" s="113">
        <f t="shared" si="20"/>
        <v>13.3775830651339</v>
      </c>
      <c r="BU95" s="114">
        <f t="shared" si="20"/>
        <v>17.092653687330618</v>
      </c>
      <c r="BV95" s="113">
        <f t="shared" si="20"/>
        <v>50.58438132713848</v>
      </c>
      <c r="BW95" s="113">
        <f t="shared" si="20"/>
        <v>85.807822182317196</v>
      </c>
      <c r="BX95" s="113">
        <f t="shared" ref="BX95:CG95" si="21">BX93*-1000</f>
        <v>90.603295034984754</v>
      </c>
      <c r="BY95" s="113">
        <f t="shared" si="21"/>
        <v>85.107034239857342</v>
      </c>
      <c r="BZ95" s="113">
        <f t="shared" si="21"/>
        <v>63.175191964898595</v>
      </c>
      <c r="CA95" s="113">
        <f t="shared" si="21"/>
        <v>45.944273479098378</v>
      </c>
      <c r="CB95" s="113">
        <f t="shared" si="21"/>
        <v>47.484806522322501</v>
      </c>
      <c r="CC95" s="113">
        <f t="shared" si="21"/>
        <v>44.127605007102709</v>
      </c>
      <c r="CD95" s="113">
        <f t="shared" si="21"/>
        <v>17.509728469001509</v>
      </c>
      <c r="CE95" s="113">
        <f t="shared" si="21"/>
        <v>15.748171728488479</v>
      </c>
      <c r="CF95" s="113">
        <f t="shared" si="21"/>
        <v>17.942477579216728</v>
      </c>
      <c r="CG95" s="113">
        <f t="shared" si="21"/>
        <v>10.59713772082446</v>
      </c>
      <c r="CH95" s="113">
        <f t="shared" ref="CH95:CS95" si="22">CH93*-1000</f>
        <v>13.54675967209598</v>
      </c>
      <c r="CI95" s="113">
        <f t="shared" si="22"/>
        <v>15.584303996269959</v>
      </c>
      <c r="CJ95" s="113">
        <f t="shared" si="22"/>
        <v>22.085100114240031</v>
      </c>
      <c r="CK95" s="113">
        <f t="shared" si="22"/>
        <v>9.7834342866334474</v>
      </c>
      <c r="CL95" s="113">
        <f t="shared" ref="CL95" si="23">CL93*-1000</f>
        <v>52.010673040538805</v>
      </c>
      <c r="CM95" s="113">
        <f t="shared" ref="CM95" si="24">CM93*-1000</f>
        <v>15.847833064481742</v>
      </c>
      <c r="CN95" s="113">
        <f t="shared" ref="CN95:CR95" si="25">CN93*-1000</f>
        <v>37.037105934302318</v>
      </c>
      <c r="CO95" s="113">
        <f t="shared" si="25"/>
        <v>38.536990343009691</v>
      </c>
      <c r="CP95" s="113">
        <f t="shared" ref="CP95:CQ95" si="26">CP93*-1000</f>
        <v>42.436600308782658</v>
      </c>
      <c r="CQ95" s="113">
        <f t="shared" si="26"/>
        <v>41.243445690000001</v>
      </c>
      <c r="CR95" s="113">
        <f t="shared" si="25"/>
        <v>39.577943609999998</v>
      </c>
      <c r="CS95" s="113">
        <f t="shared" si="22"/>
        <v>42.917178039999996</v>
      </c>
      <c r="CT95" s="111" t="str">
        <f>A95</f>
        <v>DVaR SCALED</v>
      </c>
      <c r="CU95" s="113">
        <f>MAX(C95:CE95)</f>
        <v>189.28549202146161</v>
      </c>
      <c r="CV95" s="113">
        <f>MIN(C95:CE95)</f>
        <v>-1.4582741778086279</v>
      </c>
      <c r="CW95" s="113">
        <f>AVERAGE(C95:CE95)</f>
        <v>34.463536002149134</v>
      </c>
      <c r="CX95" s="83">
        <f>IF(CS95&lt;=CR95,1,0)</f>
        <v>0</v>
      </c>
      <c r="CY95" s="36" t="s">
        <v>199</v>
      </c>
      <c r="CZ95" s="36" t="s">
        <v>200</v>
      </c>
      <c r="DC95" s="113"/>
      <c r="DD95" s="113"/>
      <c r="DE95" s="113"/>
      <c r="DF95" s="113"/>
      <c r="DG95" s="113"/>
      <c r="DH95" s="113"/>
      <c r="DI95" s="113"/>
      <c r="DJ95" s="113"/>
    </row>
    <row r="96" spans="1:114" s="36" customFormat="1" x14ac:dyDescent="0.25">
      <c r="A96" s="31" t="s">
        <v>40</v>
      </c>
      <c r="B96" s="113"/>
      <c r="C96" s="113">
        <f t="shared" ref="C96:AA96" si="27">C83*100</f>
        <v>19.084196175639658</v>
      </c>
      <c r="D96" s="113">
        <f t="shared" si="27"/>
        <v>32.953716786604907</v>
      </c>
      <c r="E96" s="113">
        <f t="shared" si="27"/>
        <v>39.172079271190555</v>
      </c>
      <c r="F96" s="113">
        <f t="shared" si="27"/>
        <v>62.308354236217824</v>
      </c>
      <c r="G96" s="113">
        <f t="shared" si="27"/>
        <v>27.603064084932289</v>
      </c>
      <c r="H96" s="113">
        <f t="shared" si="27"/>
        <v>49.058648309343411</v>
      </c>
      <c r="I96" s="113">
        <f t="shared" si="27"/>
        <v>16.125365020910859</v>
      </c>
      <c r="J96" s="113">
        <f t="shared" si="27"/>
        <v>35.17228175982887</v>
      </c>
      <c r="K96" s="113">
        <f t="shared" si="27"/>
        <v>17.262097620837242</v>
      </c>
      <c r="L96" s="113">
        <f t="shared" si="27"/>
        <v>19.101836552726812</v>
      </c>
      <c r="M96" s="113">
        <f t="shared" si="27"/>
        <v>13.6047426636213</v>
      </c>
      <c r="N96" s="113">
        <f t="shared" si="27"/>
        <v>19.855615999492478</v>
      </c>
      <c r="O96" s="113">
        <f t="shared" si="27"/>
        <v>10.823380842983001</v>
      </c>
      <c r="P96" s="113">
        <f t="shared" si="27"/>
        <v>30.64933032119929</v>
      </c>
      <c r="Q96" s="113">
        <f t="shared" si="27"/>
        <v>47.378754689056841</v>
      </c>
      <c r="R96" s="113">
        <f t="shared" si="27"/>
        <v>68.962473968584987</v>
      </c>
      <c r="S96" s="113">
        <f t="shared" si="27"/>
        <v>34.264893179307002</v>
      </c>
      <c r="T96" s="113">
        <f t="shared" si="27"/>
        <v>41.186657736558438</v>
      </c>
      <c r="U96" s="114">
        <f t="shared" si="27"/>
        <v>64.144462984123663</v>
      </c>
      <c r="V96" s="113">
        <f t="shared" si="27"/>
        <v>53.002835923845957</v>
      </c>
      <c r="W96" s="113">
        <f t="shared" si="27"/>
        <v>42.195132966141855</v>
      </c>
      <c r="X96" s="113">
        <f t="shared" si="27"/>
        <v>108.61318338104499</v>
      </c>
      <c r="Y96" s="113">
        <f t="shared" si="27"/>
        <v>173.76802996904669</v>
      </c>
      <c r="Z96" s="114">
        <f t="shared" si="27"/>
        <v>8.4427282469655385</v>
      </c>
      <c r="AA96" s="113">
        <f t="shared" si="27"/>
        <v>16.388828535882823</v>
      </c>
      <c r="AB96" s="113">
        <f t="shared" ref="AB96:BW96" si="28">AB83*100</f>
        <v>26.087725058861921</v>
      </c>
      <c r="AC96" s="114">
        <f t="shared" si="28"/>
        <v>49.167124919724991</v>
      </c>
      <c r="AD96" s="113">
        <f t="shared" si="28"/>
        <v>26.664406643887229</v>
      </c>
      <c r="AE96" s="113">
        <f t="shared" si="28"/>
        <v>48.709621030401117</v>
      </c>
      <c r="AF96" s="113">
        <f t="shared" si="28"/>
        <v>20.98398040745051</v>
      </c>
      <c r="AG96" s="114">
        <f t="shared" si="28"/>
        <v>19.456978590685551</v>
      </c>
      <c r="AH96" s="113">
        <f t="shared" si="28"/>
        <v>20.90979462141679</v>
      </c>
      <c r="AI96" s="113">
        <f t="shared" si="28"/>
        <v>17.708554111439202</v>
      </c>
      <c r="AJ96" s="114">
        <f t="shared" si="28"/>
        <v>30.817896354238723</v>
      </c>
      <c r="AK96" s="113">
        <f t="shared" si="28"/>
        <v>53.553124554502965</v>
      </c>
      <c r="AL96" s="113">
        <f t="shared" si="28"/>
        <v>52.867894415092529</v>
      </c>
      <c r="AM96" s="113">
        <f t="shared" si="28"/>
        <v>62.514271304818593</v>
      </c>
      <c r="AN96" s="120">
        <f t="shared" si="28"/>
        <v>42.588018090098764</v>
      </c>
      <c r="AO96" s="113">
        <f t="shared" si="28"/>
        <v>39.176263878896741</v>
      </c>
      <c r="AP96" s="113">
        <f t="shared" si="28"/>
        <v>70.559468047221202</v>
      </c>
      <c r="AQ96" s="113">
        <f t="shared" si="28"/>
        <v>38.791895799999999</v>
      </c>
      <c r="AR96" s="113">
        <f t="shared" si="28"/>
        <v>29.616231058061722</v>
      </c>
      <c r="AS96" s="113">
        <f t="shared" si="28"/>
        <v>26.548914531190288</v>
      </c>
      <c r="AT96" s="113">
        <f t="shared" si="28"/>
        <v>30.083935642508241</v>
      </c>
      <c r="AU96" s="113">
        <f t="shared" si="28"/>
        <v>34.94241953934872</v>
      </c>
      <c r="AV96" s="113">
        <f t="shared" si="28"/>
        <v>33.566444134298877</v>
      </c>
      <c r="AW96" s="113">
        <f t="shared" si="28"/>
        <v>29.374768969209097</v>
      </c>
      <c r="AX96" s="113">
        <f t="shared" si="28"/>
        <v>34.817578112103334</v>
      </c>
      <c r="AY96" s="113">
        <f t="shared" si="28"/>
        <v>23.504313119158589</v>
      </c>
      <c r="AZ96" s="113">
        <f t="shared" si="28"/>
        <v>14.543991831302531</v>
      </c>
      <c r="BA96" s="113">
        <f t="shared" si="28"/>
        <v>17.556737228448998</v>
      </c>
      <c r="BB96" s="113">
        <f t="shared" si="28"/>
        <v>14.39177358172183</v>
      </c>
      <c r="BC96" s="113">
        <f t="shared" si="28"/>
        <v>28.107443563850509</v>
      </c>
      <c r="BD96" s="113">
        <f t="shared" si="28"/>
        <v>25.255040196522284</v>
      </c>
      <c r="BE96" s="113">
        <f t="shared" si="28"/>
        <v>10.727282793562122</v>
      </c>
      <c r="BF96" s="120">
        <f t="shared" si="28"/>
        <v>21.47867534712416</v>
      </c>
      <c r="BG96" s="113">
        <f t="shared" si="28"/>
        <v>36.624989397174119</v>
      </c>
      <c r="BH96" s="113">
        <f t="shared" si="28"/>
        <v>52.614272235096514</v>
      </c>
      <c r="BI96" s="113">
        <f t="shared" si="28"/>
        <v>55.181281133937802</v>
      </c>
      <c r="BJ96" s="113">
        <f t="shared" si="28"/>
        <v>42.553308622909292</v>
      </c>
      <c r="BK96" s="113">
        <f t="shared" si="28"/>
        <v>17.675335400000002</v>
      </c>
      <c r="BL96" s="113">
        <f t="shared" si="28"/>
        <v>12.10231834887205</v>
      </c>
      <c r="BM96" s="113">
        <f>BM83*100</f>
        <v>32.30159457532362</v>
      </c>
      <c r="BN96" s="113">
        <f t="shared" si="28"/>
        <v>32.288328569016819</v>
      </c>
      <c r="BO96" s="113">
        <f t="shared" si="28"/>
        <v>36.962185843094566</v>
      </c>
      <c r="BP96" s="113">
        <f t="shared" si="28"/>
        <v>61.028130424561645</v>
      </c>
      <c r="BQ96" s="113">
        <f t="shared" si="28"/>
        <v>24.173345422435798</v>
      </c>
      <c r="BR96" s="113">
        <f t="shared" si="28"/>
        <v>22.120999999999999</v>
      </c>
      <c r="BS96" s="113">
        <f t="shared" si="28"/>
        <v>25.146069620789056</v>
      </c>
      <c r="BT96" s="113">
        <f t="shared" si="28"/>
        <v>19.257945902472471</v>
      </c>
      <c r="BU96" s="114">
        <f t="shared" si="28"/>
        <v>20.718913670586058</v>
      </c>
      <c r="BV96" s="113">
        <f t="shared" si="28"/>
        <v>44.220604394658189</v>
      </c>
      <c r="BW96" s="113">
        <f t="shared" si="28"/>
        <v>68.006150487833182</v>
      </c>
      <c r="BX96" s="113">
        <f t="shared" ref="BX96:CG96" si="29">BX83*100</f>
        <v>68.785068129823827</v>
      </c>
      <c r="BY96" s="113">
        <f t="shared" si="29"/>
        <v>67.085607658761717</v>
      </c>
      <c r="BZ96" s="113">
        <f t="shared" si="29"/>
        <v>48.942584569063804</v>
      </c>
      <c r="CA96" s="113">
        <f t="shared" si="29"/>
        <v>43.401128945102961</v>
      </c>
      <c r="CB96" s="113">
        <f t="shared" si="29"/>
        <v>43.620459952046808</v>
      </c>
      <c r="CC96" s="113">
        <f t="shared" si="29"/>
        <v>38.762806602221531</v>
      </c>
      <c r="CD96" s="113">
        <f t="shared" si="29"/>
        <v>22.27644301524143</v>
      </c>
      <c r="CE96" s="113">
        <f t="shared" si="29"/>
        <v>19.16131759713257</v>
      </c>
      <c r="CF96" s="113">
        <f t="shared" si="29"/>
        <v>22.581964360151581</v>
      </c>
      <c r="CG96" s="113">
        <f t="shared" si="29"/>
        <v>17.046496697159562</v>
      </c>
      <c r="CH96" s="113">
        <f t="shared" ref="CH96:CS96" si="30">CH83*100</f>
        <v>16.84268615631861</v>
      </c>
      <c r="CI96" s="113">
        <f t="shared" si="30"/>
        <v>18.792288719428328</v>
      </c>
      <c r="CJ96" s="113">
        <f t="shared" si="30"/>
        <v>24.352788897493699</v>
      </c>
      <c r="CK96" s="113">
        <f t="shared" si="30"/>
        <v>16.362905596986849</v>
      </c>
      <c r="CL96" s="113">
        <f t="shared" ref="CL96" si="31">CL83*100</f>
        <v>44.404376716576152</v>
      </c>
      <c r="CM96" s="113">
        <f t="shared" ref="CM96" si="32">CM83*100</f>
        <v>23.8557451549562</v>
      </c>
      <c r="CN96" s="113">
        <f t="shared" ref="CN96:CR96" si="33">CN83*100</f>
        <v>37.439556580383631</v>
      </c>
      <c r="CO96" s="113">
        <f t="shared" si="33"/>
        <v>39.360971109877418</v>
      </c>
      <c r="CP96" s="113">
        <f t="shared" ref="CP96:CQ96" si="34">CP83*100</f>
        <v>45.04724191200814</v>
      </c>
      <c r="CQ96" s="113">
        <f t="shared" si="34"/>
        <v>42.790473060000004</v>
      </c>
      <c r="CR96" s="113">
        <f t="shared" si="33"/>
        <v>35.735646760000002</v>
      </c>
      <c r="CS96" s="113">
        <f t="shared" si="30"/>
        <v>37.839060619999998</v>
      </c>
      <c r="CT96" s="111" t="str">
        <f>A96</f>
        <v>Vol Scaled</v>
      </c>
      <c r="CU96" s="113">
        <f>MAX(C96:CE96)</f>
        <v>173.76802996904669</v>
      </c>
      <c r="CV96" s="113">
        <f>MIN(C96:CE96)</f>
        <v>8.4427282469655385</v>
      </c>
      <c r="CW96" s="113">
        <f>AVERAGE(C96:CE96)</f>
        <v>37.051931471869025</v>
      </c>
      <c r="CX96" s="83">
        <f>IF(CS96&lt;=CR96,1,0)</f>
        <v>0</v>
      </c>
      <c r="CY96" s="36" t="s">
        <v>199</v>
      </c>
      <c r="CZ96" s="36" t="s">
        <v>200</v>
      </c>
      <c r="DC96" s="113"/>
      <c r="DD96" s="113"/>
      <c r="DE96" s="113"/>
      <c r="DF96" s="113"/>
      <c r="DG96" s="113"/>
      <c r="DH96" s="113"/>
      <c r="DI96" s="113"/>
      <c r="DJ96" s="113"/>
    </row>
    <row r="97" spans="1:114" s="36" customFormat="1" x14ac:dyDescent="0.25">
      <c r="A97" s="31" t="s">
        <v>41</v>
      </c>
      <c r="B97" s="136"/>
      <c r="C97" s="136">
        <f t="shared" ref="C97:AB97" si="35">C87*-500</f>
        <v>6.8083499999998747</v>
      </c>
      <c r="D97" s="136">
        <f t="shared" si="35"/>
        <v>13.593983127609516</v>
      </c>
      <c r="E97" s="136">
        <f t="shared" si="35"/>
        <v>19.331852003669169</v>
      </c>
      <c r="F97" s="136">
        <f t="shared" si="35"/>
        <v>28.555065972875735</v>
      </c>
      <c r="G97" s="136">
        <f t="shared" si="35"/>
        <v>11.867118520831401</v>
      </c>
      <c r="H97" s="136">
        <f t="shared" si="35"/>
        <v>12.984300000000035</v>
      </c>
      <c r="I97" s="136">
        <f t="shared" si="35"/>
        <v>3.3041660736461518</v>
      </c>
      <c r="J97" s="136">
        <f t="shared" si="35"/>
        <v>13.251059627040895</v>
      </c>
      <c r="K97" s="136">
        <f t="shared" si="35"/>
        <v>6.3949878609019297</v>
      </c>
      <c r="L97" s="136">
        <f t="shared" si="35"/>
        <v>4.0743959587379495</v>
      </c>
      <c r="M97" s="136">
        <f t="shared" si="35"/>
        <v>1.1820046223041966E-2</v>
      </c>
      <c r="N97" s="136">
        <f t="shared" si="35"/>
        <v>1.2763639502778934</v>
      </c>
      <c r="O97" s="136">
        <f t="shared" si="35"/>
        <v>-5.0000000000000001E-3</v>
      </c>
      <c r="P97" s="136">
        <f t="shared" si="35"/>
        <v>14.238267090893794</v>
      </c>
      <c r="Q97" s="136">
        <f t="shared" si="35"/>
        <v>12.013081510189155</v>
      </c>
      <c r="R97" s="136">
        <f t="shared" si="35"/>
        <v>23.646549999999987</v>
      </c>
      <c r="S97" s="136">
        <f t="shared" si="35"/>
        <v>18.525670156586504</v>
      </c>
      <c r="T97" s="136">
        <f t="shared" si="35"/>
        <v>18.387867570423573</v>
      </c>
      <c r="U97" s="137">
        <f t="shared" si="35"/>
        <v>72.603165802302811</v>
      </c>
      <c r="V97" s="136">
        <f t="shared" si="35"/>
        <v>43.084499999999935</v>
      </c>
      <c r="W97" s="136">
        <f t="shared" si="35"/>
        <v>40.624979773031022</v>
      </c>
      <c r="X97" s="136">
        <f t="shared" si="35"/>
        <v>55.155780036293152</v>
      </c>
      <c r="Y97" s="136">
        <f t="shared" si="35"/>
        <v>94.235700000000008</v>
      </c>
      <c r="Z97" s="137">
        <f t="shared" si="35"/>
        <v>1.107427001453027</v>
      </c>
      <c r="AA97" s="136">
        <f t="shared" si="35"/>
        <v>2.8152516909884744</v>
      </c>
      <c r="AB97" s="136">
        <f t="shared" si="35"/>
        <v>8.6610496270139734</v>
      </c>
      <c r="AC97" s="137">
        <f t="shared" ref="AC97:BW97" si="36">AC87*-500</f>
        <v>22.993209347803553</v>
      </c>
      <c r="AD97" s="136">
        <f t="shared" si="36"/>
        <v>27.789828699853093</v>
      </c>
      <c r="AE97" s="136">
        <f t="shared" si="36"/>
        <v>33.065999999999889</v>
      </c>
      <c r="AF97" s="136">
        <f t="shared" si="36"/>
        <v>15.853800000000012</v>
      </c>
      <c r="AG97" s="137">
        <f t="shared" si="36"/>
        <v>4.1028615961112331</v>
      </c>
      <c r="AH97" s="136">
        <f t="shared" si="36"/>
        <v>4.2120900646320552</v>
      </c>
      <c r="AI97" s="136">
        <f t="shared" si="36"/>
        <v>4.3414536767376237</v>
      </c>
      <c r="AJ97" s="137">
        <f t="shared" si="36"/>
        <v>22.010881926408981</v>
      </c>
      <c r="AK97" s="136">
        <f t="shared" si="36"/>
        <v>41.012564165926236</v>
      </c>
      <c r="AL97" s="136">
        <f t="shared" si="36"/>
        <v>103.84979200986925</v>
      </c>
      <c r="AM97" s="136">
        <f t="shared" si="36"/>
        <v>53.115299999999998</v>
      </c>
      <c r="AN97" s="138">
        <f t="shared" si="36"/>
        <v>18.564710376848385</v>
      </c>
      <c r="AO97" s="136">
        <f t="shared" si="36"/>
        <v>14.353221524129765</v>
      </c>
      <c r="AP97" s="136">
        <f t="shared" si="36"/>
        <v>20.817390463000834</v>
      </c>
      <c r="AQ97" s="136">
        <f t="shared" si="36"/>
        <v>7.6035064999999999</v>
      </c>
      <c r="AR97" s="136">
        <f t="shared" si="36"/>
        <v>5.7423642229479155</v>
      </c>
      <c r="AS97" s="136">
        <f t="shared" si="36"/>
        <v>5.3915500000000094</v>
      </c>
      <c r="AT97" s="136">
        <f t="shared" si="36"/>
        <v>3.6377317851077362</v>
      </c>
      <c r="AU97" s="136">
        <f t="shared" si="36"/>
        <v>6.892965300649645</v>
      </c>
      <c r="AV97" s="136">
        <f t="shared" si="36"/>
        <v>14.427192434624359</v>
      </c>
      <c r="AW97" s="136">
        <f t="shared" si="36"/>
        <v>17.727062228570393</v>
      </c>
      <c r="AX97" s="136">
        <f t="shared" si="36"/>
        <v>16.897277183136257</v>
      </c>
      <c r="AY97" s="136">
        <f t="shared" si="36"/>
        <v>0.19699984949086463</v>
      </c>
      <c r="AZ97" s="136">
        <f t="shared" si="36"/>
        <v>5.0000000000000001E-4</v>
      </c>
      <c r="BA97" s="136">
        <f t="shared" si="36"/>
        <v>2.0673059378187491</v>
      </c>
      <c r="BB97" s="136">
        <f t="shared" si="36"/>
        <v>1.716459760310812</v>
      </c>
      <c r="BC97" s="136">
        <f t="shared" si="36"/>
        <v>7.1206598787350952</v>
      </c>
      <c r="BD97" s="136">
        <f t="shared" si="36"/>
        <v>6.2340838146272803</v>
      </c>
      <c r="BE97" s="136">
        <f t="shared" si="36"/>
        <v>0.4748761663153338</v>
      </c>
      <c r="BF97" s="138">
        <f t="shared" si="36"/>
        <v>2.1027299131949118</v>
      </c>
      <c r="BG97" s="136">
        <f t="shared" si="36"/>
        <v>6.7292188820287446</v>
      </c>
      <c r="BH97" s="136">
        <f t="shared" si="36"/>
        <v>28.890994497155354</v>
      </c>
      <c r="BI97" s="136">
        <f t="shared" si="36"/>
        <v>24.718433092485576</v>
      </c>
      <c r="BJ97" s="136">
        <f t="shared" si="36"/>
        <v>12.422012713881101</v>
      </c>
      <c r="BK97" s="136">
        <f t="shared" si="36"/>
        <v>3.6804615000000003</v>
      </c>
      <c r="BL97" s="136">
        <f t="shared" si="36"/>
        <v>3.1505000317407941</v>
      </c>
      <c r="BM97" s="136">
        <f>BM87*-500</f>
        <v>15.271489880745065</v>
      </c>
      <c r="BN97" s="136">
        <f t="shared" si="36"/>
        <v>15.265925649977754</v>
      </c>
      <c r="BO97" s="136">
        <f t="shared" si="36"/>
        <v>38.186885017097374</v>
      </c>
      <c r="BP97" s="136">
        <f t="shared" si="36"/>
        <v>29.585499999999886</v>
      </c>
      <c r="BQ97" s="136">
        <f t="shared" si="36"/>
        <v>14.254999999999995</v>
      </c>
      <c r="BR97" s="136">
        <f t="shared" si="36"/>
        <v>8.1399999999999988</v>
      </c>
      <c r="BS97" s="136">
        <f t="shared" si="36"/>
        <v>7.8865736514695408</v>
      </c>
      <c r="BT97" s="136">
        <f t="shared" si="36"/>
        <v>2.9643934368109295</v>
      </c>
      <c r="BU97" s="137">
        <f t="shared" si="36"/>
        <v>5.3366753671004998</v>
      </c>
      <c r="BV97" s="136">
        <f t="shared" si="36"/>
        <v>44.751264504105023</v>
      </c>
      <c r="BW97" s="136">
        <f t="shared" si="36"/>
        <v>87.246547872519358</v>
      </c>
      <c r="BX97" s="136">
        <f t="shared" ref="BX97:CG97" si="37">BX87*-500</f>
        <v>55.999448029358646</v>
      </c>
      <c r="BY97" s="136">
        <f t="shared" si="37"/>
        <v>62.548042371027648</v>
      </c>
      <c r="BZ97" s="136">
        <f t="shared" si="37"/>
        <v>49.061999999999912</v>
      </c>
      <c r="CA97" s="136">
        <f t="shared" si="37"/>
        <v>28.937976037799864</v>
      </c>
      <c r="CB97" s="136">
        <f t="shared" si="37"/>
        <v>28.949498187846217</v>
      </c>
      <c r="CC97" s="136">
        <f t="shared" si="37"/>
        <v>31.590749999999947</v>
      </c>
      <c r="CD97" s="136">
        <f t="shared" si="37"/>
        <v>5.1383016654773197</v>
      </c>
      <c r="CE97" s="136">
        <f t="shared" si="37"/>
        <v>4.655122068483478</v>
      </c>
      <c r="CF97" s="136">
        <f t="shared" si="37"/>
        <v>4.6799999999998931</v>
      </c>
      <c r="CG97" s="136">
        <f t="shared" si="37"/>
        <v>2.1726129387398818</v>
      </c>
      <c r="CH97" s="136">
        <f t="shared" ref="CH97:CS97" si="38">CH87*-500</f>
        <v>6.5241013197571496</v>
      </c>
      <c r="CI97" s="136">
        <f t="shared" si="38"/>
        <v>6.8676232392685197</v>
      </c>
      <c r="CJ97" s="136">
        <f t="shared" si="38"/>
        <v>9.3703504570115843</v>
      </c>
      <c r="CK97" s="136">
        <f t="shared" si="38"/>
        <v>0.83962440855744103</v>
      </c>
      <c r="CL97" s="136">
        <f t="shared" ref="CL97" si="39">CL87*-500</f>
        <v>60.386873210888453</v>
      </c>
      <c r="CM97" s="136">
        <f t="shared" ref="CM97" si="40">CM87*-500</f>
        <v>0.95929178959194106</v>
      </c>
      <c r="CN97" s="136">
        <f t="shared" ref="CN97:CR97" si="41">CN87*-500</f>
        <v>26.132716431628172</v>
      </c>
      <c r="CO97" s="136">
        <f t="shared" si="41"/>
        <v>24.388556910043416</v>
      </c>
      <c r="CP97" s="136">
        <f t="shared" ref="CP97:CQ97" si="42">CP87*-500</f>
        <v>21.612468951517169</v>
      </c>
      <c r="CQ97" s="136">
        <f t="shared" si="42"/>
        <v>22.701341650000003</v>
      </c>
      <c r="CR97" s="136">
        <f t="shared" si="41"/>
        <v>21.996401469999999</v>
      </c>
      <c r="CS97" s="136">
        <f t="shared" si="38"/>
        <v>32.534560300000003</v>
      </c>
      <c r="CT97" s="104" t="str">
        <f>A97</f>
        <v>MDD Scaled</v>
      </c>
      <c r="CU97" s="113">
        <f>MAX(C97:CE97)</f>
        <v>103.84979200986925</v>
      </c>
      <c r="CV97" s="113">
        <f>MIN(C97:CE97)</f>
        <v>-5.0000000000000001E-3</v>
      </c>
      <c r="CW97" s="113">
        <f>AVERAGE(C97:CE97)</f>
        <v>20.076878230678389</v>
      </c>
      <c r="CX97" s="83">
        <f>IF(CS97&lt;=CR97,1,0)</f>
        <v>0</v>
      </c>
      <c r="CY97" s="36" t="s">
        <v>198</v>
      </c>
      <c r="DC97" s="136"/>
      <c r="DD97" s="136"/>
      <c r="DE97" s="136"/>
      <c r="DF97" s="136"/>
      <c r="DG97" s="136"/>
      <c r="DH97" s="136"/>
      <c r="DI97" s="136"/>
      <c r="DJ97" s="136"/>
    </row>
    <row r="98" spans="1:114" s="36" customFormat="1" x14ac:dyDescent="0.25">
      <c r="A98" s="31" t="s">
        <v>54</v>
      </c>
      <c r="B98" s="113"/>
      <c r="C98" s="113">
        <f t="shared" ref="C98:AA98" si="43">C90*20</f>
        <v>-23.846626532809736</v>
      </c>
      <c r="D98" s="113">
        <f t="shared" si="43"/>
        <v>0.47123303655339782</v>
      </c>
      <c r="E98" s="113">
        <f t="shared" si="43"/>
        <v>-0.95919761568760431</v>
      </c>
      <c r="F98" s="113">
        <f t="shared" si="43"/>
        <v>-12.417493726755954</v>
      </c>
      <c r="G98" s="113">
        <f t="shared" si="43"/>
        <v>-18.317569987970948</v>
      </c>
      <c r="H98" s="113">
        <f t="shared" si="43"/>
        <v>11.707898720408691</v>
      </c>
      <c r="I98" s="113">
        <f t="shared" si="43"/>
        <v>13.865479821599838</v>
      </c>
      <c r="J98" s="113">
        <f t="shared" si="43"/>
        <v>14.73583613878586</v>
      </c>
      <c r="K98" s="113">
        <f t="shared" si="43"/>
        <v>-1.1282756719332856</v>
      </c>
      <c r="L98" s="113">
        <f t="shared" si="43"/>
        <v>-9.2261992252555078</v>
      </c>
      <c r="M98" s="113">
        <f t="shared" si="43"/>
        <v>8.700612125548755</v>
      </c>
      <c r="N98" s="113">
        <f t="shared" si="43"/>
        <v>-3.0751737319112422</v>
      </c>
      <c r="O98" s="113">
        <f t="shared" si="43"/>
        <v>5.3631823942357535</v>
      </c>
      <c r="P98" s="113">
        <f t="shared" si="43"/>
        <v>-9.9220140765581473</v>
      </c>
      <c r="Q98" s="113">
        <f t="shared" si="43"/>
        <v>5.2486740774360072</v>
      </c>
      <c r="R98" s="113">
        <f t="shared" si="43"/>
        <v>-11.165658641192827</v>
      </c>
      <c r="S98" s="113">
        <f t="shared" si="43"/>
        <v>-19.705021541083973</v>
      </c>
      <c r="T98" s="113">
        <f t="shared" si="43"/>
        <v>2.9259438702597862</v>
      </c>
      <c r="U98" s="114">
        <f t="shared" si="43"/>
        <v>-3.070019925064134</v>
      </c>
      <c r="V98" s="113">
        <f t="shared" si="43"/>
        <v>-7.4715559047312823</v>
      </c>
      <c r="W98" s="113">
        <f t="shared" si="43"/>
        <v>-1.3704386566243396</v>
      </c>
      <c r="X98" s="113">
        <f t="shared" si="43"/>
        <v>16.210340365292087</v>
      </c>
      <c r="Y98" s="113">
        <f t="shared" si="43"/>
        <v>2.3927599030114619</v>
      </c>
      <c r="Z98" s="114">
        <f t="shared" si="43"/>
        <v>-23.60797398533186</v>
      </c>
      <c r="AA98" s="113">
        <f t="shared" si="43"/>
        <v>-12.74489317441682</v>
      </c>
      <c r="AB98" s="113">
        <f t="shared" ref="AB98:BW98" si="44">AB90*20</f>
        <v>-5.487109195632442</v>
      </c>
      <c r="AC98" s="114">
        <f t="shared" si="44"/>
        <v>15.133638412659579</v>
      </c>
      <c r="AD98" s="113">
        <f t="shared" si="44"/>
        <v>1.7005654517673132</v>
      </c>
      <c r="AE98" s="113">
        <f t="shared" si="44"/>
        <v>4.6663641075847604</v>
      </c>
      <c r="AF98" s="113">
        <f t="shared" si="44"/>
        <v>14.615944382161468</v>
      </c>
      <c r="AG98" s="114">
        <f t="shared" si="44"/>
        <v>7.0464335801853997</v>
      </c>
      <c r="AH98" s="113">
        <f t="shared" si="44"/>
        <v>12.494668352659808</v>
      </c>
      <c r="AI98" s="113">
        <f t="shared" si="44"/>
        <v>-2.5908562616377759</v>
      </c>
      <c r="AJ98" s="114">
        <f t="shared" si="44"/>
        <v>-27.293394250406401</v>
      </c>
      <c r="AK98" s="113">
        <f t="shared" si="44"/>
        <v>2.054046276306686</v>
      </c>
      <c r="AL98" s="113">
        <f t="shared" si="44"/>
        <v>-9.813089921753571</v>
      </c>
      <c r="AM98" s="113">
        <f t="shared" si="44"/>
        <v>23.2684986183652</v>
      </c>
      <c r="AN98" s="120">
        <f t="shared" si="44"/>
        <v>8.7987183100275903</v>
      </c>
      <c r="AO98" s="113">
        <f t="shared" si="44"/>
        <v>-2.3582420175601659</v>
      </c>
      <c r="AP98" s="113">
        <f t="shared" si="44"/>
        <v>8.5309643872975904</v>
      </c>
      <c r="AQ98" s="113">
        <f t="shared" si="44"/>
        <v>9.8341059200000007</v>
      </c>
      <c r="AR98" s="113">
        <f t="shared" si="44"/>
        <v>5.9054874791770464</v>
      </c>
      <c r="AS98" s="113">
        <f t="shared" si="44"/>
        <v>-2.9139263645344879</v>
      </c>
      <c r="AT98" s="113">
        <f t="shared" si="44"/>
        <v>10.755503851041619</v>
      </c>
      <c r="AU98" s="113">
        <f t="shared" si="44"/>
        <v>10.169933116032572</v>
      </c>
      <c r="AV98" s="113">
        <f t="shared" si="44"/>
        <v>5.4897102620943219</v>
      </c>
      <c r="AW98" s="113">
        <f t="shared" si="44"/>
        <v>-2.2833434448656558</v>
      </c>
      <c r="AX98" s="113">
        <f t="shared" si="44"/>
        <v>-12.430199076939788</v>
      </c>
      <c r="AY98" s="113">
        <f t="shared" si="44"/>
        <v>10.129270685532539</v>
      </c>
      <c r="AZ98" s="113">
        <f t="shared" si="44"/>
        <v>23.5753967672755</v>
      </c>
      <c r="BA98" s="113">
        <f t="shared" si="44"/>
        <v>5.0872502470383116</v>
      </c>
      <c r="BB98" s="113">
        <f t="shared" si="44"/>
        <v>7.3330353852299632</v>
      </c>
      <c r="BC98" s="113">
        <f t="shared" si="44"/>
        <v>3.0844368360985404</v>
      </c>
      <c r="BD98" s="113">
        <f t="shared" si="44"/>
        <v>-4.1041781379630162</v>
      </c>
      <c r="BE98" s="113">
        <f t="shared" si="44"/>
        <v>-4.1425045968435201</v>
      </c>
      <c r="BF98" s="120">
        <f t="shared" si="44"/>
        <v>-1.9546164318040509</v>
      </c>
      <c r="BG98" s="113">
        <f t="shared" si="44"/>
        <v>9.3277163492964323</v>
      </c>
      <c r="BH98" s="113">
        <f t="shared" si="44"/>
        <v>-1.4331039927576872</v>
      </c>
      <c r="BI98" s="113">
        <f t="shared" si="44"/>
        <v>4.5771132016362976</v>
      </c>
      <c r="BJ98" s="113">
        <f t="shared" si="44"/>
        <v>14.324088026408393</v>
      </c>
      <c r="BK98" s="113">
        <f t="shared" si="44"/>
        <v>-8.8976162800000012</v>
      </c>
      <c r="BL98" s="113">
        <f t="shared" si="44"/>
        <v>-11.227948392834474</v>
      </c>
      <c r="BM98" s="113">
        <f>BM90*20</f>
        <v>-6.6955436734131162</v>
      </c>
      <c r="BN98" s="113">
        <f t="shared" si="44"/>
        <v>-6.7082281674267943</v>
      </c>
      <c r="BO98" s="113">
        <f t="shared" si="44"/>
        <v>-8.8249739741156592</v>
      </c>
      <c r="BP98" s="113">
        <f t="shared" si="44"/>
        <v>17.384897511758361</v>
      </c>
      <c r="BQ98" s="113">
        <f t="shared" si="44"/>
        <v>4.9977039384796642</v>
      </c>
      <c r="BR98" s="113">
        <f t="shared" si="44"/>
        <v>2.2753799999999997</v>
      </c>
      <c r="BS98" s="113">
        <f t="shared" si="44"/>
        <v>-1.7460020709582345</v>
      </c>
      <c r="BT98" s="113">
        <f t="shared" si="44"/>
        <v>10.005599329148902</v>
      </c>
      <c r="BU98" s="114">
        <f t="shared" si="44"/>
        <v>5.5109748338194802</v>
      </c>
      <c r="BV98" s="113">
        <f t="shared" si="44"/>
        <v>4.0839577058243117</v>
      </c>
      <c r="BW98" s="113">
        <f t="shared" si="44"/>
        <v>4.6146918304074882</v>
      </c>
      <c r="BX98" s="113">
        <f t="shared" ref="BX98:CG98" si="45">BX90*20</f>
        <v>1.5359810815831352</v>
      </c>
      <c r="BY98" s="113">
        <f t="shared" si="45"/>
        <v>-0.24324840660054459</v>
      </c>
      <c r="BZ98" s="113">
        <f t="shared" si="45"/>
        <v>-7.9062293473022205</v>
      </c>
      <c r="CA98" s="113">
        <f t="shared" si="45"/>
        <v>-17.017521689841605</v>
      </c>
      <c r="CB98" s="113">
        <f t="shared" si="45"/>
        <v>-14.24378420446617</v>
      </c>
      <c r="CC98" s="113">
        <f t="shared" si="45"/>
        <v>-24.633817809177398</v>
      </c>
      <c r="CD98" s="113">
        <f t="shared" si="45"/>
        <v>30.305108807564597</v>
      </c>
      <c r="CE98" s="113">
        <f t="shared" si="45"/>
        <v>11.516397624216063</v>
      </c>
      <c r="CF98" s="113">
        <f t="shared" si="45"/>
        <v>9.0821142087367317</v>
      </c>
      <c r="CG98" s="113">
        <f t="shared" si="45"/>
        <v>4.9025404582996339</v>
      </c>
      <c r="CH98" s="113">
        <f t="shared" ref="CH98:CS98" si="46">CH90*20</f>
        <v>-4.6146021962659418</v>
      </c>
      <c r="CI98" s="113">
        <f t="shared" si="46"/>
        <v>-8.998942195669791</v>
      </c>
      <c r="CJ98" s="113">
        <f t="shared" si="46"/>
        <v>0.2170124594870104</v>
      </c>
      <c r="CK98" s="113">
        <f t="shared" si="46"/>
        <v>33.049245794229257</v>
      </c>
      <c r="CL98" s="113">
        <f t="shared" ref="CL98" si="47">CL90*20</f>
        <v>0.35023735391522876</v>
      </c>
      <c r="CM98" s="113">
        <f t="shared" ref="CM98" si="48">CM90*20</f>
        <v>13.489558663741123</v>
      </c>
      <c r="CN98" s="113">
        <f t="shared" ref="CN98:CR98" si="49">CN90*20</f>
        <v>12.683990474660572</v>
      </c>
      <c r="CO98" s="113">
        <f t="shared" si="49"/>
        <v>13.203468926733287</v>
      </c>
      <c r="CP98" s="113">
        <f t="shared" ref="CP98:CQ98" si="50">CP90*20</f>
        <v>13.011611110141203</v>
      </c>
      <c r="CQ98" s="113">
        <f t="shared" si="50"/>
        <v>8.2077288839999998</v>
      </c>
      <c r="CR98" s="113">
        <f t="shared" si="49"/>
        <v>18.877770290000001</v>
      </c>
      <c r="CS98" s="113">
        <f t="shared" si="46"/>
        <v>9.2256114280000006</v>
      </c>
      <c r="CT98" s="111" t="str">
        <f>A98</f>
        <v>Skew Scaled</v>
      </c>
      <c r="CU98" s="113">
        <f>MAX(C98:CE98)</f>
        <v>30.305108807564597</v>
      </c>
      <c r="CV98" s="113">
        <f>MIN(C98:CE98)</f>
        <v>-27.293394250406401</v>
      </c>
      <c r="CW98" s="113">
        <f>AVERAGE(C98:CE98)</f>
        <v>0.60219695081047075</v>
      </c>
      <c r="CX98" s="83">
        <f>IF(CS98&lt;=CR98,1,0)</f>
        <v>1</v>
      </c>
      <c r="CY98" s="36" t="s">
        <v>199</v>
      </c>
      <c r="CZ98" s="36" t="s">
        <v>200</v>
      </c>
      <c r="DC98" s="113"/>
      <c r="DD98" s="113"/>
      <c r="DE98" s="113"/>
      <c r="DF98" s="113"/>
      <c r="DG98" s="113"/>
      <c r="DH98" s="113"/>
      <c r="DI98" s="113"/>
      <c r="DJ98" s="113"/>
    </row>
    <row r="99" spans="1:114" s="36" customFormat="1" ht="37.5" x14ac:dyDescent="0.25">
      <c r="A99" s="98" t="s">
        <v>94</v>
      </c>
      <c r="B99" s="139"/>
      <c r="C99" s="139">
        <f t="shared" ref="C99:AB99" si="51">C94/(C95*C97)</f>
        <v>1.6367646985752149</v>
      </c>
      <c r="D99" s="139">
        <f t="shared" si="51"/>
        <v>8.1015104767529225E-2</v>
      </c>
      <c r="E99" s="139">
        <f t="shared" si="51"/>
        <v>5.7301917064805405E-2</v>
      </c>
      <c r="F99" s="139">
        <f t="shared" si="51"/>
        <v>1.818481804009248E-2</v>
      </c>
      <c r="G99" s="139">
        <f t="shared" si="51"/>
        <v>0.23165460292214152</v>
      </c>
      <c r="H99" s="139">
        <f t="shared" si="51"/>
        <v>9.4123933337473709E-2</v>
      </c>
      <c r="I99" s="139">
        <f t="shared" si="51"/>
        <v>2.0814060577934366</v>
      </c>
      <c r="J99" s="139">
        <f t="shared" si="51"/>
        <v>8.2233146449383412E-2</v>
      </c>
      <c r="K99" s="139">
        <f t="shared" si="51"/>
        <v>0.48574327670247885</v>
      </c>
      <c r="L99" s="139">
        <f t="shared" si="51"/>
        <v>2.2991915012036443</v>
      </c>
      <c r="M99" s="139">
        <f t="shared" si="51"/>
        <v>1472.1164318165834</v>
      </c>
      <c r="N99" s="139">
        <f t="shared" si="51"/>
        <v>24.585891381451539</v>
      </c>
      <c r="O99" s="139">
        <f t="shared" si="51"/>
        <v>14459.957768514194</v>
      </c>
      <c r="P99" s="139">
        <f t="shared" si="51"/>
        <v>0.1902861317918523</v>
      </c>
      <c r="Q99" s="139">
        <f t="shared" si="51"/>
        <v>6.148533201047824E-2</v>
      </c>
      <c r="R99" s="139">
        <f>R94/(R95*R97)</f>
        <v>2.6284114055602291E-2</v>
      </c>
      <c r="S99" s="139">
        <f t="shared" si="51"/>
        <v>5.7788034836737612E-2</v>
      </c>
      <c r="T99" s="139">
        <f t="shared" si="51"/>
        <v>4.8131323770041388E-2</v>
      </c>
      <c r="U99" s="140">
        <f t="shared" si="51"/>
        <v>2.7386453152956607E-3</v>
      </c>
      <c r="V99" s="139">
        <f t="shared" si="51"/>
        <v>6.994095992087424E-3</v>
      </c>
      <c r="W99" s="139">
        <f t="shared" si="51"/>
        <v>3.5897014272061674E-3</v>
      </c>
      <c r="X99" s="139">
        <f t="shared" si="51"/>
        <v>1.5572786793432592E-3</v>
      </c>
      <c r="Y99" s="139">
        <f t="shared" si="51"/>
        <v>7.229719835225389E-4</v>
      </c>
      <c r="Z99" s="140">
        <f t="shared" si="51"/>
        <v>79.036433547482318</v>
      </c>
      <c r="AA99" s="139">
        <f t="shared" si="51"/>
        <v>5.9921533929138198</v>
      </c>
      <c r="AB99" s="139">
        <f t="shared" si="51"/>
        <v>0.22858816164788173</v>
      </c>
      <c r="AC99" s="140">
        <f t="shared" ref="AC99:BW99" si="52">AC94/(AC95*AC97)</f>
        <v>1.7484377887085175E-2</v>
      </c>
      <c r="AD99" s="139">
        <f t="shared" si="52"/>
        <v>1.3373004858179478E-2</v>
      </c>
      <c r="AE99" s="139">
        <f t="shared" si="52"/>
        <v>2.4560891959066579E-3</v>
      </c>
      <c r="AF99" s="139">
        <f t="shared" si="52"/>
        <v>4.7047854847305788E-2</v>
      </c>
      <c r="AG99" s="140">
        <f t="shared" si="52"/>
        <v>0.5846970369263832</v>
      </c>
      <c r="AH99" s="139">
        <f t="shared" si="52"/>
        <v>0.59101777097447472</v>
      </c>
      <c r="AI99" s="139">
        <f t="shared" si="52"/>
        <v>1.2289838520384297</v>
      </c>
      <c r="AJ99" s="140">
        <f t="shared" si="52"/>
        <v>2.3358582536465083E-2</v>
      </c>
      <c r="AK99" s="139">
        <f t="shared" si="52"/>
        <v>2.7278488149953309E-3</v>
      </c>
      <c r="AL99" s="139">
        <f t="shared" si="52"/>
        <v>-2.3415177466680299E-3</v>
      </c>
      <c r="AM99" s="139">
        <f t="shared" si="52"/>
        <v>2.2884885480017139E-3</v>
      </c>
      <c r="AN99" s="141">
        <f t="shared" si="52"/>
        <v>1.112954889849729E-2</v>
      </c>
      <c r="AO99" s="139">
        <f t="shared" si="52"/>
        <v>3.9543402739730317E-2</v>
      </c>
      <c r="AP99" s="139">
        <f t="shared" si="52"/>
        <v>1.3411248162766155E-2</v>
      </c>
      <c r="AQ99" s="139">
        <f t="shared" si="52"/>
        <v>0.13708277261304888</v>
      </c>
      <c r="AR99" s="139">
        <f t="shared" si="52"/>
        <v>0.37763556056624031</v>
      </c>
      <c r="AS99" s="139">
        <f t="shared" si="52"/>
        <v>0.91858722442829643</v>
      </c>
      <c r="AT99" s="139">
        <f t="shared" si="52"/>
        <v>0.63451483187063751</v>
      </c>
      <c r="AU99" s="139">
        <f t="shared" si="52"/>
        <v>0.19345433959672931</v>
      </c>
      <c r="AV99" s="139">
        <f t="shared" si="52"/>
        <v>4.5965701379839519E-2</v>
      </c>
      <c r="AW99" s="139">
        <f t="shared" si="52"/>
        <v>3.6714582267812351E-2</v>
      </c>
      <c r="AX99" s="139">
        <f t="shared" si="52"/>
        <v>7.1487875973939116E-2</v>
      </c>
      <c r="AY99" s="139">
        <f t="shared" si="52"/>
        <v>36.844466841230258</v>
      </c>
      <c r="AZ99" s="139">
        <f t="shared" si="52"/>
        <v>32107.199160354809</v>
      </c>
      <c r="BA99" s="139">
        <f t="shared" si="52"/>
        <v>3.4202079442971289</v>
      </c>
      <c r="BB99" s="139">
        <f t="shared" si="52"/>
        <v>3.1703710672030052</v>
      </c>
      <c r="BC99" s="139">
        <f t="shared" si="52"/>
        <v>0.29671209164720003</v>
      </c>
      <c r="BD99" s="139">
        <f t="shared" si="52"/>
        <v>0.41901921551033894</v>
      </c>
      <c r="BE99" s="139">
        <f t="shared" si="52"/>
        <v>60.243772125337628</v>
      </c>
      <c r="BF99" s="141">
        <f t="shared" si="52"/>
        <v>6.6737070101110598</v>
      </c>
      <c r="BG99" s="139">
        <f t="shared" si="52"/>
        <v>0.13284416961499682</v>
      </c>
      <c r="BH99" s="139">
        <f t="shared" si="52"/>
        <v>1.6158081173569171E-2</v>
      </c>
      <c r="BI99" s="139">
        <f t="shared" si="52"/>
        <v>2.6181535355841053E-2</v>
      </c>
      <c r="BJ99" s="139">
        <f t="shared" si="52"/>
        <v>5.735010661542831E-2</v>
      </c>
      <c r="BK99" s="139">
        <f t="shared" si="52"/>
        <v>2.6148488784741732</v>
      </c>
      <c r="BL99" s="139">
        <f t="shared" si="52"/>
        <v>5.4171566929237436</v>
      </c>
      <c r="BM99" s="139">
        <f>BM94/(BM95*BM97)</f>
        <v>4.2786770263393954E-2</v>
      </c>
      <c r="BN99" s="139">
        <f t="shared" si="52"/>
        <v>4.2820456858805624E-2</v>
      </c>
      <c r="BO99" s="139">
        <f t="shared" si="52"/>
        <v>8.0110795053856248E-3</v>
      </c>
      <c r="BP99" s="139">
        <f t="shared" si="52"/>
        <v>4.6392390300943236E-3</v>
      </c>
      <c r="BQ99" s="139">
        <f t="shared" si="52"/>
        <v>9.1382996054572591E-2</v>
      </c>
      <c r="BR99" s="139">
        <f t="shared" si="52"/>
        <v>0.26012760422987036</v>
      </c>
      <c r="BS99" s="139">
        <f t="shared" si="52"/>
        <v>0.21092130250360436</v>
      </c>
      <c r="BT99" s="139">
        <f t="shared" si="52"/>
        <v>1.0775382098236455</v>
      </c>
      <c r="BU99" s="140">
        <f t="shared" si="52"/>
        <v>0.36044102843495235</v>
      </c>
      <c r="BV99" s="139">
        <f t="shared" si="52"/>
        <v>3.8730443560034428E-3</v>
      </c>
      <c r="BW99" s="139">
        <f t="shared" si="52"/>
        <v>-1.9025497097986873E-5</v>
      </c>
      <c r="BX99" s="139">
        <f t="shared" ref="BX99:CG99" si="53">BX94/(BX95*BX97)</f>
        <v>-8.5397388890657362E-4</v>
      </c>
      <c r="BY99" s="139">
        <f t="shared" si="53"/>
        <v>-1.2428966621869287E-4</v>
      </c>
      <c r="BZ99" s="139">
        <f t="shared" si="53"/>
        <v>-7.5418363818186083E-4</v>
      </c>
      <c r="CA99" s="139">
        <f t="shared" si="53"/>
        <v>1.1445488016343342E-2</v>
      </c>
      <c r="CB99" s="139">
        <f t="shared" si="53"/>
        <v>9.4202300123374643E-3</v>
      </c>
      <c r="CC99" s="139">
        <f t="shared" si="53"/>
        <v>6.5880900457006286E-3</v>
      </c>
      <c r="CD99" s="139">
        <f t="shared" si="53"/>
        <v>0.39817531636298692</v>
      </c>
      <c r="CE99" s="139">
        <f t="shared" si="53"/>
        <v>0.45169271171872655</v>
      </c>
      <c r="CF99" s="139">
        <f t="shared" si="53"/>
        <v>0.41894496176281443</v>
      </c>
      <c r="CG99" s="139">
        <f t="shared" si="53"/>
        <v>2.0956648811629206</v>
      </c>
      <c r="CH99" s="139">
        <f t="shared" ref="CH99:CS99" si="54">CH94/(CH95*CH97)</f>
        <v>0.38969176676347211</v>
      </c>
      <c r="CI99" s="139">
        <f t="shared" si="54"/>
        <v>0.30415218184578663</v>
      </c>
      <c r="CJ99" s="139">
        <f t="shared" si="54"/>
        <v>0.12895585523996336</v>
      </c>
      <c r="CK99" s="139">
        <f t="shared" si="54"/>
        <v>6.0924108739998912</v>
      </c>
      <c r="CL99" s="139">
        <f t="shared" ref="CL99" si="55">CL94/(CL95*CL97)</f>
        <v>2.1323050280622606E-3</v>
      </c>
      <c r="CM99" s="139">
        <f t="shared" ref="CM99" si="56">CM94/(CM95*CM97)</f>
        <v>2.9616131296349164</v>
      </c>
      <c r="CN99" s="139">
        <f t="shared" ref="CN99:CR99" si="57">CN94/(CN95*CN97)</f>
        <v>2.1138667604733326E-2</v>
      </c>
      <c r="CO99" s="139">
        <f t="shared" si="57"/>
        <v>2.2588064604841473E-2</v>
      </c>
      <c r="CP99" s="139">
        <f t="shared" ref="CP99:CQ99" si="58">CP94/(CP95*CP97)</f>
        <v>2.6198627528578686E-2</v>
      </c>
      <c r="CQ99" s="139">
        <f t="shared" si="58"/>
        <v>2.3903339029560679E-2</v>
      </c>
      <c r="CR99" s="139">
        <f t="shared" si="57"/>
        <v>1.3230991243827969E-2</v>
      </c>
      <c r="CS99" s="139">
        <f t="shared" si="54"/>
        <v>6.8046653190637716E-3</v>
      </c>
      <c r="CT99" s="104" t="s">
        <v>89</v>
      </c>
      <c r="CU99" s="139">
        <f>MAX(C99:CE99)</f>
        <v>32107.199160354809</v>
      </c>
      <c r="CV99" s="139">
        <f>MIN(C99:CE99)</f>
        <v>-2.3415177466680299E-3</v>
      </c>
      <c r="CW99" s="139">
        <f>AVERAGE(C99:CE99)</f>
        <v>596.09734755786644</v>
      </c>
      <c r="CX99" s="83">
        <f t="shared" ref="CX99:CX105" si="59">IF(CS99&gt;=CR99,1,0)</f>
        <v>0</v>
      </c>
      <c r="CY99" s="36" t="s">
        <v>198</v>
      </c>
      <c r="DC99" s="139"/>
      <c r="DD99" s="139"/>
      <c r="DE99" s="139"/>
      <c r="DF99" s="139"/>
      <c r="DG99" s="139"/>
      <c r="DH99" s="139"/>
      <c r="DI99" s="139"/>
      <c r="DJ99" s="139"/>
    </row>
    <row r="100" spans="1:114" s="36" customFormat="1" ht="37.5" x14ac:dyDescent="0.25">
      <c r="A100" s="98" t="s">
        <v>111</v>
      </c>
      <c r="B100" s="142"/>
      <c r="C100" s="142">
        <f t="shared" ref="C100:Y100" si="60">C99</f>
        <v>1.6367646985752149</v>
      </c>
      <c r="D100" s="142">
        <f t="shared" si="60"/>
        <v>8.1015104767529225E-2</v>
      </c>
      <c r="E100" s="142">
        <f t="shared" si="60"/>
        <v>5.7301917064805405E-2</v>
      </c>
      <c r="F100" s="142">
        <f t="shared" si="60"/>
        <v>1.818481804009248E-2</v>
      </c>
      <c r="G100" s="142">
        <f t="shared" si="60"/>
        <v>0.23165460292214152</v>
      </c>
      <c r="H100" s="142">
        <f t="shared" si="60"/>
        <v>9.4123933337473709E-2</v>
      </c>
      <c r="I100" s="142">
        <f t="shared" si="60"/>
        <v>2.0814060577934366</v>
      </c>
      <c r="J100" s="142">
        <f t="shared" si="60"/>
        <v>8.2233146449383412E-2</v>
      </c>
      <c r="K100" s="142">
        <f t="shared" si="60"/>
        <v>0.48574327670247885</v>
      </c>
      <c r="L100" s="142">
        <f t="shared" si="60"/>
        <v>2.2991915012036443</v>
      </c>
      <c r="M100" s="142">
        <f t="shared" si="60"/>
        <v>1472.1164318165834</v>
      </c>
      <c r="N100" s="142">
        <f t="shared" si="60"/>
        <v>24.585891381451539</v>
      </c>
      <c r="O100" s="142">
        <f t="shared" si="60"/>
        <v>14459.957768514194</v>
      </c>
      <c r="P100" s="142">
        <f t="shared" si="60"/>
        <v>0.1902861317918523</v>
      </c>
      <c r="Q100" s="142">
        <f t="shared" si="60"/>
        <v>6.148533201047824E-2</v>
      </c>
      <c r="R100" s="142">
        <f t="shared" si="60"/>
        <v>2.6284114055602291E-2</v>
      </c>
      <c r="S100" s="142">
        <f t="shared" si="60"/>
        <v>5.7788034836737612E-2</v>
      </c>
      <c r="T100" s="142">
        <f t="shared" si="60"/>
        <v>4.8131323770041388E-2</v>
      </c>
      <c r="U100" s="143">
        <f t="shared" si="60"/>
        <v>2.7386453152956607E-3</v>
      </c>
      <c r="V100" s="142">
        <f t="shared" si="60"/>
        <v>6.994095992087424E-3</v>
      </c>
      <c r="W100" s="142">
        <f t="shared" si="60"/>
        <v>3.5897014272061674E-3</v>
      </c>
      <c r="X100" s="142">
        <f t="shared" si="60"/>
        <v>1.5572786793432592E-3</v>
      </c>
      <c r="Y100" s="142">
        <f t="shared" si="60"/>
        <v>7.229719835225389E-4</v>
      </c>
      <c r="Z100" s="143">
        <f t="shared" ref="Z100:BW100" si="61">Z99</f>
        <v>79.036433547482318</v>
      </c>
      <c r="AA100" s="142">
        <f t="shared" si="61"/>
        <v>5.9921533929138198</v>
      </c>
      <c r="AB100" s="142">
        <f t="shared" si="61"/>
        <v>0.22858816164788173</v>
      </c>
      <c r="AC100" s="143">
        <f t="shared" si="61"/>
        <v>1.7484377887085175E-2</v>
      </c>
      <c r="AD100" s="142">
        <f t="shared" si="61"/>
        <v>1.3373004858179478E-2</v>
      </c>
      <c r="AE100" s="142">
        <f t="shared" si="61"/>
        <v>2.4560891959066579E-3</v>
      </c>
      <c r="AF100" s="142">
        <f t="shared" si="61"/>
        <v>4.7047854847305788E-2</v>
      </c>
      <c r="AG100" s="143">
        <f t="shared" si="61"/>
        <v>0.5846970369263832</v>
      </c>
      <c r="AH100" s="142">
        <f t="shared" si="61"/>
        <v>0.59101777097447472</v>
      </c>
      <c r="AI100" s="142">
        <f t="shared" si="61"/>
        <v>1.2289838520384297</v>
      </c>
      <c r="AJ100" s="143">
        <f t="shared" si="61"/>
        <v>2.3358582536465083E-2</v>
      </c>
      <c r="AK100" s="142">
        <f t="shared" si="61"/>
        <v>2.7278488149953309E-3</v>
      </c>
      <c r="AL100" s="142">
        <f t="shared" si="61"/>
        <v>-2.3415177466680299E-3</v>
      </c>
      <c r="AM100" s="142">
        <f t="shared" si="61"/>
        <v>2.2884885480017139E-3</v>
      </c>
      <c r="AN100" s="144">
        <f t="shared" si="61"/>
        <v>1.112954889849729E-2</v>
      </c>
      <c r="AO100" s="142">
        <f t="shared" si="61"/>
        <v>3.9543402739730317E-2</v>
      </c>
      <c r="AP100" s="142">
        <f t="shared" si="61"/>
        <v>1.3411248162766155E-2</v>
      </c>
      <c r="AQ100" s="142">
        <f t="shared" si="61"/>
        <v>0.13708277261304888</v>
      </c>
      <c r="AR100" s="142">
        <f t="shared" si="61"/>
        <v>0.37763556056624031</v>
      </c>
      <c r="AS100" s="142">
        <f t="shared" si="61"/>
        <v>0.91858722442829643</v>
      </c>
      <c r="AT100" s="142">
        <f t="shared" si="61"/>
        <v>0.63451483187063751</v>
      </c>
      <c r="AU100" s="142">
        <f t="shared" si="61"/>
        <v>0.19345433959672931</v>
      </c>
      <c r="AV100" s="142">
        <f t="shared" si="61"/>
        <v>4.5965701379839519E-2</v>
      </c>
      <c r="AW100" s="142">
        <f t="shared" si="61"/>
        <v>3.6714582267812351E-2</v>
      </c>
      <c r="AX100" s="142">
        <f t="shared" si="61"/>
        <v>7.1487875973939116E-2</v>
      </c>
      <c r="AY100" s="142">
        <f t="shared" si="61"/>
        <v>36.844466841230258</v>
      </c>
      <c r="AZ100" s="142">
        <f t="shared" si="61"/>
        <v>32107.199160354809</v>
      </c>
      <c r="BA100" s="142">
        <f t="shared" si="61"/>
        <v>3.4202079442971289</v>
      </c>
      <c r="BB100" s="142">
        <f t="shared" si="61"/>
        <v>3.1703710672030052</v>
      </c>
      <c r="BC100" s="142">
        <f t="shared" si="61"/>
        <v>0.29671209164720003</v>
      </c>
      <c r="BD100" s="142">
        <f t="shared" si="61"/>
        <v>0.41901921551033894</v>
      </c>
      <c r="BE100" s="142">
        <f t="shared" si="61"/>
        <v>60.243772125337628</v>
      </c>
      <c r="BF100" s="144">
        <f t="shared" si="61"/>
        <v>6.6737070101110598</v>
      </c>
      <c r="BG100" s="142">
        <f t="shared" si="61"/>
        <v>0.13284416961499682</v>
      </c>
      <c r="BH100" s="142">
        <f t="shared" si="61"/>
        <v>1.6158081173569171E-2</v>
      </c>
      <c r="BI100" s="142">
        <f t="shared" si="61"/>
        <v>2.6181535355841053E-2</v>
      </c>
      <c r="BJ100" s="142">
        <f t="shared" si="61"/>
        <v>5.735010661542831E-2</v>
      </c>
      <c r="BK100" s="142">
        <f t="shared" si="61"/>
        <v>2.6148488784741732</v>
      </c>
      <c r="BL100" s="142">
        <f t="shared" si="61"/>
        <v>5.4171566929237436</v>
      </c>
      <c r="BM100" s="142">
        <f>BM99</f>
        <v>4.2786770263393954E-2</v>
      </c>
      <c r="BN100" s="142">
        <f t="shared" si="61"/>
        <v>4.2820456858805624E-2</v>
      </c>
      <c r="BO100" s="142">
        <f t="shared" si="61"/>
        <v>8.0110795053856248E-3</v>
      </c>
      <c r="BP100" s="142">
        <f t="shared" si="61"/>
        <v>4.6392390300943236E-3</v>
      </c>
      <c r="BQ100" s="142">
        <f t="shared" si="61"/>
        <v>9.1382996054572591E-2</v>
      </c>
      <c r="BR100" s="142">
        <f t="shared" si="61"/>
        <v>0.26012760422987036</v>
      </c>
      <c r="BS100" s="142">
        <f t="shared" si="61"/>
        <v>0.21092130250360436</v>
      </c>
      <c r="BT100" s="142">
        <f t="shared" si="61"/>
        <v>1.0775382098236455</v>
      </c>
      <c r="BU100" s="143">
        <f t="shared" si="61"/>
        <v>0.36044102843495235</v>
      </c>
      <c r="BV100" s="142">
        <f t="shared" si="61"/>
        <v>3.8730443560034428E-3</v>
      </c>
      <c r="BW100" s="142">
        <f t="shared" si="61"/>
        <v>-1.9025497097986873E-5</v>
      </c>
      <c r="BX100" s="142">
        <f t="shared" ref="BX100:CG100" si="62">BX99</f>
        <v>-8.5397388890657362E-4</v>
      </c>
      <c r="BY100" s="142">
        <f t="shared" si="62"/>
        <v>-1.2428966621869287E-4</v>
      </c>
      <c r="BZ100" s="142">
        <f t="shared" si="62"/>
        <v>-7.5418363818186083E-4</v>
      </c>
      <c r="CA100" s="142">
        <f t="shared" si="62"/>
        <v>1.1445488016343342E-2</v>
      </c>
      <c r="CB100" s="142">
        <f t="shared" si="62"/>
        <v>9.4202300123374643E-3</v>
      </c>
      <c r="CC100" s="142">
        <f t="shared" si="62"/>
        <v>6.5880900457006286E-3</v>
      </c>
      <c r="CD100" s="142">
        <f t="shared" si="62"/>
        <v>0.39817531636298692</v>
      </c>
      <c r="CE100" s="142">
        <f t="shared" si="62"/>
        <v>0.45169271171872655</v>
      </c>
      <c r="CF100" s="142">
        <f t="shared" si="62"/>
        <v>0.41894496176281443</v>
      </c>
      <c r="CG100" s="142">
        <f t="shared" si="62"/>
        <v>2.0956648811629206</v>
      </c>
      <c r="CH100" s="142">
        <f t="shared" ref="CH100:CS100" si="63">CH99</f>
        <v>0.38969176676347211</v>
      </c>
      <c r="CI100" s="142">
        <f t="shared" si="63"/>
        <v>0.30415218184578663</v>
      </c>
      <c r="CJ100" s="142">
        <f t="shared" si="63"/>
        <v>0.12895585523996336</v>
      </c>
      <c r="CK100" s="142">
        <f t="shared" si="63"/>
        <v>6.0924108739998912</v>
      </c>
      <c r="CL100" s="142">
        <f t="shared" ref="CL100" si="64">CL99</f>
        <v>2.1323050280622606E-3</v>
      </c>
      <c r="CM100" s="142">
        <f t="shared" ref="CM100" si="65">CM99</f>
        <v>2.9616131296349164</v>
      </c>
      <c r="CN100" s="142">
        <f t="shared" ref="CN100:CR100" si="66">CN99</f>
        <v>2.1138667604733326E-2</v>
      </c>
      <c r="CO100" s="142">
        <f t="shared" si="66"/>
        <v>2.2588064604841473E-2</v>
      </c>
      <c r="CP100" s="142">
        <f t="shared" ref="CP100:CQ100" si="67">CP99</f>
        <v>2.6198627528578686E-2</v>
      </c>
      <c r="CQ100" s="142">
        <f t="shared" si="67"/>
        <v>2.3903339029560679E-2</v>
      </c>
      <c r="CR100" s="142">
        <f t="shared" si="66"/>
        <v>1.3230991243827969E-2</v>
      </c>
      <c r="CS100" s="142">
        <f t="shared" si="63"/>
        <v>6.8046653190637716E-3</v>
      </c>
      <c r="CT100" s="104" t="s">
        <v>90</v>
      </c>
      <c r="CX100" s="83">
        <f t="shared" si="59"/>
        <v>0</v>
      </c>
      <c r="CY100" s="36" t="s">
        <v>198</v>
      </c>
      <c r="DC100" s="142"/>
      <c r="DD100" s="142"/>
      <c r="DE100" s="142"/>
      <c r="DF100" s="142"/>
      <c r="DG100" s="142"/>
      <c r="DH100" s="142"/>
      <c r="DI100" s="142"/>
      <c r="DJ100" s="142"/>
    </row>
    <row r="101" spans="1:114" x14ac:dyDescent="0.3">
      <c r="A101" s="104" t="s">
        <v>153</v>
      </c>
      <c r="B101" s="145"/>
      <c r="C101" s="145">
        <f t="shared" ref="C101:AH101" si="68">IF(C100&gt;$B$115,1,0)</f>
        <v>1</v>
      </c>
      <c r="D101" s="145">
        <f t="shared" si="68"/>
        <v>1</v>
      </c>
      <c r="E101" s="145">
        <f t="shared" si="68"/>
        <v>0</v>
      </c>
      <c r="F101" s="145">
        <f t="shared" si="68"/>
        <v>0</v>
      </c>
      <c r="G101" s="145">
        <f t="shared" si="68"/>
        <v>1</v>
      </c>
      <c r="H101" s="145">
        <f t="shared" si="68"/>
        <v>1</v>
      </c>
      <c r="I101" s="145">
        <f t="shared" si="68"/>
        <v>1</v>
      </c>
      <c r="J101" s="145">
        <f t="shared" si="68"/>
        <v>1</v>
      </c>
      <c r="K101" s="145">
        <f t="shared" si="68"/>
        <v>1</v>
      </c>
      <c r="L101" s="145">
        <f t="shared" si="68"/>
        <v>1</v>
      </c>
      <c r="M101" s="145">
        <f t="shared" si="68"/>
        <v>1</v>
      </c>
      <c r="N101" s="145">
        <f t="shared" si="68"/>
        <v>1</v>
      </c>
      <c r="O101" s="145">
        <f t="shared" si="68"/>
        <v>1</v>
      </c>
      <c r="P101" s="145">
        <f t="shared" si="68"/>
        <v>1</v>
      </c>
      <c r="Q101" s="145">
        <f t="shared" si="68"/>
        <v>0</v>
      </c>
      <c r="R101" s="145">
        <f t="shared" si="68"/>
        <v>0</v>
      </c>
      <c r="S101" s="145">
        <f t="shared" si="68"/>
        <v>0</v>
      </c>
      <c r="T101" s="145">
        <f t="shared" si="68"/>
        <v>0</v>
      </c>
      <c r="U101" s="145">
        <f t="shared" si="68"/>
        <v>0</v>
      </c>
      <c r="V101" s="145">
        <f t="shared" si="68"/>
        <v>0</v>
      </c>
      <c r="W101" s="145">
        <f t="shared" si="68"/>
        <v>0</v>
      </c>
      <c r="X101" s="145">
        <f t="shared" si="68"/>
        <v>0</v>
      </c>
      <c r="Y101" s="145">
        <f t="shared" si="68"/>
        <v>0</v>
      </c>
      <c r="Z101" s="145">
        <f t="shared" si="68"/>
        <v>1</v>
      </c>
      <c r="AA101" s="145">
        <f t="shared" si="68"/>
        <v>1</v>
      </c>
      <c r="AB101" s="145">
        <f t="shared" si="68"/>
        <v>1</v>
      </c>
      <c r="AC101" s="145">
        <f t="shared" si="68"/>
        <v>0</v>
      </c>
      <c r="AD101" s="145">
        <f t="shared" si="68"/>
        <v>0</v>
      </c>
      <c r="AE101" s="145">
        <f t="shared" si="68"/>
        <v>0</v>
      </c>
      <c r="AF101" s="145">
        <f t="shared" si="68"/>
        <v>0</v>
      </c>
      <c r="AG101" s="145">
        <f t="shared" si="68"/>
        <v>1</v>
      </c>
      <c r="AH101" s="145">
        <f t="shared" si="68"/>
        <v>1</v>
      </c>
      <c r="AI101" s="145">
        <f t="shared" ref="AI101:BN101" si="69">IF(AI100&gt;$B$115,1,0)</f>
        <v>1</v>
      </c>
      <c r="AJ101" s="145">
        <f t="shared" si="69"/>
        <v>0</v>
      </c>
      <c r="AK101" s="145">
        <f t="shared" si="69"/>
        <v>0</v>
      </c>
      <c r="AL101" s="145">
        <f t="shared" si="69"/>
        <v>0</v>
      </c>
      <c r="AM101" s="145">
        <f t="shared" si="69"/>
        <v>0</v>
      </c>
      <c r="AN101" s="145">
        <f t="shared" si="69"/>
        <v>0</v>
      </c>
      <c r="AO101" s="145">
        <f t="shared" si="69"/>
        <v>0</v>
      </c>
      <c r="AP101" s="145">
        <f t="shared" si="69"/>
        <v>0</v>
      </c>
      <c r="AQ101" s="145">
        <f t="shared" si="69"/>
        <v>1</v>
      </c>
      <c r="AR101" s="145">
        <f t="shared" si="69"/>
        <v>1</v>
      </c>
      <c r="AS101" s="145">
        <f t="shared" si="69"/>
        <v>1</v>
      </c>
      <c r="AT101" s="145">
        <f t="shared" si="69"/>
        <v>1</v>
      </c>
      <c r="AU101" s="145">
        <f t="shared" si="69"/>
        <v>1</v>
      </c>
      <c r="AV101" s="145">
        <f t="shared" si="69"/>
        <v>0</v>
      </c>
      <c r="AW101" s="145">
        <f t="shared" si="69"/>
        <v>0</v>
      </c>
      <c r="AX101" s="145">
        <f t="shared" si="69"/>
        <v>0</v>
      </c>
      <c r="AY101" s="145">
        <f t="shared" si="69"/>
        <v>1</v>
      </c>
      <c r="AZ101" s="145">
        <f t="shared" si="69"/>
        <v>1</v>
      </c>
      <c r="BA101" s="145">
        <f t="shared" si="69"/>
        <v>1</v>
      </c>
      <c r="BB101" s="145">
        <f t="shared" si="69"/>
        <v>1</v>
      </c>
      <c r="BC101" s="145">
        <f t="shared" si="69"/>
        <v>1</v>
      </c>
      <c r="BD101" s="145">
        <f t="shared" si="69"/>
        <v>1</v>
      </c>
      <c r="BE101" s="145">
        <f t="shared" si="69"/>
        <v>1</v>
      </c>
      <c r="BF101" s="145">
        <f t="shared" si="69"/>
        <v>1</v>
      </c>
      <c r="BG101" s="145">
        <f t="shared" si="69"/>
        <v>1</v>
      </c>
      <c r="BH101" s="145">
        <f t="shared" si="69"/>
        <v>0</v>
      </c>
      <c r="BI101" s="145">
        <f t="shared" si="69"/>
        <v>0</v>
      </c>
      <c r="BJ101" s="145">
        <f t="shared" si="69"/>
        <v>0</v>
      </c>
      <c r="BK101" s="145">
        <f t="shared" si="69"/>
        <v>1</v>
      </c>
      <c r="BL101" s="145">
        <f t="shared" si="69"/>
        <v>1</v>
      </c>
      <c r="BM101" s="145">
        <f t="shared" si="69"/>
        <v>0</v>
      </c>
      <c r="BN101" s="145">
        <f t="shared" si="69"/>
        <v>0</v>
      </c>
      <c r="BO101" s="145">
        <f t="shared" ref="BO101:CG101" si="70">IF(BO100&gt;$B$115,1,0)</f>
        <v>0</v>
      </c>
      <c r="BP101" s="145">
        <f t="shared" si="70"/>
        <v>0</v>
      </c>
      <c r="BQ101" s="145">
        <f t="shared" si="70"/>
        <v>1</v>
      </c>
      <c r="BR101" s="145">
        <f t="shared" si="70"/>
        <v>1</v>
      </c>
      <c r="BS101" s="145">
        <f t="shared" si="70"/>
        <v>1</v>
      </c>
      <c r="BT101" s="145">
        <f t="shared" si="70"/>
        <v>1</v>
      </c>
      <c r="BU101" s="145">
        <f t="shared" si="70"/>
        <v>1</v>
      </c>
      <c r="BV101" s="145">
        <f t="shared" si="70"/>
        <v>0</v>
      </c>
      <c r="BW101" s="145">
        <f t="shared" si="70"/>
        <v>0</v>
      </c>
      <c r="BX101" s="145">
        <f t="shared" si="70"/>
        <v>0</v>
      </c>
      <c r="BY101" s="145">
        <f t="shared" si="70"/>
        <v>0</v>
      </c>
      <c r="BZ101" s="145">
        <f t="shared" si="70"/>
        <v>0</v>
      </c>
      <c r="CA101" s="145">
        <f t="shared" si="70"/>
        <v>0</v>
      </c>
      <c r="CB101" s="145">
        <f t="shared" si="70"/>
        <v>0</v>
      </c>
      <c r="CC101" s="145">
        <f t="shared" si="70"/>
        <v>0</v>
      </c>
      <c r="CD101" s="145">
        <f t="shared" si="70"/>
        <v>1</v>
      </c>
      <c r="CE101" s="145">
        <f t="shared" si="70"/>
        <v>1</v>
      </c>
      <c r="CF101" s="145">
        <f t="shared" si="70"/>
        <v>1</v>
      </c>
      <c r="CG101" s="145">
        <f t="shared" si="70"/>
        <v>1</v>
      </c>
      <c r="CH101" s="145">
        <f t="shared" ref="CH101:CS101" si="71">IF(CH100&gt;$B$115,1,0)</f>
        <v>1</v>
      </c>
      <c r="CI101" s="145">
        <f t="shared" si="71"/>
        <v>1</v>
      </c>
      <c r="CJ101" s="145">
        <f t="shared" si="71"/>
        <v>1</v>
      </c>
      <c r="CK101" s="145">
        <f t="shared" si="71"/>
        <v>1</v>
      </c>
      <c r="CL101" s="145">
        <f t="shared" ref="CL101" si="72">IF(CL100&gt;$B$115,1,0)</f>
        <v>0</v>
      </c>
      <c r="CM101" s="145">
        <f t="shared" ref="CM101" si="73">IF(CM100&gt;$B$115,1,0)</f>
        <v>1</v>
      </c>
      <c r="CN101" s="145">
        <f t="shared" ref="CN101:CR101" si="74">IF(CN100&gt;$B$115,1,0)</f>
        <v>0</v>
      </c>
      <c r="CO101" s="145">
        <f t="shared" si="74"/>
        <v>0</v>
      </c>
      <c r="CP101" s="145">
        <f t="shared" ref="CP101:CQ101" si="75">IF(CP100&gt;$B$115,1,0)</f>
        <v>0</v>
      </c>
      <c r="CQ101" s="145">
        <f t="shared" si="75"/>
        <v>0</v>
      </c>
      <c r="CR101" s="145">
        <f t="shared" si="74"/>
        <v>0</v>
      </c>
      <c r="CS101" s="145">
        <f t="shared" si="71"/>
        <v>0</v>
      </c>
      <c r="CT101" s="104" t="s">
        <v>86</v>
      </c>
      <c r="CX101" s="83">
        <f t="shared" si="59"/>
        <v>1</v>
      </c>
      <c r="CY101" s="36" t="s">
        <v>198</v>
      </c>
      <c r="DC101" s="145"/>
      <c r="DD101" s="145"/>
      <c r="DE101" s="145"/>
      <c r="DF101" s="145"/>
      <c r="DG101" s="145"/>
      <c r="DH101" s="145"/>
      <c r="DI101" s="145"/>
      <c r="DJ101" s="145"/>
    </row>
    <row r="102" spans="1:114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76">D81/(D95*D97)</f>
        <v>7.0063970252960864E-2</v>
      </c>
      <c r="E102" s="139">
        <f t="shared" si="76"/>
        <v>0.13627725311322889</v>
      </c>
      <c r="F102" s="139">
        <f t="shared" si="76"/>
        <v>0.18695636243015651</v>
      </c>
      <c r="G102" s="139">
        <f t="shared" si="76"/>
        <v>0.35936313680153065</v>
      </c>
      <c r="H102" s="139">
        <f t="shared" si="76"/>
        <v>1.7980410106083642</v>
      </c>
      <c r="I102" s="139">
        <f t="shared" si="76"/>
        <v>0.7120555166603304</v>
      </c>
      <c r="J102" s="139">
        <f t="shared" si="76"/>
        <v>9.8546253032323422E-2</v>
      </c>
      <c r="K102" s="139">
        <f t="shared" si="76"/>
        <v>0.10436106847372374</v>
      </c>
      <c r="L102" s="139">
        <f t="shared" si="76"/>
        <v>2.2815800688198942</v>
      </c>
      <c r="M102" s="139">
        <f t="shared" si="76"/>
        <v>502.58781644467217</v>
      </c>
      <c r="N102" s="139">
        <f t="shared" si="76"/>
        <v>73.612202629867781</v>
      </c>
      <c r="O102" s="139">
        <f t="shared" si="76"/>
        <v>5812.9953123035439</v>
      </c>
      <c r="P102" s="139">
        <f t="shared" si="76"/>
        <v>0.56298173101179327</v>
      </c>
      <c r="Q102" s="139">
        <f t="shared" si="76"/>
        <v>0.20406698319736022</v>
      </c>
      <c r="R102" s="139">
        <f t="shared" si="76"/>
        <v>1.5066137644642315</v>
      </c>
      <c r="S102" s="139">
        <f t="shared" si="76"/>
        <v>5.8153672227060652E-2</v>
      </c>
      <c r="T102" s="139">
        <f t="shared" si="76"/>
        <v>9.6230224505379519E-2</v>
      </c>
      <c r="U102" s="140">
        <f t="shared" si="76"/>
        <v>2.8704413051808407E-3</v>
      </c>
      <c r="V102" s="139">
        <f t="shared" si="76"/>
        <v>6.4299927779014748E-3</v>
      </c>
      <c r="W102" s="139">
        <f t="shared" si="76"/>
        <v>7.6094202359240355E-4</v>
      </c>
      <c r="X102" s="139">
        <f t="shared" si="76"/>
        <v>3.7261099907239638E-3</v>
      </c>
      <c r="Y102" s="139">
        <f t="shared" si="76"/>
        <v>2.4385550019969799E-2</v>
      </c>
      <c r="Z102" s="140">
        <f t="shared" si="76"/>
        <v>9.3399299495179289</v>
      </c>
      <c r="AA102" s="139">
        <f t="shared" si="76"/>
        <v>4.4778036311732414</v>
      </c>
      <c r="AB102" s="139">
        <f t="shared" si="76"/>
        <v>0.15580293405260878</v>
      </c>
      <c r="AC102" s="140">
        <f t="shared" ref="AC102:BW102" si="77">AC81/(AC95*AC97)</f>
        <v>1.8910751373919277E-2</v>
      </c>
      <c r="AD102" s="139">
        <f t="shared" si="77"/>
        <v>1.9099955742162655E-3</v>
      </c>
      <c r="AE102" s="139">
        <f t="shared" si="77"/>
        <v>4.8350767005143273E-4</v>
      </c>
      <c r="AF102" s="139">
        <f t="shared" si="77"/>
        <v>5.946385680223115E-3</v>
      </c>
      <c r="AG102" s="140">
        <f t="shared" si="77"/>
        <v>0.14918757432801874</v>
      </c>
      <c r="AH102" s="139">
        <f t="shared" si="77"/>
        <v>0.20514319203954723</v>
      </c>
      <c r="AI102" s="139">
        <f t="shared" si="77"/>
        <v>0.48716935665047911</v>
      </c>
      <c r="AJ102" s="140">
        <f t="shared" si="77"/>
        <v>5.9225131121774235E-3</v>
      </c>
      <c r="AK102" s="139">
        <f t="shared" si="77"/>
        <v>7.9881619982374874E-4</v>
      </c>
      <c r="AL102" s="139">
        <f t="shared" si="77"/>
        <v>-1.1669295650372952E-4</v>
      </c>
      <c r="AM102" s="139">
        <f t="shared" si="77"/>
        <v>1.0855230405764295E-3</v>
      </c>
      <c r="AN102" s="141">
        <f t="shared" si="77"/>
        <v>3.089565216826171E-3</v>
      </c>
      <c r="AO102" s="139">
        <f t="shared" si="77"/>
        <v>2.6524756761190288E-2</v>
      </c>
      <c r="AP102" s="139">
        <f t="shared" si="77"/>
        <v>5.3125899605203711E-2</v>
      </c>
      <c r="AQ102" s="139">
        <f t="shared" si="77"/>
        <v>0.26825166352141899</v>
      </c>
      <c r="AR102" s="139">
        <f t="shared" si="77"/>
        <v>0.59247590558966479</v>
      </c>
      <c r="AS102" s="139">
        <f t="shared" si="77"/>
        <v>2.9213915048869277</v>
      </c>
      <c r="AT102" s="139">
        <f t="shared" si="77"/>
        <v>1.22809225818948</v>
      </c>
      <c r="AU102" s="139">
        <f t="shared" si="77"/>
        <v>0.32942257809062386</v>
      </c>
      <c r="AV102" s="139">
        <f t="shared" si="77"/>
        <v>2.0379126155089251E-2</v>
      </c>
      <c r="AW102" s="139">
        <f t="shared" si="77"/>
        <v>1.0071892884701669E-2</v>
      </c>
      <c r="AX102" s="139">
        <f t="shared" si="77"/>
        <v>9.8250839456573744E-2</v>
      </c>
      <c r="AY102" s="139">
        <f t="shared" si="77"/>
        <v>90.514837013715805</v>
      </c>
      <c r="AZ102" s="139">
        <f t="shared" si="77"/>
        <v>13680.026166040958</v>
      </c>
      <c r="BA102" s="139">
        <f t="shared" si="77"/>
        <v>1.7208328775142459</v>
      </c>
      <c r="BB102" s="139">
        <f t="shared" si="77"/>
        <v>0.59024981728561932</v>
      </c>
      <c r="BC102" s="139">
        <f t="shared" si="77"/>
        <v>0.32907089847261417</v>
      </c>
      <c r="BD102" s="139">
        <f t="shared" si="77"/>
        <v>0.36491871662760167</v>
      </c>
      <c r="BE102" s="139">
        <f t="shared" si="77"/>
        <v>11.091445531952695</v>
      </c>
      <c r="BF102" s="141">
        <f t="shared" si="77"/>
        <v>18.802822459671269</v>
      </c>
      <c r="BG102" s="139">
        <f t="shared" si="77"/>
        <v>0.13782240299590109</v>
      </c>
      <c r="BH102" s="139">
        <f t="shared" si="77"/>
        <v>3.4827712577064747E-2</v>
      </c>
      <c r="BI102" s="139">
        <f t="shared" si="77"/>
        <v>0.19348067323397031</v>
      </c>
      <c r="BJ102" s="139">
        <f t="shared" si="77"/>
        <v>8.8010167742024373E-2</v>
      </c>
      <c r="BK102" s="139">
        <f t="shared" si="77"/>
        <v>1.807898615060324</v>
      </c>
      <c r="BL102" s="139">
        <f t="shared" si="77"/>
        <v>1.1879855847184078</v>
      </c>
      <c r="BM102" s="139">
        <f>BM81/(BM95*BM97)</f>
        <v>1.6165244895234247E-2</v>
      </c>
      <c r="BN102" s="139">
        <f t="shared" si="77"/>
        <v>1.6162286080279521E-2</v>
      </c>
      <c r="BO102" s="139">
        <f t="shared" si="77"/>
        <v>2.1346458086952411E-3</v>
      </c>
      <c r="BP102" s="139">
        <f t="shared" si="77"/>
        <v>2.345119252477186E-3</v>
      </c>
      <c r="BQ102" s="139">
        <f t="shared" si="77"/>
        <v>2.6783187443469369E-2</v>
      </c>
      <c r="BR102" s="139">
        <f t="shared" si="77"/>
        <v>9.3957430041102338E-2</v>
      </c>
      <c r="BS102" s="139">
        <f t="shared" si="77"/>
        <v>9.5930655253440023E-2</v>
      </c>
      <c r="BT102" s="139">
        <f t="shared" si="77"/>
        <v>0.35431975095217627</v>
      </c>
      <c r="BU102" s="140">
        <f t="shared" si="77"/>
        <v>9.2117032033123686E-2</v>
      </c>
      <c r="BV102" s="139">
        <f t="shared" si="77"/>
        <v>1.0240488550350888E-3</v>
      </c>
      <c r="BW102" s="139">
        <f t="shared" si="77"/>
        <v>-2.9136384733175721E-5</v>
      </c>
      <c r="BX102" s="139">
        <f t="shared" ref="BX102:CG102" si="78">BX81/(BX95*BX97)</f>
        <v>-1.3872606937107083E-4</v>
      </c>
      <c r="BY102" s="139">
        <f t="shared" si="78"/>
        <v>-5.64965895051888E-5</v>
      </c>
      <c r="BZ102" s="139">
        <f t="shared" si="78"/>
        <v>-1.258147373515891E-4</v>
      </c>
      <c r="CA102" s="139">
        <f t="shared" si="78"/>
        <v>5.4184025743134216E-3</v>
      </c>
      <c r="CB102" s="139">
        <f t="shared" si="78"/>
        <v>3.6195787482638281E-3</v>
      </c>
      <c r="CC102" s="139">
        <f t="shared" si="78"/>
        <v>1.4665645023029959E-3</v>
      </c>
      <c r="CD102" s="139">
        <f t="shared" si="78"/>
        <v>0.14214996842779398</v>
      </c>
      <c r="CE102" s="139">
        <f t="shared" si="78"/>
        <v>9.6585439533881018E-2</v>
      </c>
      <c r="CF102" s="139">
        <f t="shared" si="78"/>
        <v>0.15022486641265859</v>
      </c>
      <c r="CG102" s="139">
        <f t="shared" si="78"/>
        <v>0.61177036518291938</v>
      </c>
      <c r="CH102" s="139">
        <f t="shared" ref="CH102:CS102" si="79">CH81/(CH95*CH97)</f>
        <v>6.5341837725109889E-2</v>
      </c>
      <c r="CI102" s="139">
        <f t="shared" si="79"/>
        <v>6.0719805866645431E-2</v>
      </c>
      <c r="CJ102" s="139">
        <f t="shared" si="79"/>
        <v>3.5829972504574308E-2</v>
      </c>
      <c r="CK102" s="139">
        <f t="shared" si="79"/>
        <v>1.6949791653402009</v>
      </c>
      <c r="CL102" s="139">
        <f t="shared" ref="CL102" si="80">CL81/(CL95*CL97)</f>
        <v>4.5924225491052526E-4</v>
      </c>
      <c r="CM102" s="139">
        <f t="shared" ref="CM102" si="81">CM81/(CM95*CM97)</f>
        <v>2.1782319339083123</v>
      </c>
      <c r="CN102" s="139">
        <f t="shared" ref="CN102:CR102" si="82">CN81/(CN95*CN97)</f>
        <v>1.1270759441177166E-2</v>
      </c>
      <c r="CO102" s="139">
        <f t="shared" si="82"/>
        <v>1.4774744361583485E-2</v>
      </c>
      <c r="CP102" s="139">
        <f t="shared" ref="CP102:CQ102" si="83">CP81/(CP95*CP97)</f>
        <v>3.4723836670573591E-2</v>
      </c>
      <c r="CQ102" s="139">
        <f t="shared" si="83"/>
        <v>2.2399506898246491E-2</v>
      </c>
      <c r="CR102" s="139">
        <f t="shared" si="82"/>
        <v>3.1104584787558808E-3</v>
      </c>
      <c r="CS102" s="139">
        <f t="shared" si="79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59"/>
        <v>0</v>
      </c>
      <c r="CY102" s="36" t="s">
        <v>198</v>
      </c>
      <c r="DC102" s="139"/>
      <c r="DD102" s="139"/>
      <c r="DE102" s="139"/>
      <c r="DF102" s="139"/>
      <c r="DG102" s="139"/>
      <c r="DH102" s="139"/>
      <c r="DI102" s="139"/>
      <c r="DJ102" s="139"/>
    </row>
    <row r="103" spans="1:114" ht="37.5" x14ac:dyDescent="0.3">
      <c r="A103" s="98" t="s">
        <v>110</v>
      </c>
      <c r="B103" s="142"/>
      <c r="C103" s="142">
        <f t="shared" ref="C103:AB103" si="84">C102</f>
        <v>1.9015934492067574</v>
      </c>
      <c r="D103" s="142">
        <f t="shared" si="84"/>
        <v>7.0063970252960864E-2</v>
      </c>
      <c r="E103" s="142">
        <f t="shared" si="84"/>
        <v>0.13627725311322889</v>
      </c>
      <c r="F103" s="142">
        <f t="shared" si="84"/>
        <v>0.18695636243015651</v>
      </c>
      <c r="G103" s="142">
        <f t="shared" si="84"/>
        <v>0.35936313680153065</v>
      </c>
      <c r="H103" s="142">
        <f t="shared" si="84"/>
        <v>1.7980410106083642</v>
      </c>
      <c r="I103" s="142">
        <f t="shared" si="84"/>
        <v>0.7120555166603304</v>
      </c>
      <c r="J103" s="142">
        <f t="shared" si="84"/>
        <v>9.8546253032323422E-2</v>
      </c>
      <c r="K103" s="142">
        <f t="shared" si="84"/>
        <v>0.10436106847372374</v>
      </c>
      <c r="L103" s="142">
        <f t="shared" si="84"/>
        <v>2.2815800688198942</v>
      </c>
      <c r="M103" s="142">
        <f t="shared" si="84"/>
        <v>502.58781644467217</v>
      </c>
      <c r="N103" s="142">
        <f t="shared" si="84"/>
        <v>73.612202629867781</v>
      </c>
      <c r="O103" s="142">
        <f t="shared" si="84"/>
        <v>5812.9953123035439</v>
      </c>
      <c r="P103" s="142">
        <f t="shared" si="84"/>
        <v>0.56298173101179327</v>
      </c>
      <c r="Q103" s="142">
        <f t="shared" si="84"/>
        <v>0.20406698319736022</v>
      </c>
      <c r="R103" s="142">
        <f t="shared" si="84"/>
        <v>1.5066137644642315</v>
      </c>
      <c r="S103" s="142">
        <f t="shared" si="84"/>
        <v>5.8153672227060652E-2</v>
      </c>
      <c r="T103" s="142">
        <f t="shared" si="84"/>
        <v>9.6230224505379519E-2</v>
      </c>
      <c r="U103" s="143">
        <f t="shared" si="84"/>
        <v>2.8704413051808407E-3</v>
      </c>
      <c r="V103" s="142">
        <f t="shared" si="84"/>
        <v>6.4299927779014748E-3</v>
      </c>
      <c r="W103" s="142">
        <f t="shared" si="84"/>
        <v>7.6094202359240355E-4</v>
      </c>
      <c r="X103" s="142">
        <f t="shared" si="84"/>
        <v>3.7261099907239638E-3</v>
      </c>
      <c r="Y103" s="142">
        <f t="shared" si="84"/>
        <v>2.4385550019969799E-2</v>
      </c>
      <c r="Z103" s="143">
        <f t="shared" si="84"/>
        <v>9.3399299495179289</v>
      </c>
      <c r="AA103" s="142">
        <f t="shared" si="84"/>
        <v>4.4778036311732414</v>
      </c>
      <c r="AB103" s="142">
        <f t="shared" si="84"/>
        <v>0.15580293405260878</v>
      </c>
      <c r="AC103" s="143">
        <f t="shared" ref="AC103:BH103" si="85">AC102</f>
        <v>1.8910751373919277E-2</v>
      </c>
      <c r="AD103" s="142">
        <f t="shared" si="85"/>
        <v>1.9099955742162655E-3</v>
      </c>
      <c r="AE103" s="142">
        <f t="shared" si="85"/>
        <v>4.8350767005143273E-4</v>
      </c>
      <c r="AF103" s="142">
        <f t="shared" si="85"/>
        <v>5.946385680223115E-3</v>
      </c>
      <c r="AG103" s="143">
        <f t="shared" si="85"/>
        <v>0.14918757432801874</v>
      </c>
      <c r="AH103" s="142">
        <f t="shared" si="85"/>
        <v>0.20514319203954723</v>
      </c>
      <c r="AI103" s="142">
        <f t="shared" si="85"/>
        <v>0.48716935665047911</v>
      </c>
      <c r="AJ103" s="143">
        <f t="shared" si="85"/>
        <v>5.9225131121774235E-3</v>
      </c>
      <c r="AK103" s="142">
        <f t="shared" si="85"/>
        <v>7.9881619982374874E-4</v>
      </c>
      <c r="AL103" s="142">
        <f t="shared" si="85"/>
        <v>-1.1669295650372952E-4</v>
      </c>
      <c r="AM103" s="142">
        <f t="shared" si="85"/>
        <v>1.0855230405764295E-3</v>
      </c>
      <c r="AN103" s="144">
        <f t="shared" si="85"/>
        <v>3.089565216826171E-3</v>
      </c>
      <c r="AO103" s="142">
        <f t="shared" si="85"/>
        <v>2.6524756761190288E-2</v>
      </c>
      <c r="AP103" s="142">
        <f t="shared" si="85"/>
        <v>5.3125899605203711E-2</v>
      </c>
      <c r="AQ103" s="142">
        <f t="shared" si="85"/>
        <v>0.26825166352141899</v>
      </c>
      <c r="AR103" s="142">
        <f t="shared" si="85"/>
        <v>0.59247590558966479</v>
      </c>
      <c r="AS103" s="142">
        <f t="shared" si="85"/>
        <v>2.9213915048869277</v>
      </c>
      <c r="AT103" s="142">
        <f t="shared" si="85"/>
        <v>1.22809225818948</v>
      </c>
      <c r="AU103" s="142">
        <f t="shared" si="85"/>
        <v>0.32942257809062386</v>
      </c>
      <c r="AV103" s="142">
        <f t="shared" si="85"/>
        <v>2.0379126155089251E-2</v>
      </c>
      <c r="AW103" s="142">
        <f t="shared" si="85"/>
        <v>1.0071892884701669E-2</v>
      </c>
      <c r="AX103" s="142">
        <f t="shared" si="85"/>
        <v>9.8250839456573744E-2</v>
      </c>
      <c r="AY103" s="142">
        <f t="shared" si="85"/>
        <v>90.514837013715805</v>
      </c>
      <c r="AZ103" s="142">
        <f t="shared" si="85"/>
        <v>13680.026166040958</v>
      </c>
      <c r="BA103" s="142">
        <f t="shared" si="85"/>
        <v>1.7208328775142459</v>
      </c>
      <c r="BB103" s="142">
        <f t="shared" si="85"/>
        <v>0.59024981728561932</v>
      </c>
      <c r="BC103" s="142">
        <f t="shared" si="85"/>
        <v>0.32907089847261417</v>
      </c>
      <c r="BD103" s="142">
        <f t="shared" si="85"/>
        <v>0.36491871662760167</v>
      </c>
      <c r="BE103" s="142">
        <f t="shared" si="85"/>
        <v>11.091445531952695</v>
      </c>
      <c r="BF103" s="144">
        <f t="shared" si="85"/>
        <v>18.802822459671269</v>
      </c>
      <c r="BG103" s="142">
        <f t="shared" si="85"/>
        <v>0.13782240299590109</v>
      </c>
      <c r="BH103" s="142">
        <f t="shared" si="85"/>
        <v>3.4827712577064747E-2</v>
      </c>
      <c r="BI103" s="142">
        <f t="shared" ref="BI103:CG103" si="86">BI102</f>
        <v>0.19348067323397031</v>
      </c>
      <c r="BJ103" s="142">
        <f t="shared" si="86"/>
        <v>8.8010167742024373E-2</v>
      </c>
      <c r="BK103" s="142">
        <f t="shared" si="86"/>
        <v>1.807898615060324</v>
      </c>
      <c r="BL103" s="142">
        <f t="shared" si="86"/>
        <v>1.1879855847184078</v>
      </c>
      <c r="BM103" s="142">
        <f t="shared" si="86"/>
        <v>1.6165244895234247E-2</v>
      </c>
      <c r="BN103" s="142">
        <f t="shared" si="86"/>
        <v>1.6162286080279521E-2</v>
      </c>
      <c r="BO103" s="142">
        <f t="shared" si="86"/>
        <v>2.1346458086952411E-3</v>
      </c>
      <c r="BP103" s="142">
        <f t="shared" si="86"/>
        <v>2.345119252477186E-3</v>
      </c>
      <c r="BQ103" s="142">
        <f t="shared" si="86"/>
        <v>2.6783187443469369E-2</v>
      </c>
      <c r="BR103" s="142">
        <f t="shared" si="86"/>
        <v>9.3957430041102338E-2</v>
      </c>
      <c r="BS103" s="142">
        <f t="shared" si="86"/>
        <v>9.5930655253440023E-2</v>
      </c>
      <c r="BT103" s="142">
        <f t="shared" si="86"/>
        <v>0.35431975095217627</v>
      </c>
      <c r="BU103" s="143">
        <f t="shared" si="86"/>
        <v>9.2117032033123686E-2</v>
      </c>
      <c r="BV103" s="142">
        <f t="shared" si="86"/>
        <v>1.0240488550350888E-3</v>
      </c>
      <c r="BW103" s="142">
        <f t="shared" si="86"/>
        <v>-2.9136384733175721E-5</v>
      </c>
      <c r="BX103" s="142">
        <f t="shared" si="86"/>
        <v>-1.3872606937107083E-4</v>
      </c>
      <c r="BY103" s="142">
        <f t="shared" si="86"/>
        <v>-5.64965895051888E-5</v>
      </c>
      <c r="BZ103" s="142">
        <f t="shared" si="86"/>
        <v>-1.258147373515891E-4</v>
      </c>
      <c r="CA103" s="142">
        <f t="shared" si="86"/>
        <v>5.4184025743134216E-3</v>
      </c>
      <c r="CB103" s="142">
        <f t="shared" si="86"/>
        <v>3.6195787482638281E-3</v>
      </c>
      <c r="CC103" s="142">
        <f t="shared" si="86"/>
        <v>1.4665645023029959E-3</v>
      </c>
      <c r="CD103" s="142">
        <f t="shared" si="86"/>
        <v>0.14214996842779398</v>
      </c>
      <c r="CE103" s="142">
        <f t="shared" si="86"/>
        <v>9.6585439533881018E-2</v>
      </c>
      <c r="CF103" s="142">
        <f t="shared" si="86"/>
        <v>0.15022486641265859</v>
      </c>
      <c r="CG103" s="142">
        <f t="shared" si="86"/>
        <v>0.61177036518291938</v>
      </c>
      <c r="CH103" s="142">
        <f t="shared" ref="CH103:CS103" si="87">CH102</f>
        <v>6.5341837725109889E-2</v>
      </c>
      <c r="CI103" s="142">
        <f t="shared" si="87"/>
        <v>6.0719805866645431E-2</v>
      </c>
      <c r="CJ103" s="142">
        <f t="shared" si="87"/>
        <v>3.5829972504574308E-2</v>
      </c>
      <c r="CK103" s="142">
        <f t="shared" si="87"/>
        <v>1.6949791653402009</v>
      </c>
      <c r="CL103" s="142">
        <f t="shared" ref="CL103" si="88">CL102</f>
        <v>4.5924225491052526E-4</v>
      </c>
      <c r="CM103" s="142">
        <f t="shared" ref="CM103" si="89">CM102</f>
        <v>2.1782319339083123</v>
      </c>
      <c r="CN103" s="142">
        <f t="shared" ref="CN103:CR103" si="90">CN102</f>
        <v>1.1270759441177166E-2</v>
      </c>
      <c r="CO103" s="142">
        <f t="shared" si="90"/>
        <v>1.4774744361583485E-2</v>
      </c>
      <c r="CP103" s="142">
        <f t="shared" ref="CP103:CQ103" si="91">CP102</f>
        <v>3.4723836670573591E-2</v>
      </c>
      <c r="CQ103" s="142">
        <f t="shared" si="91"/>
        <v>2.2399506898246491E-2</v>
      </c>
      <c r="CR103" s="142">
        <f t="shared" si="90"/>
        <v>3.1104584787558808E-3</v>
      </c>
      <c r="CS103" s="142">
        <f t="shared" si="87"/>
        <v>1.5011283236406338E-3</v>
      </c>
      <c r="CT103" s="104" t="s">
        <v>87</v>
      </c>
      <c r="CX103" s="83">
        <f t="shared" si="59"/>
        <v>0</v>
      </c>
      <c r="CY103" s="36" t="s">
        <v>198</v>
      </c>
      <c r="DC103" s="142"/>
      <c r="DD103" s="142"/>
      <c r="DE103" s="142"/>
      <c r="DF103" s="142"/>
      <c r="DG103" s="142"/>
      <c r="DH103" s="142"/>
      <c r="DI103" s="142"/>
      <c r="DJ103" s="142"/>
    </row>
    <row r="104" spans="1:114" ht="37.5" x14ac:dyDescent="0.3">
      <c r="A104" s="104" t="s">
        <v>154</v>
      </c>
      <c r="B104" s="145"/>
      <c r="C104" s="145">
        <f t="shared" ref="C104:AH104" si="92">IF(C103&gt;$B$116,1,0)</f>
        <v>1</v>
      </c>
      <c r="D104" s="145">
        <f t="shared" si="92"/>
        <v>0</v>
      </c>
      <c r="E104" s="145">
        <f t="shared" si="92"/>
        <v>0</v>
      </c>
      <c r="F104" s="145">
        <f t="shared" si="92"/>
        <v>0</v>
      </c>
      <c r="G104" s="145">
        <f t="shared" si="92"/>
        <v>1</v>
      </c>
      <c r="H104" s="145">
        <f t="shared" si="92"/>
        <v>1</v>
      </c>
      <c r="I104" s="145">
        <f t="shared" si="92"/>
        <v>1</v>
      </c>
      <c r="J104" s="145">
        <f t="shared" si="92"/>
        <v>0</v>
      </c>
      <c r="K104" s="145">
        <f t="shared" si="92"/>
        <v>0</v>
      </c>
      <c r="L104" s="145">
        <f t="shared" si="92"/>
        <v>1</v>
      </c>
      <c r="M104" s="145">
        <f t="shared" si="92"/>
        <v>1</v>
      </c>
      <c r="N104" s="145">
        <f t="shared" si="92"/>
        <v>1</v>
      </c>
      <c r="O104" s="145">
        <f t="shared" si="92"/>
        <v>1</v>
      </c>
      <c r="P104" s="145">
        <f t="shared" si="92"/>
        <v>1</v>
      </c>
      <c r="Q104" s="145">
        <f t="shared" si="92"/>
        <v>1</v>
      </c>
      <c r="R104" s="145">
        <f t="shared" si="92"/>
        <v>1</v>
      </c>
      <c r="S104" s="145">
        <f t="shared" si="92"/>
        <v>0</v>
      </c>
      <c r="T104" s="145">
        <f t="shared" si="92"/>
        <v>0</v>
      </c>
      <c r="U104" s="145">
        <f t="shared" si="92"/>
        <v>0</v>
      </c>
      <c r="V104" s="145">
        <f t="shared" si="92"/>
        <v>0</v>
      </c>
      <c r="W104" s="145">
        <f t="shared" si="92"/>
        <v>0</v>
      </c>
      <c r="X104" s="145">
        <f t="shared" si="92"/>
        <v>0</v>
      </c>
      <c r="Y104" s="145">
        <f t="shared" si="92"/>
        <v>0</v>
      </c>
      <c r="Z104" s="145">
        <f t="shared" si="92"/>
        <v>1</v>
      </c>
      <c r="AA104" s="145">
        <f t="shared" si="92"/>
        <v>1</v>
      </c>
      <c r="AB104" s="145">
        <f t="shared" si="92"/>
        <v>0</v>
      </c>
      <c r="AC104" s="145">
        <f t="shared" si="92"/>
        <v>0</v>
      </c>
      <c r="AD104" s="145">
        <f t="shared" si="92"/>
        <v>0</v>
      </c>
      <c r="AE104" s="145">
        <f t="shared" si="92"/>
        <v>0</v>
      </c>
      <c r="AF104" s="145">
        <f t="shared" si="92"/>
        <v>0</v>
      </c>
      <c r="AG104" s="145">
        <f t="shared" si="92"/>
        <v>0</v>
      </c>
      <c r="AH104" s="145">
        <f t="shared" si="92"/>
        <v>1</v>
      </c>
      <c r="AI104" s="145">
        <f t="shared" ref="AI104:BN104" si="93">IF(AI103&gt;$B$116,1,0)</f>
        <v>1</v>
      </c>
      <c r="AJ104" s="145">
        <f t="shared" si="93"/>
        <v>0</v>
      </c>
      <c r="AK104" s="145">
        <f t="shared" si="93"/>
        <v>0</v>
      </c>
      <c r="AL104" s="145">
        <f t="shared" si="93"/>
        <v>0</v>
      </c>
      <c r="AM104" s="145">
        <f t="shared" si="93"/>
        <v>0</v>
      </c>
      <c r="AN104" s="145">
        <f t="shared" si="93"/>
        <v>0</v>
      </c>
      <c r="AO104" s="145">
        <f t="shared" si="93"/>
        <v>0</v>
      </c>
      <c r="AP104" s="145">
        <f t="shared" si="93"/>
        <v>0</v>
      </c>
      <c r="AQ104" s="145">
        <f t="shared" si="93"/>
        <v>1</v>
      </c>
      <c r="AR104" s="145">
        <f t="shared" si="93"/>
        <v>1</v>
      </c>
      <c r="AS104" s="145">
        <f t="shared" si="93"/>
        <v>1</v>
      </c>
      <c r="AT104" s="145">
        <f t="shared" si="93"/>
        <v>1</v>
      </c>
      <c r="AU104" s="145">
        <f t="shared" si="93"/>
        <v>1</v>
      </c>
      <c r="AV104" s="145">
        <f t="shared" si="93"/>
        <v>0</v>
      </c>
      <c r="AW104" s="145">
        <f t="shared" si="93"/>
        <v>0</v>
      </c>
      <c r="AX104" s="145">
        <f t="shared" si="93"/>
        <v>0</v>
      </c>
      <c r="AY104" s="145">
        <f t="shared" si="93"/>
        <v>1</v>
      </c>
      <c r="AZ104" s="145">
        <f t="shared" si="93"/>
        <v>1</v>
      </c>
      <c r="BA104" s="145">
        <f t="shared" si="93"/>
        <v>1</v>
      </c>
      <c r="BB104" s="145">
        <f t="shared" si="93"/>
        <v>1</v>
      </c>
      <c r="BC104" s="145">
        <f t="shared" si="93"/>
        <v>1</v>
      </c>
      <c r="BD104" s="145">
        <f t="shared" si="93"/>
        <v>1</v>
      </c>
      <c r="BE104" s="145">
        <f t="shared" si="93"/>
        <v>1</v>
      </c>
      <c r="BF104" s="145">
        <f t="shared" si="93"/>
        <v>1</v>
      </c>
      <c r="BG104" s="145">
        <f t="shared" si="93"/>
        <v>0</v>
      </c>
      <c r="BH104" s="145">
        <f t="shared" si="93"/>
        <v>0</v>
      </c>
      <c r="BI104" s="145">
        <f t="shared" si="93"/>
        <v>1</v>
      </c>
      <c r="BJ104" s="145">
        <f t="shared" si="93"/>
        <v>0</v>
      </c>
      <c r="BK104" s="145">
        <f t="shared" si="93"/>
        <v>1</v>
      </c>
      <c r="BL104" s="145">
        <f t="shared" si="93"/>
        <v>1</v>
      </c>
      <c r="BM104" s="145">
        <f t="shared" si="93"/>
        <v>0</v>
      </c>
      <c r="BN104" s="145">
        <f t="shared" si="93"/>
        <v>0</v>
      </c>
      <c r="BO104" s="145">
        <f t="shared" ref="BO104:CG104" si="94">IF(BO103&gt;$B$116,1,0)</f>
        <v>0</v>
      </c>
      <c r="BP104" s="145">
        <f t="shared" si="94"/>
        <v>0</v>
      </c>
      <c r="BQ104" s="145">
        <f t="shared" si="94"/>
        <v>0</v>
      </c>
      <c r="BR104" s="145">
        <f t="shared" si="94"/>
        <v>0</v>
      </c>
      <c r="BS104" s="145">
        <f t="shared" si="94"/>
        <v>0</v>
      </c>
      <c r="BT104" s="145">
        <f t="shared" si="94"/>
        <v>1</v>
      </c>
      <c r="BU104" s="145">
        <f t="shared" si="94"/>
        <v>0</v>
      </c>
      <c r="BV104" s="145">
        <f t="shared" si="94"/>
        <v>0</v>
      </c>
      <c r="BW104" s="145">
        <f t="shared" si="94"/>
        <v>0</v>
      </c>
      <c r="BX104" s="145">
        <f t="shared" si="94"/>
        <v>0</v>
      </c>
      <c r="BY104" s="145">
        <f t="shared" si="94"/>
        <v>0</v>
      </c>
      <c r="BZ104" s="145">
        <f t="shared" si="94"/>
        <v>0</v>
      </c>
      <c r="CA104" s="145">
        <f t="shared" si="94"/>
        <v>0</v>
      </c>
      <c r="CB104" s="145">
        <f t="shared" si="94"/>
        <v>0</v>
      </c>
      <c r="CC104" s="145">
        <f t="shared" si="94"/>
        <v>0</v>
      </c>
      <c r="CD104" s="145">
        <f t="shared" si="94"/>
        <v>0</v>
      </c>
      <c r="CE104" s="145">
        <f t="shared" si="94"/>
        <v>0</v>
      </c>
      <c r="CF104" s="145">
        <f t="shared" si="94"/>
        <v>0</v>
      </c>
      <c r="CG104" s="145">
        <f t="shared" si="94"/>
        <v>1</v>
      </c>
      <c r="CH104" s="145">
        <f t="shared" ref="CH104:CS104" si="95">IF(CH103&gt;$B$116,1,0)</f>
        <v>0</v>
      </c>
      <c r="CI104" s="145">
        <f t="shared" si="95"/>
        <v>0</v>
      </c>
      <c r="CJ104" s="145">
        <f t="shared" si="95"/>
        <v>0</v>
      </c>
      <c r="CK104" s="145">
        <f t="shared" si="95"/>
        <v>1</v>
      </c>
      <c r="CL104" s="145">
        <f t="shared" ref="CL104" si="96">IF(CL103&gt;$B$116,1,0)</f>
        <v>0</v>
      </c>
      <c r="CM104" s="145">
        <f t="shared" ref="CM104" si="97">IF(CM103&gt;$B$116,1,0)</f>
        <v>1</v>
      </c>
      <c r="CN104" s="145">
        <f t="shared" ref="CN104:CR104" si="98">IF(CN103&gt;$B$116,1,0)</f>
        <v>0</v>
      </c>
      <c r="CO104" s="145">
        <f t="shared" si="98"/>
        <v>0</v>
      </c>
      <c r="CP104" s="145">
        <f t="shared" ref="CP104:CQ104" si="99">IF(CP103&gt;$B$116,1,0)</f>
        <v>0</v>
      </c>
      <c r="CQ104" s="145">
        <f t="shared" si="99"/>
        <v>0</v>
      </c>
      <c r="CR104" s="145">
        <f t="shared" si="98"/>
        <v>0</v>
      </c>
      <c r="CS104" s="145">
        <f t="shared" si="95"/>
        <v>0</v>
      </c>
      <c r="CT104" s="104" t="s">
        <v>91</v>
      </c>
      <c r="CX104" s="83">
        <f t="shared" si="59"/>
        <v>1</v>
      </c>
      <c r="CY104" s="36" t="s">
        <v>198</v>
      </c>
      <c r="DC104" s="145"/>
      <c r="DD104" s="145"/>
      <c r="DE104" s="145"/>
      <c r="DF104" s="145"/>
      <c r="DG104" s="145"/>
      <c r="DH104" s="145"/>
      <c r="DI104" s="145"/>
      <c r="DJ104" s="145"/>
    </row>
    <row r="105" spans="1:114" ht="37.5" x14ac:dyDescent="0.3">
      <c r="A105" s="98" t="s">
        <v>92</v>
      </c>
      <c r="B105" s="13"/>
      <c r="C105" s="13">
        <f t="shared" ref="C105:Z105" si="100">C86</f>
        <v>0.99493119862330093</v>
      </c>
      <c r="D105" s="13">
        <f t="shared" si="100"/>
        <v>0.92184425702149064</v>
      </c>
      <c r="E105" s="13">
        <f t="shared" si="100"/>
        <v>0.86830676306476717</v>
      </c>
      <c r="F105" s="13">
        <f t="shared" si="100"/>
        <v>0.8985433946680943</v>
      </c>
      <c r="G105" s="13">
        <f t="shared" si="100"/>
        <v>0.96364780543967099</v>
      </c>
      <c r="H105" s="13">
        <f t="shared" si="100"/>
        <v>0.95262536086180738</v>
      </c>
      <c r="I105" s="13">
        <f t="shared" si="100"/>
        <v>0.95672211664722984</v>
      </c>
      <c r="J105" s="13">
        <f t="shared" si="100"/>
        <v>0.69346252826623422</v>
      </c>
      <c r="K105" s="13">
        <f t="shared" si="100"/>
        <v>0.81336154580597053</v>
      </c>
      <c r="L105" s="13">
        <f t="shared" si="100"/>
        <v>0.9720880130975359</v>
      </c>
      <c r="M105" s="13">
        <f t="shared" si="100"/>
        <v>0.97581139013648932</v>
      </c>
      <c r="N105" s="13">
        <f t="shared" si="100"/>
        <v>0.98964039767012513</v>
      </c>
      <c r="O105" s="13">
        <f t="shared" si="100"/>
        <v>0.9916109271799417</v>
      </c>
      <c r="P105" s="13">
        <f t="shared" si="100"/>
        <v>0.94231778835641755</v>
      </c>
      <c r="Q105" s="13">
        <f t="shared" si="100"/>
        <v>0.87758961743798725</v>
      </c>
      <c r="R105" s="13">
        <f t="shared" si="100"/>
        <v>0.92962638995169455</v>
      </c>
      <c r="S105" s="13">
        <f t="shared" si="100"/>
        <v>0.93734653666525003</v>
      </c>
      <c r="T105" s="13">
        <f t="shared" si="100"/>
        <v>0.85389701644570459</v>
      </c>
      <c r="U105" s="17">
        <f t="shared" si="100"/>
        <v>4.4959109347696598E-2</v>
      </c>
      <c r="V105" s="13">
        <f t="shared" si="100"/>
        <v>0.83937751228349877</v>
      </c>
      <c r="W105" s="13">
        <f t="shared" si="100"/>
        <v>8.1137070983420337E-2</v>
      </c>
      <c r="X105" s="13">
        <f t="shared" si="100"/>
        <v>0.21692543910125781</v>
      </c>
      <c r="Y105" s="13">
        <f t="shared" si="100"/>
        <v>0.70729099109574944</v>
      </c>
      <c r="Z105" s="17">
        <f t="shared" si="100"/>
        <v>0.97002240121355088</v>
      </c>
      <c r="AA105" s="13">
        <f t="shared" ref="AA105:BY105" si="101">AA86</f>
        <v>0.96690479661684303</v>
      </c>
      <c r="AB105" s="13">
        <f t="shared" si="101"/>
        <v>0.94710337915653442</v>
      </c>
      <c r="AC105" s="17">
        <f t="shared" si="101"/>
        <v>0.66491005078689469</v>
      </c>
      <c r="AD105" s="13">
        <f t="shared" si="101"/>
        <v>9.3385548803242863E-3</v>
      </c>
      <c r="AE105" s="13">
        <f t="shared" si="101"/>
        <v>0.41172767227576701</v>
      </c>
      <c r="AF105" s="13">
        <f t="shared" si="101"/>
        <v>0.87128558902462638</v>
      </c>
      <c r="AG105" s="17">
        <f t="shared" si="101"/>
        <v>0.93310314103731773</v>
      </c>
      <c r="AH105" s="13">
        <f t="shared" si="101"/>
        <v>0.97194652336486731</v>
      </c>
      <c r="AI105" s="13">
        <f t="shared" si="101"/>
        <v>0.97489166226504165</v>
      </c>
      <c r="AJ105" s="17">
        <f t="shared" si="101"/>
        <v>0.73916333600290052</v>
      </c>
      <c r="AK105" s="13">
        <f t="shared" si="101"/>
        <v>9.5937816619500009E-3</v>
      </c>
      <c r="AL105" s="13">
        <f t="shared" si="101"/>
        <v>0.81103649117350363</v>
      </c>
      <c r="AM105" s="13">
        <f t="shared" si="101"/>
        <v>9.2209374292712587E-2</v>
      </c>
      <c r="AN105" s="14">
        <f t="shared" si="101"/>
        <v>0.65690141309317429</v>
      </c>
      <c r="AO105" s="13">
        <f t="shared" si="101"/>
        <v>0.85783262083059653</v>
      </c>
      <c r="AP105" s="13">
        <f t="shared" si="101"/>
        <v>0.84465169470357571</v>
      </c>
      <c r="AQ105" s="13">
        <f t="shared" si="101"/>
        <v>0.86988125999999999</v>
      </c>
      <c r="AR105" s="13">
        <f t="shared" si="101"/>
        <v>0.86805521414276721</v>
      </c>
      <c r="AS105" s="13">
        <f t="shared" si="101"/>
        <v>0.98412039805767837</v>
      </c>
      <c r="AT105" s="13">
        <f t="shared" si="101"/>
        <v>0.93080540539273315</v>
      </c>
      <c r="AU105" s="13">
        <f t="shared" si="101"/>
        <v>0.92657072454467715</v>
      </c>
      <c r="AV105" s="13">
        <f t="shared" si="101"/>
        <v>0.50271809366901721</v>
      </c>
      <c r="AW105" s="13">
        <f t="shared" si="101"/>
        <v>0.67366225223986831</v>
      </c>
      <c r="AX105" s="13">
        <f t="shared" si="101"/>
        <v>0.8454544364681813</v>
      </c>
      <c r="AY105" s="13">
        <f t="shared" si="101"/>
        <v>0.94261761505047592</v>
      </c>
      <c r="AZ105" s="13">
        <f t="shared" si="101"/>
        <v>0.98375491544682281</v>
      </c>
      <c r="BA105" s="13">
        <f t="shared" si="101"/>
        <v>0.97658979502895849</v>
      </c>
      <c r="BB105" s="13">
        <f t="shared" si="101"/>
        <v>0.96694092363679818</v>
      </c>
      <c r="BC105" s="13">
        <f t="shared" si="101"/>
        <v>0.90946979136802686</v>
      </c>
      <c r="BD105" s="13">
        <f t="shared" si="101"/>
        <v>0.94702229363703105</v>
      </c>
      <c r="BE105" s="13">
        <f t="shared" si="101"/>
        <v>0.98593765582471093</v>
      </c>
      <c r="BF105" s="14">
        <f t="shared" si="101"/>
        <v>0.98100627851533995</v>
      </c>
      <c r="BG105" s="13">
        <f t="shared" si="101"/>
        <v>0.94666351163917839</v>
      </c>
      <c r="BH105" s="13">
        <f t="shared" si="101"/>
        <v>0.91841122729149571</v>
      </c>
      <c r="BI105" s="13">
        <f t="shared" si="101"/>
        <v>0.85781839893255485</v>
      </c>
      <c r="BJ105" s="13">
        <f t="shared" si="101"/>
        <v>0.82345296094117837</v>
      </c>
      <c r="BK105" s="13">
        <f t="shared" si="101"/>
        <v>0.97126886599999995</v>
      </c>
      <c r="BL105" s="13">
        <f t="shared" si="101"/>
        <v>0.97171208838607703</v>
      </c>
      <c r="BM105" s="13">
        <f>BM86</f>
        <v>0.78848133868998405</v>
      </c>
      <c r="BN105" s="13">
        <f t="shared" si="101"/>
        <v>0.78839316247311009</v>
      </c>
      <c r="BO105" s="13">
        <f t="shared" si="101"/>
        <v>4.7019722049955109E-2</v>
      </c>
      <c r="BP105" s="13">
        <f t="shared" si="101"/>
        <v>0.59715915067052838</v>
      </c>
      <c r="BQ105" s="13">
        <f t="shared" si="101"/>
        <v>0.85962374246614914</v>
      </c>
      <c r="BR105" s="13">
        <f t="shared" si="101"/>
        <v>0.92992699999999995</v>
      </c>
      <c r="BS105" s="13">
        <f t="shared" si="101"/>
        <v>0.94023531671999028</v>
      </c>
      <c r="BT105" s="13">
        <f t="shared" si="101"/>
        <v>0.94821281452481287</v>
      </c>
      <c r="BU105" s="17">
        <f t="shared" si="101"/>
        <v>0.94014122294862534</v>
      </c>
      <c r="BV105" s="13">
        <f t="shared" si="101"/>
        <v>0.1576252058769281</v>
      </c>
      <c r="BW105" s="13">
        <f t="shared" si="101"/>
        <v>0.18258357825860261</v>
      </c>
      <c r="BX105" s="13">
        <f t="shared" si="101"/>
        <v>0.1869132005383641</v>
      </c>
      <c r="BY105" s="13">
        <f t="shared" si="101"/>
        <v>0.31135402317045152</v>
      </c>
      <c r="BZ105" s="13">
        <f t="shared" ref="BZ105:CG105" si="102">BZ86</f>
        <v>5.8523649626310147E-2</v>
      </c>
      <c r="CA105" s="13">
        <f t="shared" si="102"/>
        <v>0.37314406480340162</v>
      </c>
      <c r="CB105" s="13">
        <f t="shared" si="102"/>
        <v>0.57959596702354677</v>
      </c>
      <c r="CC105" s="13">
        <f t="shared" si="102"/>
        <v>0.89193143737894853</v>
      </c>
      <c r="CD105" s="13">
        <f t="shared" si="102"/>
        <v>0.95104514981382815</v>
      </c>
      <c r="CE105" s="13">
        <f t="shared" si="102"/>
        <v>0.9244416050369535</v>
      </c>
      <c r="CF105" s="13">
        <f t="shared" si="102"/>
        <v>0.90207084141300464</v>
      </c>
      <c r="CG105" s="13">
        <f t="shared" si="102"/>
        <v>0.92028657906693945</v>
      </c>
      <c r="CH105" s="13">
        <f t="shared" ref="CH105:CS105" si="103">CH86</f>
        <v>0.90286659957878401</v>
      </c>
      <c r="CI105" s="13">
        <f t="shared" si="103"/>
        <v>0.9472958501432146</v>
      </c>
      <c r="CJ105" s="13">
        <f t="shared" si="103"/>
        <v>0.94041983121081973</v>
      </c>
      <c r="CK105" s="13">
        <f t="shared" si="103"/>
        <v>0.9691512470686281</v>
      </c>
      <c r="CL105" s="13">
        <f t="shared" ref="CL105" si="104">CL86</f>
        <v>0.45667822507869821</v>
      </c>
      <c r="CM105" s="13">
        <f t="shared" ref="CM105" si="105">CM86</f>
        <v>0.95334984174290049</v>
      </c>
      <c r="CN105" s="13">
        <f t="shared" ref="CN105:CR105" si="106">CN86</f>
        <v>0.74879163555201989</v>
      </c>
      <c r="CO105" s="13">
        <f t="shared" si="106"/>
        <v>0.61083347790453568</v>
      </c>
      <c r="CP105" s="13">
        <f t="shared" ref="CP105:CQ105" si="107">CP86</f>
        <v>0.56018721309062847</v>
      </c>
      <c r="CQ105" s="13">
        <f t="shared" si="107"/>
        <v>0.6971479209</v>
      </c>
      <c r="CR105" s="13">
        <f t="shared" si="106"/>
        <v>0.71291341610000003</v>
      </c>
      <c r="CS105" s="13">
        <f t="shared" si="103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59"/>
        <v>0</v>
      </c>
      <c r="CY105" s="36" t="s">
        <v>198</v>
      </c>
      <c r="DC105" s="13"/>
      <c r="DD105" s="13"/>
      <c r="DE105" s="13"/>
      <c r="DF105" s="13"/>
      <c r="DG105" s="13"/>
      <c r="DH105" s="13"/>
      <c r="DI105" s="13"/>
      <c r="DJ105" s="13"/>
    </row>
    <row r="106" spans="1:114" ht="37.5" x14ac:dyDescent="0.3">
      <c r="A106" s="104" t="s">
        <v>155</v>
      </c>
      <c r="B106" s="145"/>
      <c r="C106" s="145">
        <f t="shared" ref="C106:AH106" si="108">IF(C105&gt;$B$117,1,0)</f>
        <v>1</v>
      </c>
      <c r="D106" s="145">
        <f t="shared" si="108"/>
        <v>1</v>
      </c>
      <c r="E106" s="145">
        <f t="shared" si="108"/>
        <v>1</v>
      </c>
      <c r="F106" s="145">
        <f t="shared" si="108"/>
        <v>1</v>
      </c>
      <c r="G106" s="145">
        <f t="shared" si="108"/>
        <v>1</v>
      </c>
      <c r="H106" s="145">
        <f t="shared" si="108"/>
        <v>1</v>
      </c>
      <c r="I106" s="145">
        <f t="shared" si="108"/>
        <v>1</v>
      </c>
      <c r="J106" s="145">
        <f t="shared" si="108"/>
        <v>0</v>
      </c>
      <c r="K106" s="145">
        <f t="shared" si="108"/>
        <v>0</v>
      </c>
      <c r="L106" s="145">
        <f t="shared" si="108"/>
        <v>1</v>
      </c>
      <c r="M106" s="145">
        <f t="shared" si="108"/>
        <v>1</v>
      </c>
      <c r="N106" s="145">
        <f t="shared" si="108"/>
        <v>1</v>
      </c>
      <c r="O106" s="145">
        <f t="shared" si="108"/>
        <v>1</v>
      </c>
      <c r="P106" s="145">
        <f t="shared" si="108"/>
        <v>1</v>
      </c>
      <c r="Q106" s="145">
        <f t="shared" si="108"/>
        <v>1</v>
      </c>
      <c r="R106" s="145">
        <f t="shared" si="108"/>
        <v>1</v>
      </c>
      <c r="S106" s="145">
        <f t="shared" si="108"/>
        <v>1</v>
      </c>
      <c r="T106" s="145">
        <f t="shared" si="108"/>
        <v>1</v>
      </c>
      <c r="U106" s="145">
        <f t="shared" si="108"/>
        <v>0</v>
      </c>
      <c r="V106" s="145">
        <f t="shared" si="108"/>
        <v>0</v>
      </c>
      <c r="W106" s="145">
        <f t="shared" si="108"/>
        <v>0</v>
      </c>
      <c r="X106" s="145">
        <f t="shared" si="108"/>
        <v>0</v>
      </c>
      <c r="Y106" s="145">
        <f t="shared" si="108"/>
        <v>0</v>
      </c>
      <c r="Z106" s="145">
        <f t="shared" si="108"/>
        <v>1</v>
      </c>
      <c r="AA106" s="145">
        <f t="shared" si="108"/>
        <v>1</v>
      </c>
      <c r="AB106" s="145">
        <f t="shared" si="108"/>
        <v>1</v>
      </c>
      <c r="AC106" s="145">
        <f t="shared" si="108"/>
        <v>0</v>
      </c>
      <c r="AD106" s="145">
        <f t="shared" si="108"/>
        <v>0</v>
      </c>
      <c r="AE106" s="145">
        <f t="shared" si="108"/>
        <v>0</v>
      </c>
      <c r="AF106" s="145">
        <f t="shared" si="108"/>
        <v>1</v>
      </c>
      <c r="AG106" s="145">
        <f t="shared" si="108"/>
        <v>1</v>
      </c>
      <c r="AH106" s="145">
        <f t="shared" si="108"/>
        <v>1</v>
      </c>
      <c r="AI106" s="145">
        <f t="shared" ref="AI106:BN106" si="109">IF(AI105&gt;$B$117,1,0)</f>
        <v>1</v>
      </c>
      <c r="AJ106" s="145">
        <f t="shared" si="109"/>
        <v>0</v>
      </c>
      <c r="AK106" s="145">
        <f t="shared" si="109"/>
        <v>0</v>
      </c>
      <c r="AL106" s="145">
        <f t="shared" si="109"/>
        <v>0</v>
      </c>
      <c r="AM106" s="145">
        <f t="shared" si="109"/>
        <v>0</v>
      </c>
      <c r="AN106" s="145">
        <f t="shared" si="109"/>
        <v>0</v>
      </c>
      <c r="AO106" s="145">
        <f t="shared" si="109"/>
        <v>1</v>
      </c>
      <c r="AP106" s="145">
        <f t="shared" si="109"/>
        <v>0</v>
      </c>
      <c r="AQ106" s="145">
        <f t="shared" si="109"/>
        <v>1</v>
      </c>
      <c r="AR106" s="145">
        <f t="shared" si="109"/>
        <v>1</v>
      </c>
      <c r="AS106" s="145">
        <f t="shared" si="109"/>
        <v>1</v>
      </c>
      <c r="AT106" s="145">
        <f t="shared" si="109"/>
        <v>1</v>
      </c>
      <c r="AU106" s="145">
        <f t="shared" si="109"/>
        <v>1</v>
      </c>
      <c r="AV106" s="145">
        <f t="shared" si="109"/>
        <v>0</v>
      </c>
      <c r="AW106" s="145">
        <f t="shared" si="109"/>
        <v>0</v>
      </c>
      <c r="AX106" s="145">
        <f t="shared" si="109"/>
        <v>0</v>
      </c>
      <c r="AY106" s="145">
        <f t="shared" si="109"/>
        <v>1</v>
      </c>
      <c r="AZ106" s="145">
        <f t="shared" si="109"/>
        <v>1</v>
      </c>
      <c r="BA106" s="145">
        <f t="shared" si="109"/>
        <v>1</v>
      </c>
      <c r="BB106" s="145">
        <f t="shared" si="109"/>
        <v>1</v>
      </c>
      <c r="BC106" s="145">
        <f t="shared" si="109"/>
        <v>1</v>
      </c>
      <c r="BD106" s="145">
        <f t="shared" si="109"/>
        <v>1</v>
      </c>
      <c r="BE106" s="145">
        <f t="shared" si="109"/>
        <v>1</v>
      </c>
      <c r="BF106" s="145">
        <f t="shared" si="109"/>
        <v>1</v>
      </c>
      <c r="BG106" s="145">
        <f t="shared" si="109"/>
        <v>1</v>
      </c>
      <c r="BH106" s="145">
        <f t="shared" si="109"/>
        <v>1</v>
      </c>
      <c r="BI106" s="145">
        <f t="shared" si="109"/>
        <v>1</v>
      </c>
      <c r="BJ106" s="145">
        <f t="shared" si="109"/>
        <v>0</v>
      </c>
      <c r="BK106" s="145">
        <f t="shared" si="109"/>
        <v>1</v>
      </c>
      <c r="BL106" s="145">
        <f t="shared" si="109"/>
        <v>1</v>
      </c>
      <c r="BM106" s="145">
        <f t="shared" si="109"/>
        <v>0</v>
      </c>
      <c r="BN106" s="145">
        <f t="shared" si="109"/>
        <v>0</v>
      </c>
      <c r="BO106" s="145">
        <f t="shared" ref="BO106:CG106" si="110">IF(BO105&gt;$B$117,1,0)</f>
        <v>0</v>
      </c>
      <c r="BP106" s="145">
        <f t="shared" si="110"/>
        <v>0</v>
      </c>
      <c r="BQ106" s="145">
        <f t="shared" si="110"/>
        <v>1</v>
      </c>
      <c r="BR106" s="145">
        <f t="shared" si="110"/>
        <v>1</v>
      </c>
      <c r="BS106" s="145">
        <f t="shared" si="110"/>
        <v>1</v>
      </c>
      <c r="BT106" s="145">
        <f t="shared" si="110"/>
        <v>1</v>
      </c>
      <c r="BU106" s="145">
        <f t="shared" si="110"/>
        <v>1</v>
      </c>
      <c r="BV106" s="145">
        <f t="shared" si="110"/>
        <v>0</v>
      </c>
      <c r="BW106" s="145">
        <f t="shared" si="110"/>
        <v>0</v>
      </c>
      <c r="BX106" s="145">
        <f t="shared" si="110"/>
        <v>0</v>
      </c>
      <c r="BY106" s="145">
        <f t="shared" si="110"/>
        <v>0</v>
      </c>
      <c r="BZ106" s="145">
        <f t="shared" si="110"/>
        <v>0</v>
      </c>
      <c r="CA106" s="145">
        <f t="shared" si="110"/>
        <v>0</v>
      </c>
      <c r="CB106" s="145">
        <f t="shared" si="110"/>
        <v>0</v>
      </c>
      <c r="CC106" s="145">
        <f t="shared" si="110"/>
        <v>1</v>
      </c>
      <c r="CD106" s="145">
        <f t="shared" si="110"/>
        <v>1</v>
      </c>
      <c r="CE106" s="145">
        <f t="shared" si="110"/>
        <v>1</v>
      </c>
      <c r="CF106" s="145">
        <f t="shared" si="110"/>
        <v>1</v>
      </c>
      <c r="CG106" s="145">
        <f t="shared" si="110"/>
        <v>1</v>
      </c>
      <c r="CH106" s="145">
        <f t="shared" ref="CH106:CS106" si="111">IF(CH105&gt;$B$117,1,0)</f>
        <v>1</v>
      </c>
      <c r="CI106" s="145">
        <f t="shared" si="111"/>
        <v>1</v>
      </c>
      <c r="CJ106" s="145">
        <f t="shared" si="111"/>
        <v>1</v>
      </c>
      <c r="CK106" s="145">
        <f t="shared" si="111"/>
        <v>1</v>
      </c>
      <c r="CL106" s="145">
        <f t="shared" ref="CL106" si="112">IF(CL105&gt;$B$117,1,0)</f>
        <v>0</v>
      </c>
      <c r="CM106" s="145">
        <f t="shared" ref="CM106" si="113">IF(CM105&gt;$B$117,1,0)</f>
        <v>1</v>
      </c>
      <c r="CN106" s="145">
        <f t="shared" ref="CN106:CR106" si="114">IF(CN105&gt;$B$117,1,0)</f>
        <v>0</v>
      </c>
      <c r="CO106" s="145">
        <f t="shared" si="114"/>
        <v>0</v>
      </c>
      <c r="CP106" s="145">
        <f t="shared" ref="CP106:CQ106" si="115">IF(CP105&gt;$B$117,1,0)</f>
        <v>0</v>
      </c>
      <c r="CQ106" s="145">
        <f t="shared" si="115"/>
        <v>0</v>
      </c>
      <c r="CR106" s="145">
        <f t="shared" si="114"/>
        <v>0</v>
      </c>
      <c r="CS106" s="145">
        <f t="shared" si="111"/>
        <v>0</v>
      </c>
      <c r="CT106" s="104" t="s">
        <v>93</v>
      </c>
      <c r="CX106" s="36">
        <f>SUM(CX80:CX105)</f>
        <v>4</v>
      </c>
      <c r="DC106" s="145"/>
      <c r="DD106" s="145"/>
      <c r="DE106" s="145"/>
      <c r="DF106" s="145"/>
      <c r="DG106" s="145"/>
      <c r="DH106" s="145"/>
      <c r="DI106" s="145"/>
      <c r="DJ106" s="145"/>
    </row>
    <row r="107" spans="1:114" ht="61.15" customHeight="1" x14ac:dyDescent="0.3">
      <c r="A107" s="104" t="s">
        <v>156</v>
      </c>
      <c r="B107" s="145"/>
      <c r="C107" s="145">
        <f t="shared" ref="C107:AH107" si="116">IF(C87&gt;$B$118,1,0)</f>
        <v>1</v>
      </c>
      <c r="D107" s="145">
        <f t="shared" si="116"/>
        <v>1</v>
      </c>
      <c r="E107" s="145">
        <f t="shared" si="116"/>
        <v>1</v>
      </c>
      <c r="F107" s="145">
        <f t="shared" si="116"/>
        <v>0</v>
      </c>
      <c r="G107" s="145">
        <f t="shared" si="116"/>
        <v>1</v>
      </c>
      <c r="H107" s="145">
        <f t="shared" si="116"/>
        <v>1</v>
      </c>
      <c r="I107" s="145">
        <f t="shared" si="116"/>
        <v>1</v>
      </c>
      <c r="J107" s="145">
        <f t="shared" si="116"/>
        <v>1</v>
      </c>
      <c r="K107" s="145">
        <f t="shared" si="116"/>
        <v>1</v>
      </c>
      <c r="L107" s="145">
        <f t="shared" si="116"/>
        <v>1</v>
      </c>
      <c r="M107" s="145">
        <f t="shared" si="116"/>
        <v>1</v>
      </c>
      <c r="N107" s="145">
        <f t="shared" si="116"/>
        <v>1</v>
      </c>
      <c r="O107" s="145">
        <f t="shared" si="116"/>
        <v>1</v>
      </c>
      <c r="P107" s="145">
        <f t="shared" si="116"/>
        <v>1</v>
      </c>
      <c r="Q107" s="145">
        <f t="shared" si="116"/>
        <v>1</v>
      </c>
      <c r="R107" s="145">
        <f t="shared" si="116"/>
        <v>0</v>
      </c>
      <c r="S107" s="145">
        <f t="shared" si="116"/>
        <v>1</v>
      </c>
      <c r="T107" s="145">
        <f t="shared" si="116"/>
        <v>1</v>
      </c>
      <c r="U107" s="145">
        <f t="shared" si="116"/>
        <v>0</v>
      </c>
      <c r="V107" s="145">
        <f t="shared" si="116"/>
        <v>0</v>
      </c>
      <c r="W107" s="145">
        <f t="shared" si="116"/>
        <v>0</v>
      </c>
      <c r="X107" s="145">
        <f t="shared" si="116"/>
        <v>0</v>
      </c>
      <c r="Y107" s="145">
        <f t="shared" si="116"/>
        <v>0</v>
      </c>
      <c r="Z107" s="145">
        <f t="shared" si="116"/>
        <v>1</v>
      </c>
      <c r="AA107" s="145">
        <f t="shared" si="116"/>
        <v>1</v>
      </c>
      <c r="AB107" s="145">
        <f t="shared" si="116"/>
        <v>1</v>
      </c>
      <c r="AC107" s="145">
        <f t="shared" si="116"/>
        <v>0</v>
      </c>
      <c r="AD107" s="145">
        <f t="shared" si="116"/>
        <v>0</v>
      </c>
      <c r="AE107" s="145">
        <f t="shared" si="116"/>
        <v>0</v>
      </c>
      <c r="AF107" s="145">
        <f t="shared" si="116"/>
        <v>1</v>
      </c>
      <c r="AG107" s="145">
        <f t="shared" si="116"/>
        <v>1</v>
      </c>
      <c r="AH107" s="145">
        <f t="shared" si="116"/>
        <v>1</v>
      </c>
      <c r="AI107" s="145">
        <f t="shared" ref="AI107:BN107" si="117">IF(AI87&gt;$B$118,1,0)</f>
        <v>1</v>
      </c>
      <c r="AJ107" s="145">
        <f t="shared" si="117"/>
        <v>0</v>
      </c>
      <c r="AK107" s="145">
        <f t="shared" si="117"/>
        <v>0</v>
      </c>
      <c r="AL107" s="145">
        <f t="shared" si="117"/>
        <v>0</v>
      </c>
      <c r="AM107" s="145">
        <f t="shared" si="117"/>
        <v>0</v>
      </c>
      <c r="AN107" s="145">
        <f t="shared" si="117"/>
        <v>1</v>
      </c>
      <c r="AO107" s="145">
        <f t="shared" si="117"/>
        <v>1</v>
      </c>
      <c r="AP107" s="145">
        <f t="shared" si="117"/>
        <v>0</v>
      </c>
      <c r="AQ107" s="145">
        <f t="shared" si="117"/>
        <v>1</v>
      </c>
      <c r="AR107" s="145">
        <f t="shared" si="117"/>
        <v>1</v>
      </c>
      <c r="AS107" s="145">
        <f t="shared" si="117"/>
        <v>1</v>
      </c>
      <c r="AT107" s="145">
        <f t="shared" si="117"/>
        <v>1</v>
      </c>
      <c r="AU107" s="145">
        <f t="shared" si="117"/>
        <v>1</v>
      </c>
      <c r="AV107" s="145">
        <f t="shared" si="117"/>
        <v>1</v>
      </c>
      <c r="AW107" s="145">
        <f t="shared" si="117"/>
        <v>1</v>
      </c>
      <c r="AX107" s="145">
        <f t="shared" si="117"/>
        <v>1</v>
      </c>
      <c r="AY107" s="145">
        <f t="shared" si="117"/>
        <v>1</v>
      </c>
      <c r="AZ107" s="145">
        <f t="shared" si="117"/>
        <v>1</v>
      </c>
      <c r="BA107" s="145">
        <f t="shared" si="117"/>
        <v>1</v>
      </c>
      <c r="BB107" s="145">
        <f t="shared" si="117"/>
        <v>1</v>
      </c>
      <c r="BC107" s="145">
        <f t="shared" si="117"/>
        <v>1</v>
      </c>
      <c r="BD107" s="145">
        <f t="shared" si="117"/>
        <v>1</v>
      </c>
      <c r="BE107" s="145">
        <f t="shared" si="117"/>
        <v>1</v>
      </c>
      <c r="BF107" s="145">
        <f t="shared" si="117"/>
        <v>1</v>
      </c>
      <c r="BG107" s="145">
        <f t="shared" si="117"/>
        <v>1</v>
      </c>
      <c r="BH107" s="145">
        <f t="shared" si="117"/>
        <v>0</v>
      </c>
      <c r="BI107" s="145">
        <f t="shared" si="117"/>
        <v>0</v>
      </c>
      <c r="BJ107" s="145">
        <f t="shared" si="117"/>
        <v>1</v>
      </c>
      <c r="BK107" s="145">
        <f t="shared" si="117"/>
        <v>1</v>
      </c>
      <c r="BL107" s="145">
        <f t="shared" si="117"/>
        <v>1</v>
      </c>
      <c r="BM107" s="145">
        <f t="shared" si="117"/>
        <v>1</v>
      </c>
      <c r="BN107" s="145">
        <f t="shared" si="117"/>
        <v>1</v>
      </c>
      <c r="BO107" s="145">
        <f t="shared" ref="BO107:CG107" si="118">IF(BO87&gt;$B$118,1,0)</f>
        <v>0</v>
      </c>
      <c r="BP107" s="145">
        <f t="shared" si="118"/>
        <v>0</v>
      </c>
      <c r="BQ107" s="145">
        <f t="shared" si="118"/>
        <v>1</v>
      </c>
      <c r="BR107" s="145">
        <f t="shared" si="118"/>
        <v>1</v>
      </c>
      <c r="BS107" s="145">
        <f t="shared" si="118"/>
        <v>1</v>
      </c>
      <c r="BT107" s="145">
        <f t="shared" si="118"/>
        <v>1</v>
      </c>
      <c r="BU107" s="145">
        <f t="shared" si="118"/>
        <v>1</v>
      </c>
      <c r="BV107" s="145">
        <f t="shared" si="118"/>
        <v>0</v>
      </c>
      <c r="BW107" s="145">
        <f t="shared" si="118"/>
        <v>0</v>
      </c>
      <c r="BX107" s="145">
        <f t="shared" si="118"/>
        <v>0</v>
      </c>
      <c r="BY107" s="145">
        <f t="shared" si="118"/>
        <v>0</v>
      </c>
      <c r="BZ107" s="145">
        <f t="shared" si="118"/>
        <v>0</v>
      </c>
      <c r="CA107" s="145">
        <f t="shared" si="118"/>
        <v>0</v>
      </c>
      <c r="CB107" s="145">
        <f t="shared" si="118"/>
        <v>0</v>
      </c>
      <c r="CC107" s="145">
        <f t="shared" si="118"/>
        <v>0</v>
      </c>
      <c r="CD107" s="145">
        <f t="shared" si="118"/>
        <v>1</v>
      </c>
      <c r="CE107" s="145">
        <f t="shared" si="118"/>
        <v>1</v>
      </c>
      <c r="CF107" s="145">
        <f t="shared" si="118"/>
        <v>1</v>
      </c>
      <c r="CG107" s="145">
        <f t="shared" si="118"/>
        <v>1</v>
      </c>
      <c r="CH107" s="145">
        <f t="shared" ref="CH107:CS107" si="119">IF(CH87&gt;$B$118,1,0)</f>
        <v>1</v>
      </c>
      <c r="CI107" s="145">
        <f t="shared" si="119"/>
        <v>1</v>
      </c>
      <c r="CJ107" s="145">
        <f t="shared" si="119"/>
        <v>1</v>
      </c>
      <c r="CK107" s="145">
        <f t="shared" si="119"/>
        <v>1</v>
      </c>
      <c r="CL107" s="145">
        <f t="shared" ref="CL107" si="120">IF(CL87&gt;$B$118,1,0)</f>
        <v>0</v>
      </c>
      <c r="CM107" s="145">
        <f t="shared" ref="CM107" si="121">IF(CM87&gt;$B$118,1,0)</f>
        <v>1</v>
      </c>
      <c r="CN107" s="145">
        <f t="shared" ref="CN107:CR107" si="122">IF(CN87&gt;$B$118,1,0)</f>
        <v>0</v>
      </c>
      <c r="CO107" s="145">
        <f t="shared" si="122"/>
        <v>0</v>
      </c>
      <c r="CP107" s="145">
        <f t="shared" ref="CP107:CQ107" si="123">IF(CP87&gt;$B$118,1,0)</f>
        <v>0</v>
      </c>
      <c r="CQ107" s="145">
        <f t="shared" si="123"/>
        <v>0</v>
      </c>
      <c r="CR107" s="145">
        <f t="shared" si="122"/>
        <v>0</v>
      </c>
      <c r="CS107" s="145">
        <f t="shared" si="119"/>
        <v>0</v>
      </c>
      <c r="CT107" s="104" t="s">
        <v>109</v>
      </c>
      <c r="CX107" s="36">
        <f>COUNT(CX80:CX105)</f>
        <v>25</v>
      </c>
      <c r="DC107" s="145"/>
      <c r="DD107" s="145"/>
      <c r="DE107" s="145"/>
      <c r="DF107" s="145"/>
      <c r="DG107" s="145"/>
      <c r="DH107" s="145"/>
      <c r="DI107" s="145"/>
      <c r="DJ107" s="145"/>
    </row>
    <row r="108" spans="1:114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4">E101+E104+E106</f>
        <v>1</v>
      </c>
      <c r="F108" s="147">
        <f t="shared" si="124"/>
        <v>1</v>
      </c>
      <c r="G108" s="147">
        <f t="shared" si="124"/>
        <v>3</v>
      </c>
      <c r="H108" s="147">
        <f t="shared" si="124"/>
        <v>3</v>
      </c>
      <c r="I108" s="147">
        <f t="shared" si="124"/>
        <v>3</v>
      </c>
      <c r="J108" s="147">
        <f t="shared" si="124"/>
        <v>1</v>
      </c>
      <c r="K108" s="147">
        <f t="shared" si="124"/>
        <v>1</v>
      </c>
      <c r="L108" s="147">
        <f t="shared" si="124"/>
        <v>3</v>
      </c>
      <c r="M108" s="147">
        <f t="shared" si="124"/>
        <v>3</v>
      </c>
      <c r="N108" s="147">
        <f t="shared" si="124"/>
        <v>3</v>
      </c>
      <c r="O108" s="147">
        <f t="shared" si="124"/>
        <v>3</v>
      </c>
      <c r="P108" s="147">
        <f t="shared" si="124"/>
        <v>3</v>
      </c>
      <c r="Q108" s="147">
        <f t="shared" si="124"/>
        <v>2</v>
      </c>
      <c r="R108" s="147">
        <f t="shared" si="124"/>
        <v>2</v>
      </c>
      <c r="S108" s="147">
        <f t="shared" si="124"/>
        <v>1</v>
      </c>
      <c r="T108" s="147">
        <f t="shared" si="124"/>
        <v>1</v>
      </c>
      <c r="U108" s="147">
        <f t="shared" si="124"/>
        <v>0</v>
      </c>
      <c r="V108" s="147">
        <f t="shared" si="124"/>
        <v>0</v>
      </c>
      <c r="W108" s="147">
        <f t="shared" si="124"/>
        <v>0</v>
      </c>
      <c r="X108" s="147">
        <f t="shared" si="124"/>
        <v>0</v>
      </c>
      <c r="Y108" s="147">
        <f t="shared" si="124"/>
        <v>0</v>
      </c>
      <c r="Z108" s="147">
        <f t="shared" si="124"/>
        <v>3</v>
      </c>
      <c r="AA108" s="147">
        <f t="shared" si="124"/>
        <v>3</v>
      </c>
      <c r="AB108" s="147">
        <f t="shared" si="124"/>
        <v>2</v>
      </c>
      <c r="AC108" s="147">
        <f t="shared" si="124"/>
        <v>0</v>
      </c>
      <c r="AD108" s="147">
        <f t="shared" si="124"/>
        <v>0</v>
      </c>
      <c r="AE108" s="147">
        <f t="shared" si="124"/>
        <v>0</v>
      </c>
      <c r="AF108" s="147">
        <f t="shared" si="124"/>
        <v>1</v>
      </c>
      <c r="AG108" s="147">
        <f t="shared" si="124"/>
        <v>2</v>
      </c>
      <c r="AH108" s="147">
        <f t="shared" si="124"/>
        <v>3</v>
      </c>
      <c r="AI108" s="147">
        <f t="shared" si="124"/>
        <v>3</v>
      </c>
      <c r="AJ108" s="147">
        <f t="shared" si="124"/>
        <v>0</v>
      </c>
      <c r="AK108" s="147">
        <f t="shared" si="124"/>
        <v>0</v>
      </c>
      <c r="AL108" s="147">
        <f t="shared" si="124"/>
        <v>0</v>
      </c>
      <c r="AM108" s="147">
        <f t="shared" si="124"/>
        <v>0</v>
      </c>
      <c r="AN108" s="148">
        <f t="shared" si="124"/>
        <v>0</v>
      </c>
      <c r="AO108" s="147">
        <f t="shared" si="124"/>
        <v>1</v>
      </c>
      <c r="AP108" s="147">
        <f t="shared" si="124"/>
        <v>0</v>
      </c>
      <c r="AQ108" s="147">
        <f t="shared" si="124"/>
        <v>3</v>
      </c>
      <c r="AR108" s="147">
        <f t="shared" si="124"/>
        <v>3</v>
      </c>
      <c r="AS108" s="147">
        <f t="shared" si="124"/>
        <v>3</v>
      </c>
      <c r="AT108" s="147">
        <f t="shared" si="124"/>
        <v>3</v>
      </c>
      <c r="AU108" s="147">
        <f t="shared" si="124"/>
        <v>3</v>
      </c>
      <c r="AV108" s="147">
        <f t="shared" si="124"/>
        <v>0</v>
      </c>
      <c r="AW108" s="147">
        <f t="shared" si="124"/>
        <v>0</v>
      </c>
      <c r="AX108" s="147">
        <f t="shared" si="124"/>
        <v>0</v>
      </c>
      <c r="AY108" s="147">
        <f t="shared" si="124"/>
        <v>3</v>
      </c>
      <c r="AZ108" s="147">
        <f t="shared" si="124"/>
        <v>3</v>
      </c>
      <c r="BA108" s="147">
        <f t="shared" si="124"/>
        <v>3</v>
      </c>
      <c r="BB108" s="147">
        <f t="shared" si="124"/>
        <v>3</v>
      </c>
      <c r="BC108" s="147">
        <f t="shared" si="124"/>
        <v>3</v>
      </c>
      <c r="BD108" s="147">
        <f t="shared" si="124"/>
        <v>3</v>
      </c>
      <c r="BE108" s="147">
        <f t="shared" si="124"/>
        <v>3</v>
      </c>
      <c r="BF108" s="148">
        <f t="shared" si="124"/>
        <v>3</v>
      </c>
      <c r="BG108" s="147">
        <f t="shared" si="124"/>
        <v>2</v>
      </c>
      <c r="BH108" s="147">
        <f t="shared" si="124"/>
        <v>1</v>
      </c>
      <c r="BI108" s="147">
        <f t="shared" si="124"/>
        <v>2</v>
      </c>
      <c r="BJ108" s="147">
        <f t="shared" si="124"/>
        <v>0</v>
      </c>
      <c r="BK108" s="147">
        <f t="shared" si="124"/>
        <v>3</v>
      </c>
      <c r="BL108" s="147">
        <f t="shared" si="124"/>
        <v>3</v>
      </c>
      <c r="BM108" s="147">
        <f>BM101+BM104+BM106</f>
        <v>0</v>
      </c>
      <c r="BN108" s="147">
        <f t="shared" si="124"/>
        <v>0</v>
      </c>
      <c r="BO108" s="147">
        <f t="shared" si="124"/>
        <v>0</v>
      </c>
      <c r="BP108" s="147">
        <f t="shared" si="124"/>
        <v>0</v>
      </c>
      <c r="BQ108" s="147">
        <f t="shared" si="124"/>
        <v>2</v>
      </c>
      <c r="BR108" s="147">
        <f t="shared" ref="BR108:CE108" si="125">BR101+BR104+BR106</f>
        <v>2</v>
      </c>
      <c r="BS108" s="147">
        <f t="shared" si="125"/>
        <v>2</v>
      </c>
      <c r="BT108" s="147">
        <f t="shared" si="125"/>
        <v>3</v>
      </c>
      <c r="BU108" s="147">
        <f t="shared" si="125"/>
        <v>2</v>
      </c>
      <c r="BV108" s="147">
        <f t="shared" si="125"/>
        <v>0</v>
      </c>
      <c r="BW108" s="147">
        <f t="shared" si="125"/>
        <v>0</v>
      </c>
      <c r="BX108" s="147">
        <f t="shared" si="125"/>
        <v>0</v>
      </c>
      <c r="BY108" s="147">
        <f t="shared" si="125"/>
        <v>0</v>
      </c>
      <c r="BZ108" s="147">
        <f t="shared" si="125"/>
        <v>0</v>
      </c>
      <c r="CA108" s="147">
        <f t="shared" si="125"/>
        <v>0</v>
      </c>
      <c r="CB108" s="147">
        <f t="shared" si="125"/>
        <v>0</v>
      </c>
      <c r="CC108" s="147">
        <f t="shared" si="125"/>
        <v>1</v>
      </c>
      <c r="CD108" s="147">
        <f t="shared" si="125"/>
        <v>2</v>
      </c>
      <c r="CE108" s="147">
        <f t="shared" si="125"/>
        <v>2</v>
      </c>
      <c r="CF108" s="147">
        <f t="shared" ref="CF108:CS108" si="126">CF101+CF104+CF106</f>
        <v>2</v>
      </c>
      <c r="CG108" s="147">
        <f t="shared" si="126"/>
        <v>3</v>
      </c>
      <c r="CH108" s="147">
        <f t="shared" si="126"/>
        <v>2</v>
      </c>
      <c r="CI108" s="147">
        <f t="shared" si="126"/>
        <v>2</v>
      </c>
      <c r="CJ108" s="147">
        <f>CJ101+CJ104+CJ106</f>
        <v>2</v>
      </c>
      <c r="CK108" s="147">
        <f>CK101+CK104+CK106</f>
        <v>3</v>
      </c>
      <c r="CL108" s="147">
        <f t="shared" ref="CL108" si="127">CL101+CL104+CL106</f>
        <v>0</v>
      </c>
      <c r="CM108" s="147">
        <f t="shared" ref="CM108" si="128">CM101+CM104+CM106</f>
        <v>3</v>
      </c>
      <c r="CN108" s="147">
        <f t="shared" ref="CN108:CR108" si="129">CN101+CN104+CN106</f>
        <v>0</v>
      </c>
      <c r="CO108" s="147">
        <f t="shared" si="129"/>
        <v>0</v>
      </c>
      <c r="CP108" s="147">
        <f t="shared" ref="CP108:CQ108" si="130">CP101+CP104+CP106</f>
        <v>0</v>
      </c>
      <c r="CQ108" s="147">
        <f t="shared" si="130"/>
        <v>0</v>
      </c>
      <c r="CR108" s="147">
        <f t="shared" si="129"/>
        <v>0</v>
      </c>
      <c r="CS108" s="147">
        <f t="shared" si="126"/>
        <v>0</v>
      </c>
      <c r="CT108" s="146" t="s">
        <v>114</v>
      </c>
      <c r="CU108" s="149"/>
      <c r="CV108" s="149"/>
      <c r="CW108" s="149"/>
      <c r="CX108" s="149"/>
      <c r="DC108" s="147"/>
      <c r="DD108" s="147"/>
      <c r="DE108" s="147"/>
      <c r="DF108" s="147"/>
      <c r="DG108" s="147"/>
      <c r="DH108" s="147"/>
      <c r="DI108" s="147"/>
      <c r="DJ108" s="147"/>
    </row>
    <row r="109" spans="1:114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1">IF(OR(AND(C108=3, D108=0),AND(C108=3, D108=1)),0,1)</f>
        <v>1</v>
      </c>
      <c r="E109" s="145">
        <f t="shared" si="131"/>
        <v>1</v>
      </c>
      <c r="F109" s="145">
        <f t="shared" si="131"/>
        <v>1</v>
      </c>
      <c r="G109" s="145">
        <f t="shared" si="131"/>
        <v>1</v>
      </c>
      <c r="H109" s="145">
        <f t="shared" si="131"/>
        <v>1</v>
      </c>
      <c r="I109" s="145">
        <f t="shared" si="131"/>
        <v>1</v>
      </c>
      <c r="J109" s="145">
        <f t="shared" si="131"/>
        <v>0</v>
      </c>
      <c r="K109" s="145">
        <f t="shared" si="131"/>
        <v>1</v>
      </c>
      <c r="L109" s="145">
        <f t="shared" si="131"/>
        <v>1</v>
      </c>
      <c r="M109" s="145">
        <f t="shared" si="131"/>
        <v>1</v>
      </c>
      <c r="N109" s="145">
        <f t="shared" si="131"/>
        <v>1</v>
      </c>
      <c r="O109" s="145">
        <f t="shared" si="131"/>
        <v>1</v>
      </c>
      <c r="P109" s="145">
        <f t="shared" si="131"/>
        <v>1</v>
      </c>
      <c r="Q109" s="145">
        <f t="shared" si="131"/>
        <v>1</v>
      </c>
      <c r="R109" s="145">
        <f t="shared" si="131"/>
        <v>1</v>
      </c>
      <c r="S109" s="145">
        <f t="shared" si="131"/>
        <v>1</v>
      </c>
      <c r="T109" s="145">
        <f t="shared" si="131"/>
        <v>1</v>
      </c>
      <c r="U109" s="147">
        <f t="shared" ref="U109:BL109" si="132">IF(OR(AND(T108=3, U108=0),AND(T108=3, U108=1)),0,1)</f>
        <v>1</v>
      </c>
      <c r="V109" s="145">
        <f t="shared" si="132"/>
        <v>1</v>
      </c>
      <c r="W109" s="145">
        <f t="shared" si="132"/>
        <v>1</v>
      </c>
      <c r="X109" s="145">
        <f t="shared" si="132"/>
        <v>1</v>
      </c>
      <c r="Y109" s="145">
        <f t="shared" si="132"/>
        <v>1</v>
      </c>
      <c r="Z109" s="147">
        <f t="shared" si="132"/>
        <v>1</v>
      </c>
      <c r="AA109" s="145">
        <f t="shared" si="132"/>
        <v>1</v>
      </c>
      <c r="AB109" s="145">
        <f t="shared" si="132"/>
        <v>1</v>
      </c>
      <c r="AC109" s="147">
        <f t="shared" si="132"/>
        <v>1</v>
      </c>
      <c r="AD109" s="145">
        <f t="shared" si="132"/>
        <v>1</v>
      </c>
      <c r="AE109" s="145">
        <f t="shared" si="132"/>
        <v>1</v>
      </c>
      <c r="AF109" s="145">
        <f t="shared" si="132"/>
        <v>1</v>
      </c>
      <c r="AG109" s="147">
        <f t="shared" si="132"/>
        <v>1</v>
      </c>
      <c r="AH109" s="145">
        <f t="shared" si="132"/>
        <v>1</v>
      </c>
      <c r="AI109" s="145">
        <f t="shared" si="132"/>
        <v>1</v>
      </c>
      <c r="AJ109" s="147">
        <f t="shared" si="132"/>
        <v>0</v>
      </c>
      <c r="AK109" s="145">
        <f t="shared" si="132"/>
        <v>1</v>
      </c>
      <c r="AL109" s="145">
        <f t="shared" si="132"/>
        <v>1</v>
      </c>
      <c r="AM109" s="145">
        <f t="shared" si="132"/>
        <v>1</v>
      </c>
      <c r="AN109" s="148">
        <f t="shared" si="132"/>
        <v>1</v>
      </c>
      <c r="AO109" s="145">
        <f t="shared" si="132"/>
        <v>1</v>
      </c>
      <c r="AP109" s="145">
        <f t="shared" si="132"/>
        <v>1</v>
      </c>
      <c r="AQ109" s="145">
        <f t="shared" si="132"/>
        <v>1</v>
      </c>
      <c r="AR109" s="145">
        <f t="shared" si="132"/>
        <v>1</v>
      </c>
      <c r="AS109" s="145">
        <f t="shared" si="132"/>
        <v>1</v>
      </c>
      <c r="AT109" s="145">
        <f t="shared" si="132"/>
        <v>1</v>
      </c>
      <c r="AU109" s="145">
        <f t="shared" si="132"/>
        <v>1</v>
      </c>
      <c r="AV109" s="145">
        <f t="shared" si="132"/>
        <v>0</v>
      </c>
      <c r="AW109" s="145">
        <f t="shared" si="132"/>
        <v>1</v>
      </c>
      <c r="AX109" s="145">
        <f t="shared" si="132"/>
        <v>1</v>
      </c>
      <c r="AY109" s="145">
        <f t="shared" si="132"/>
        <v>1</v>
      </c>
      <c r="AZ109" s="145">
        <f t="shared" si="132"/>
        <v>1</v>
      </c>
      <c r="BA109" s="145">
        <f t="shared" si="132"/>
        <v>1</v>
      </c>
      <c r="BB109" s="145">
        <f t="shared" si="132"/>
        <v>1</v>
      </c>
      <c r="BC109" s="145">
        <f t="shared" si="132"/>
        <v>1</v>
      </c>
      <c r="BD109" s="145">
        <f>IF(OR(AND(BC108=3, BD108=0),AND(BC108=3, BD108=1)),0,1)</f>
        <v>1</v>
      </c>
      <c r="BE109" s="145">
        <f t="shared" si="132"/>
        <v>1</v>
      </c>
      <c r="BF109" s="148">
        <f t="shared" si="132"/>
        <v>1</v>
      </c>
      <c r="BG109" s="145">
        <f t="shared" si="132"/>
        <v>1</v>
      </c>
      <c r="BH109" s="145">
        <f t="shared" si="132"/>
        <v>1</v>
      </c>
      <c r="BI109" s="145">
        <f t="shared" si="132"/>
        <v>1</v>
      </c>
      <c r="BJ109" s="145">
        <f t="shared" si="132"/>
        <v>1</v>
      </c>
      <c r="BK109" s="145">
        <f t="shared" si="132"/>
        <v>1</v>
      </c>
      <c r="BL109" s="145">
        <f t="shared" si="132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3">IF(AND(BN108=3, BO108=0),0,1)</f>
        <v>1</v>
      </c>
      <c r="BP109" s="145">
        <f t="shared" si="133"/>
        <v>1</v>
      </c>
      <c r="BQ109" s="145">
        <f t="shared" si="133"/>
        <v>1</v>
      </c>
      <c r="BR109" s="145">
        <f t="shared" si="133"/>
        <v>1</v>
      </c>
      <c r="BS109" s="145">
        <f t="shared" si="133"/>
        <v>1</v>
      </c>
      <c r="BT109" s="145">
        <f t="shared" si="133"/>
        <v>1</v>
      </c>
      <c r="BU109" s="147">
        <f t="shared" si="133"/>
        <v>1</v>
      </c>
      <c r="BV109" s="145">
        <f t="shared" si="133"/>
        <v>1</v>
      </c>
      <c r="BW109" s="145">
        <f t="shared" ref="BW109:CD109" si="134">IF(AND(BV108=3, BW108=0),0,1)</f>
        <v>1</v>
      </c>
      <c r="BX109" s="145">
        <f t="shared" si="134"/>
        <v>1</v>
      </c>
      <c r="BY109" s="145">
        <f t="shared" si="134"/>
        <v>1</v>
      </c>
      <c r="BZ109" s="145">
        <f t="shared" si="134"/>
        <v>1</v>
      </c>
      <c r="CA109" s="145">
        <f t="shared" si="134"/>
        <v>1</v>
      </c>
      <c r="CB109" s="145">
        <f t="shared" si="134"/>
        <v>1</v>
      </c>
      <c r="CC109" s="145">
        <f t="shared" si="134"/>
        <v>1</v>
      </c>
      <c r="CD109" s="145">
        <f t="shared" si="134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C109" s="145"/>
      <c r="DD109" s="145"/>
      <c r="DE109" s="145"/>
      <c r="DF109" s="145"/>
      <c r="DG109" s="145"/>
      <c r="DH109" s="145"/>
      <c r="DI109" s="145"/>
      <c r="DJ109" s="145"/>
    </row>
    <row r="110" spans="1:114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C110" s="145"/>
      <c r="DD110" s="145"/>
      <c r="DE110" s="145"/>
      <c r="DF110" s="145"/>
      <c r="DG110" s="145"/>
      <c r="DH110" s="145"/>
      <c r="DI110" s="145"/>
      <c r="DJ110" s="145"/>
    </row>
    <row r="111" spans="1:114" ht="66.599999999999994" hidden="1" customHeight="1" x14ac:dyDescent="0.3">
      <c r="A111" s="104" t="s">
        <v>129</v>
      </c>
      <c r="B111" s="145"/>
      <c r="C111" s="145">
        <f t="shared" ref="C111:AH111" si="135">IF(C84&gt;$B$120,1,0)</f>
        <v>1</v>
      </c>
      <c r="D111" s="145">
        <f t="shared" si="135"/>
        <v>1</v>
      </c>
      <c r="E111" s="145">
        <f t="shared" si="135"/>
        <v>1</v>
      </c>
      <c r="F111" s="145">
        <f t="shared" si="135"/>
        <v>1</v>
      </c>
      <c r="G111" s="145">
        <f t="shared" si="135"/>
        <v>1</v>
      </c>
      <c r="H111" s="145">
        <f t="shared" si="135"/>
        <v>1</v>
      </c>
      <c r="I111" s="145">
        <f t="shared" si="135"/>
        <v>1</v>
      </c>
      <c r="J111" s="145">
        <f t="shared" si="135"/>
        <v>1</v>
      </c>
      <c r="K111" s="145">
        <f t="shared" si="135"/>
        <v>1</v>
      </c>
      <c r="L111" s="145">
        <f t="shared" si="135"/>
        <v>1</v>
      </c>
      <c r="M111" s="145">
        <f t="shared" si="135"/>
        <v>1</v>
      </c>
      <c r="N111" s="145">
        <f t="shared" si="135"/>
        <v>1</v>
      </c>
      <c r="O111" s="145">
        <f t="shared" si="135"/>
        <v>1</v>
      </c>
      <c r="P111" s="145">
        <f t="shared" si="135"/>
        <v>1</v>
      </c>
      <c r="Q111" s="145">
        <f t="shared" si="135"/>
        <v>1</v>
      </c>
      <c r="R111" s="145">
        <f t="shared" si="135"/>
        <v>1</v>
      </c>
      <c r="S111" s="145">
        <f t="shared" si="135"/>
        <v>1</v>
      </c>
      <c r="T111" s="145">
        <f t="shared" si="135"/>
        <v>1</v>
      </c>
      <c r="U111" s="147">
        <f t="shared" si="135"/>
        <v>0</v>
      </c>
      <c r="V111" s="145">
        <f t="shared" si="135"/>
        <v>0</v>
      </c>
      <c r="W111" s="145">
        <f t="shared" si="135"/>
        <v>0</v>
      </c>
      <c r="X111" s="145">
        <f t="shared" si="135"/>
        <v>0</v>
      </c>
      <c r="Y111" s="145">
        <f t="shared" si="135"/>
        <v>0</v>
      </c>
      <c r="Z111" s="147">
        <f t="shared" si="135"/>
        <v>1</v>
      </c>
      <c r="AA111" s="145">
        <f t="shared" si="135"/>
        <v>1</v>
      </c>
      <c r="AB111" s="145">
        <f t="shared" si="135"/>
        <v>1</v>
      </c>
      <c r="AC111" s="147">
        <f t="shared" si="135"/>
        <v>0</v>
      </c>
      <c r="AD111" s="145">
        <f t="shared" si="135"/>
        <v>0</v>
      </c>
      <c r="AE111" s="145">
        <f t="shared" si="135"/>
        <v>0</v>
      </c>
      <c r="AF111" s="145">
        <f t="shared" si="135"/>
        <v>0</v>
      </c>
      <c r="AG111" s="147">
        <f t="shared" si="135"/>
        <v>1</v>
      </c>
      <c r="AH111" s="145">
        <f t="shared" si="135"/>
        <v>1</v>
      </c>
      <c r="AI111" s="145">
        <f t="shared" ref="AI111:BN111" si="136">IF(AI84&gt;$B$120,1,0)</f>
        <v>1</v>
      </c>
      <c r="AJ111" s="147">
        <f t="shared" si="136"/>
        <v>0</v>
      </c>
      <c r="AK111" s="145">
        <f t="shared" si="136"/>
        <v>0</v>
      </c>
      <c r="AL111" s="145">
        <f t="shared" si="136"/>
        <v>0</v>
      </c>
      <c r="AM111" s="145">
        <f t="shared" si="136"/>
        <v>0</v>
      </c>
      <c r="AN111" s="148">
        <f t="shared" si="136"/>
        <v>0</v>
      </c>
      <c r="AO111" s="145">
        <f t="shared" si="136"/>
        <v>1</v>
      </c>
      <c r="AP111" s="145">
        <f t="shared" si="136"/>
        <v>0</v>
      </c>
      <c r="AQ111" s="145">
        <f t="shared" si="136"/>
        <v>1</v>
      </c>
      <c r="AR111" s="145">
        <f t="shared" si="136"/>
        <v>1</v>
      </c>
      <c r="AS111" s="145">
        <f t="shared" si="136"/>
        <v>1</v>
      </c>
      <c r="AT111" s="145">
        <f t="shared" si="136"/>
        <v>1</v>
      </c>
      <c r="AU111" s="145">
        <f t="shared" si="136"/>
        <v>1</v>
      </c>
      <c r="AV111" s="145">
        <f t="shared" si="136"/>
        <v>1</v>
      </c>
      <c r="AW111" s="145">
        <f t="shared" si="136"/>
        <v>0</v>
      </c>
      <c r="AX111" s="145">
        <f t="shared" si="136"/>
        <v>1</v>
      </c>
      <c r="AY111" s="145">
        <f t="shared" si="136"/>
        <v>1</v>
      </c>
      <c r="AZ111" s="145">
        <f t="shared" si="136"/>
        <v>1</v>
      </c>
      <c r="BA111" s="145">
        <f t="shared" si="136"/>
        <v>1</v>
      </c>
      <c r="BB111" s="145">
        <f t="shared" si="136"/>
        <v>1</v>
      </c>
      <c r="BC111" s="145">
        <f t="shared" si="136"/>
        <v>1</v>
      </c>
      <c r="BD111" s="145">
        <f t="shared" si="136"/>
        <v>1</v>
      </c>
      <c r="BE111" s="145">
        <f t="shared" si="136"/>
        <v>1</v>
      </c>
      <c r="BF111" s="148">
        <f t="shared" si="136"/>
        <v>1</v>
      </c>
      <c r="BG111" s="145">
        <f t="shared" si="136"/>
        <v>1</v>
      </c>
      <c r="BH111" s="145">
        <f t="shared" si="136"/>
        <v>1</v>
      </c>
      <c r="BI111" s="145">
        <f t="shared" si="136"/>
        <v>1</v>
      </c>
      <c r="BJ111" s="145">
        <f t="shared" si="136"/>
        <v>1</v>
      </c>
      <c r="BK111" s="145">
        <f t="shared" si="136"/>
        <v>1</v>
      </c>
      <c r="BL111" s="145">
        <f t="shared" si="136"/>
        <v>1</v>
      </c>
      <c r="BM111" s="145">
        <f t="shared" si="136"/>
        <v>0</v>
      </c>
      <c r="BN111" s="145">
        <f t="shared" si="136"/>
        <v>0</v>
      </c>
      <c r="BO111" s="145">
        <f t="shared" ref="BO111:CG111" si="137">IF(BO84&gt;$B$120,1,0)</f>
        <v>0</v>
      </c>
      <c r="BP111" s="145">
        <f t="shared" si="137"/>
        <v>0</v>
      </c>
      <c r="BQ111" s="145">
        <f t="shared" si="137"/>
        <v>1</v>
      </c>
      <c r="BR111" s="145">
        <f t="shared" si="137"/>
        <v>1</v>
      </c>
      <c r="BS111" s="145">
        <f t="shared" si="137"/>
        <v>1</v>
      </c>
      <c r="BT111" s="145">
        <f t="shared" si="137"/>
        <v>1</v>
      </c>
      <c r="BU111" s="147">
        <f t="shared" si="137"/>
        <v>1</v>
      </c>
      <c r="BV111" s="145">
        <f t="shared" si="137"/>
        <v>0</v>
      </c>
      <c r="BW111" s="145">
        <f t="shared" si="137"/>
        <v>0</v>
      </c>
      <c r="BX111" s="145">
        <f t="shared" si="137"/>
        <v>0</v>
      </c>
      <c r="BY111" s="145">
        <f t="shared" si="137"/>
        <v>0</v>
      </c>
      <c r="BZ111" s="145">
        <f t="shared" si="137"/>
        <v>0</v>
      </c>
      <c r="CA111" s="145">
        <f t="shared" si="137"/>
        <v>0</v>
      </c>
      <c r="CB111" s="145">
        <f t="shared" si="137"/>
        <v>0</v>
      </c>
      <c r="CC111" s="145">
        <f t="shared" si="137"/>
        <v>0</v>
      </c>
      <c r="CD111" s="145">
        <f t="shared" si="137"/>
        <v>1</v>
      </c>
      <c r="CE111" s="145">
        <f t="shared" si="137"/>
        <v>1</v>
      </c>
      <c r="CF111" s="145">
        <f t="shared" si="137"/>
        <v>1</v>
      </c>
      <c r="CG111" s="145">
        <f t="shared" si="137"/>
        <v>1</v>
      </c>
      <c r="CH111" s="145">
        <f t="shared" ref="CH111:CS111" si="138">IF(CH84&gt;$B$120,1,0)</f>
        <v>1</v>
      </c>
      <c r="CI111" s="145">
        <f t="shared" si="138"/>
        <v>1</v>
      </c>
      <c r="CJ111" s="145">
        <f t="shared" si="138"/>
        <v>1</v>
      </c>
      <c r="CK111" s="145">
        <f t="shared" si="138"/>
        <v>1</v>
      </c>
      <c r="CL111" s="145">
        <f t="shared" ref="CL111" si="139">IF(CL84&gt;$B$120,1,0)</f>
        <v>0</v>
      </c>
      <c r="CM111" s="145">
        <f t="shared" ref="CM111" si="140">IF(CM84&gt;$B$120,1,0)</f>
        <v>1</v>
      </c>
      <c r="CN111" s="145">
        <f t="shared" ref="CN111:CR111" si="141">IF(CN84&gt;$B$120,1,0)</f>
        <v>0</v>
      </c>
      <c r="CO111" s="145">
        <f t="shared" si="141"/>
        <v>1</v>
      </c>
      <c r="CP111" s="145">
        <f t="shared" ref="CP111:CQ111" si="142">IF(CP84&gt;$B$120,1,0)</f>
        <v>1</v>
      </c>
      <c r="CQ111" s="145">
        <f t="shared" si="142"/>
        <v>1</v>
      </c>
      <c r="CR111" s="145">
        <f t="shared" si="141"/>
        <v>0</v>
      </c>
      <c r="CS111" s="145">
        <f t="shared" si="138"/>
        <v>0</v>
      </c>
      <c r="CT111" s="104"/>
      <c r="DC111" s="145"/>
      <c r="DD111" s="145"/>
      <c r="DE111" s="145"/>
      <c r="DF111" s="145"/>
      <c r="DG111" s="145"/>
      <c r="DH111" s="145"/>
      <c r="DI111" s="145"/>
      <c r="DJ111" s="145"/>
    </row>
    <row r="112" spans="1:114" ht="66.599999999999994" hidden="1" customHeight="1" x14ac:dyDescent="0.3">
      <c r="A112" s="150" t="s">
        <v>130</v>
      </c>
      <c r="B112" s="36"/>
      <c r="C112" s="36">
        <f t="shared" ref="C112:AH112" si="143">$B$120</f>
        <v>7</v>
      </c>
      <c r="D112" s="36">
        <f t="shared" si="143"/>
        <v>7</v>
      </c>
      <c r="E112" s="36">
        <f t="shared" si="143"/>
        <v>7</v>
      </c>
      <c r="F112" s="36">
        <f t="shared" si="143"/>
        <v>7</v>
      </c>
      <c r="G112" s="36">
        <f t="shared" si="143"/>
        <v>7</v>
      </c>
      <c r="H112" s="36">
        <f t="shared" si="143"/>
        <v>7</v>
      </c>
      <c r="I112" s="36">
        <f t="shared" si="143"/>
        <v>7</v>
      </c>
      <c r="J112" s="36">
        <f t="shared" si="143"/>
        <v>7</v>
      </c>
      <c r="K112" s="36">
        <f t="shared" si="143"/>
        <v>7</v>
      </c>
      <c r="L112" s="36">
        <f t="shared" si="143"/>
        <v>7</v>
      </c>
      <c r="M112" s="36">
        <f t="shared" si="143"/>
        <v>7</v>
      </c>
      <c r="N112" s="36">
        <f t="shared" si="143"/>
        <v>7</v>
      </c>
      <c r="O112" s="36">
        <f t="shared" si="143"/>
        <v>7</v>
      </c>
      <c r="P112" s="36">
        <f t="shared" si="143"/>
        <v>7</v>
      </c>
      <c r="Q112" s="36">
        <f t="shared" si="143"/>
        <v>7</v>
      </c>
      <c r="R112" s="36">
        <f t="shared" si="143"/>
        <v>7</v>
      </c>
      <c r="S112" s="36">
        <f t="shared" si="143"/>
        <v>7</v>
      </c>
      <c r="T112" s="36">
        <f t="shared" si="143"/>
        <v>7</v>
      </c>
      <c r="U112" s="149">
        <f t="shared" si="143"/>
        <v>7</v>
      </c>
      <c r="V112" s="36">
        <f t="shared" si="143"/>
        <v>7</v>
      </c>
      <c r="W112" s="36">
        <f t="shared" si="143"/>
        <v>7</v>
      </c>
      <c r="X112" s="36">
        <f t="shared" si="143"/>
        <v>7</v>
      </c>
      <c r="Y112" s="36">
        <f t="shared" si="143"/>
        <v>7</v>
      </c>
      <c r="Z112" s="149">
        <f t="shared" si="143"/>
        <v>7</v>
      </c>
      <c r="AA112" s="36">
        <f t="shared" si="143"/>
        <v>7</v>
      </c>
      <c r="AB112" s="36">
        <f t="shared" si="143"/>
        <v>7</v>
      </c>
      <c r="AC112" s="149">
        <f t="shared" si="143"/>
        <v>7</v>
      </c>
      <c r="AD112" s="36">
        <f t="shared" si="143"/>
        <v>7</v>
      </c>
      <c r="AE112" s="36">
        <f t="shared" si="143"/>
        <v>7</v>
      </c>
      <c r="AF112" s="36">
        <f t="shared" si="143"/>
        <v>7</v>
      </c>
      <c r="AG112" s="149">
        <f t="shared" si="143"/>
        <v>7</v>
      </c>
      <c r="AH112" s="36">
        <f t="shared" si="143"/>
        <v>7</v>
      </c>
      <c r="AI112" s="36">
        <f t="shared" ref="AI112:BN112" si="144">$B$120</f>
        <v>7</v>
      </c>
      <c r="AJ112" s="149">
        <f t="shared" si="144"/>
        <v>7</v>
      </c>
      <c r="AK112" s="36">
        <f t="shared" si="144"/>
        <v>7</v>
      </c>
      <c r="AL112" s="36">
        <f t="shared" si="144"/>
        <v>7</v>
      </c>
      <c r="AM112" s="36">
        <f t="shared" si="144"/>
        <v>7</v>
      </c>
      <c r="AN112" s="151">
        <f t="shared" si="144"/>
        <v>7</v>
      </c>
      <c r="AO112" s="36">
        <f t="shared" si="144"/>
        <v>7</v>
      </c>
      <c r="AP112" s="36">
        <f t="shared" si="144"/>
        <v>7</v>
      </c>
      <c r="AQ112" s="36">
        <f t="shared" si="144"/>
        <v>7</v>
      </c>
      <c r="AR112" s="36">
        <f t="shared" si="144"/>
        <v>7</v>
      </c>
      <c r="AS112" s="36">
        <f t="shared" si="144"/>
        <v>7</v>
      </c>
      <c r="AT112" s="36">
        <f t="shared" si="144"/>
        <v>7</v>
      </c>
      <c r="AU112" s="36">
        <f t="shared" si="144"/>
        <v>7</v>
      </c>
      <c r="AV112" s="36">
        <f t="shared" si="144"/>
        <v>7</v>
      </c>
      <c r="AW112" s="36">
        <f t="shared" si="144"/>
        <v>7</v>
      </c>
      <c r="AX112" s="36">
        <f t="shared" si="144"/>
        <v>7</v>
      </c>
      <c r="AY112" s="36">
        <f t="shared" si="144"/>
        <v>7</v>
      </c>
      <c r="AZ112" s="36">
        <f t="shared" si="144"/>
        <v>7</v>
      </c>
      <c r="BA112" s="36">
        <f t="shared" si="144"/>
        <v>7</v>
      </c>
      <c r="BB112" s="36">
        <f t="shared" si="144"/>
        <v>7</v>
      </c>
      <c r="BC112" s="36">
        <f t="shared" si="144"/>
        <v>7</v>
      </c>
      <c r="BD112" s="36">
        <f t="shared" si="144"/>
        <v>7</v>
      </c>
      <c r="BE112" s="36">
        <f t="shared" si="144"/>
        <v>7</v>
      </c>
      <c r="BF112" s="151">
        <f t="shared" si="144"/>
        <v>7</v>
      </c>
      <c r="BG112" s="36">
        <f t="shared" si="144"/>
        <v>7</v>
      </c>
      <c r="BH112" s="36">
        <f t="shared" si="144"/>
        <v>7</v>
      </c>
      <c r="BI112" s="36">
        <f t="shared" si="144"/>
        <v>7</v>
      </c>
      <c r="BJ112" s="36">
        <f t="shared" si="144"/>
        <v>7</v>
      </c>
      <c r="BK112" s="36">
        <f t="shared" si="144"/>
        <v>7</v>
      </c>
      <c r="BL112" s="36">
        <f t="shared" si="144"/>
        <v>7</v>
      </c>
      <c r="BM112" s="36">
        <f t="shared" si="144"/>
        <v>7</v>
      </c>
      <c r="BN112" s="36">
        <f t="shared" si="144"/>
        <v>7</v>
      </c>
      <c r="BO112" s="36">
        <f t="shared" ref="BO112:CS112" si="145">$B$120</f>
        <v>7</v>
      </c>
      <c r="BP112" s="36">
        <f t="shared" si="145"/>
        <v>7</v>
      </c>
      <c r="BQ112" s="36">
        <f t="shared" si="145"/>
        <v>7</v>
      </c>
      <c r="BR112" s="36">
        <f t="shared" si="145"/>
        <v>7</v>
      </c>
      <c r="BS112" s="36">
        <f t="shared" si="145"/>
        <v>7</v>
      </c>
      <c r="BT112" s="36">
        <f t="shared" si="145"/>
        <v>7</v>
      </c>
      <c r="BU112" s="149">
        <f t="shared" si="145"/>
        <v>7</v>
      </c>
      <c r="BV112" s="36">
        <f t="shared" si="145"/>
        <v>7</v>
      </c>
      <c r="BW112" s="36">
        <f t="shared" si="145"/>
        <v>7</v>
      </c>
      <c r="BX112" s="36">
        <f t="shared" si="145"/>
        <v>7</v>
      </c>
      <c r="BY112" s="36">
        <f t="shared" si="145"/>
        <v>7</v>
      </c>
      <c r="BZ112" s="36">
        <f t="shared" si="145"/>
        <v>7</v>
      </c>
      <c r="CA112" s="36">
        <f t="shared" si="145"/>
        <v>7</v>
      </c>
      <c r="CB112" s="36">
        <f t="shared" si="145"/>
        <v>7</v>
      </c>
      <c r="CC112" s="36">
        <f t="shared" si="145"/>
        <v>7</v>
      </c>
      <c r="CD112" s="36">
        <f t="shared" si="145"/>
        <v>7</v>
      </c>
      <c r="CE112" s="36">
        <f t="shared" si="145"/>
        <v>7</v>
      </c>
      <c r="CF112" s="36">
        <f t="shared" si="145"/>
        <v>7</v>
      </c>
      <c r="CG112" s="36">
        <f t="shared" si="145"/>
        <v>7</v>
      </c>
      <c r="CH112" s="36">
        <f t="shared" si="145"/>
        <v>7</v>
      </c>
      <c r="CI112" s="36">
        <f t="shared" si="145"/>
        <v>7</v>
      </c>
      <c r="CJ112" s="36">
        <f t="shared" si="145"/>
        <v>7</v>
      </c>
      <c r="CK112" s="36">
        <f t="shared" si="145"/>
        <v>7</v>
      </c>
      <c r="CL112" s="36">
        <f t="shared" si="145"/>
        <v>7</v>
      </c>
      <c r="CM112" s="36">
        <f t="shared" si="145"/>
        <v>7</v>
      </c>
      <c r="CN112" s="36">
        <f t="shared" si="145"/>
        <v>7</v>
      </c>
      <c r="CO112" s="36">
        <f t="shared" si="145"/>
        <v>7</v>
      </c>
      <c r="CP112" s="36">
        <f t="shared" si="145"/>
        <v>7</v>
      </c>
      <c r="CQ112" s="36">
        <f t="shared" si="145"/>
        <v>7</v>
      </c>
      <c r="CR112" s="36">
        <f t="shared" si="145"/>
        <v>7</v>
      </c>
      <c r="CS112" s="36">
        <f t="shared" si="145"/>
        <v>7</v>
      </c>
      <c r="CT112" s="150"/>
      <c r="DC112" s="36"/>
      <c r="DD112" s="36"/>
      <c r="DE112" s="36"/>
      <c r="DF112" s="36"/>
      <c r="DG112" s="36"/>
      <c r="DH112" s="36"/>
      <c r="DI112" s="36"/>
      <c r="DJ112" s="36"/>
    </row>
    <row r="113" spans="1:114" ht="66.599999999999994" hidden="1" customHeight="1" x14ac:dyDescent="0.3">
      <c r="A113" s="150" t="s">
        <v>131</v>
      </c>
      <c r="B113" s="36"/>
      <c r="C113" s="36">
        <f t="shared" ref="C113:AH113" si="146">$B$119</f>
        <v>22</v>
      </c>
      <c r="D113" s="36">
        <f t="shared" si="146"/>
        <v>22</v>
      </c>
      <c r="E113" s="36">
        <f t="shared" si="146"/>
        <v>22</v>
      </c>
      <c r="F113" s="36">
        <f t="shared" si="146"/>
        <v>22</v>
      </c>
      <c r="G113" s="36">
        <f t="shared" si="146"/>
        <v>22</v>
      </c>
      <c r="H113" s="36">
        <f t="shared" si="146"/>
        <v>22</v>
      </c>
      <c r="I113" s="36">
        <f t="shared" si="146"/>
        <v>22</v>
      </c>
      <c r="J113" s="36">
        <f t="shared" si="146"/>
        <v>22</v>
      </c>
      <c r="K113" s="36">
        <f t="shared" si="146"/>
        <v>22</v>
      </c>
      <c r="L113" s="36">
        <f t="shared" si="146"/>
        <v>22</v>
      </c>
      <c r="M113" s="36">
        <f t="shared" si="146"/>
        <v>22</v>
      </c>
      <c r="N113" s="36">
        <f t="shared" si="146"/>
        <v>22</v>
      </c>
      <c r="O113" s="36">
        <f t="shared" si="146"/>
        <v>22</v>
      </c>
      <c r="P113" s="36">
        <f t="shared" si="146"/>
        <v>22</v>
      </c>
      <c r="Q113" s="36">
        <f t="shared" si="146"/>
        <v>22</v>
      </c>
      <c r="R113" s="36">
        <f t="shared" si="146"/>
        <v>22</v>
      </c>
      <c r="S113" s="36">
        <f t="shared" si="146"/>
        <v>22</v>
      </c>
      <c r="T113" s="36">
        <f t="shared" si="146"/>
        <v>22</v>
      </c>
      <c r="U113" s="149">
        <f t="shared" si="146"/>
        <v>22</v>
      </c>
      <c r="V113" s="36">
        <f t="shared" si="146"/>
        <v>22</v>
      </c>
      <c r="W113" s="36">
        <f t="shared" si="146"/>
        <v>22</v>
      </c>
      <c r="X113" s="36">
        <f t="shared" si="146"/>
        <v>22</v>
      </c>
      <c r="Y113" s="36">
        <f t="shared" si="146"/>
        <v>22</v>
      </c>
      <c r="Z113" s="149">
        <f t="shared" si="146"/>
        <v>22</v>
      </c>
      <c r="AA113" s="36">
        <f t="shared" si="146"/>
        <v>22</v>
      </c>
      <c r="AB113" s="36">
        <f t="shared" si="146"/>
        <v>22</v>
      </c>
      <c r="AC113" s="149">
        <f t="shared" si="146"/>
        <v>22</v>
      </c>
      <c r="AD113" s="36">
        <f t="shared" si="146"/>
        <v>22</v>
      </c>
      <c r="AE113" s="36">
        <f t="shared" si="146"/>
        <v>22</v>
      </c>
      <c r="AF113" s="36">
        <f t="shared" si="146"/>
        <v>22</v>
      </c>
      <c r="AG113" s="149">
        <f t="shared" si="146"/>
        <v>22</v>
      </c>
      <c r="AH113" s="36">
        <f t="shared" si="146"/>
        <v>22</v>
      </c>
      <c r="AI113" s="36">
        <f t="shared" ref="AI113:BN113" si="147">$B$119</f>
        <v>22</v>
      </c>
      <c r="AJ113" s="149">
        <f t="shared" si="147"/>
        <v>22</v>
      </c>
      <c r="AK113" s="36">
        <f t="shared" si="147"/>
        <v>22</v>
      </c>
      <c r="AL113" s="36">
        <f t="shared" si="147"/>
        <v>22</v>
      </c>
      <c r="AM113" s="36">
        <f t="shared" si="147"/>
        <v>22</v>
      </c>
      <c r="AN113" s="151">
        <f t="shared" si="147"/>
        <v>22</v>
      </c>
      <c r="AO113" s="36">
        <f t="shared" si="147"/>
        <v>22</v>
      </c>
      <c r="AP113" s="36">
        <f t="shared" si="147"/>
        <v>22</v>
      </c>
      <c r="AQ113" s="36">
        <f t="shared" si="147"/>
        <v>22</v>
      </c>
      <c r="AR113" s="36">
        <f t="shared" si="147"/>
        <v>22</v>
      </c>
      <c r="AS113" s="36">
        <f t="shared" si="147"/>
        <v>22</v>
      </c>
      <c r="AT113" s="36">
        <f t="shared" si="147"/>
        <v>22</v>
      </c>
      <c r="AU113" s="36">
        <f t="shared" si="147"/>
        <v>22</v>
      </c>
      <c r="AV113" s="36">
        <f t="shared" si="147"/>
        <v>22</v>
      </c>
      <c r="AW113" s="36">
        <f t="shared" si="147"/>
        <v>22</v>
      </c>
      <c r="AX113" s="36">
        <f t="shared" si="147"/>
        <v>22</v>
      </c>
      <c r="AY113" s="36">
        <f t="shared" si="147"/>
        <v>22</v>
      </c>
      <c r="AZ113" s="36">
        <f t="shared" si="147"/>
        <v>22</v>
      </c>
      <c r="BA113" s="36">
        <f t="shared" si="147"/>
        <v>22</v>
      </c>
      <c r="BB113" s="36">
        <f t="shared" si="147"/>
        <v>22</v>
      </c>
      <c r="BC113" s="36">
        <f t="shared" si="147"/>
        <v>22</v>
      </c>
      <c r="BD113" s="36">
        <f t="shared" si="147"/>
        <v>22</v>
      </c>
      <c r="BE113" s="36">
        <f t="shared" si="147"/>
        <v>22</v>
      </c>
      <c r="BF113" s="151">
        <f t="shared" si="147"/>
        <v>22</v>
      </c>
      <c r="BG113" s="36">
        <f t="shared" si="147"/>
        <v>22</v>
      </c>
      <c r="BH113" s="36">
        <f t="shared" si="147"/>
        <v>22</v>
      </c>
      <c r="BI113" s="36">
        <f t="shared" si="147"/>
        <v>22</v>
      </c>
      <c r="BJ113" s="36">
        <f t="shared" si="147"/>
        <v>22</v>
      </c>
      <c r="BK113" s="36">
        <f t="shared" si="147"/>
        <v>22</v>
      </c>
      <c r="BL113" s="36">
        <f t="shared" si="147"/>
        <v>22</v>
      </c>
      <c r="BM113" s="36">
        <f t="shared" si="147"/>
        <v>22</v>
      </c>
      <c r="BN113" s="36">
        <f t="shared" si="147"/>
        <v>22</v>
      </c>
      <c r="BO113" s="36">
        <f t="shared" ref="BO113:CS113" si="148">$B$119</f>
        <v>22</v>
      </c>
      <c r="BP113" s="36">
        <f t="shared" si="148"/>
        <v>22</v>
      </c>
      <c r="BQ113" s="36">
        <f t="shared" si="148"/>
        <v>22</v>
      </c>
      <c r="BR113" s="36">
        <f t="shared" si="148"/>
        <v>22</v>
      </c>
      <c r="BS113" s="36">
        <f t="shared" si="148"/>
        <v>22</v>
      </c>
      <c r="BT113" s="36">
        <f t="shared" si="148"/>
        <v>22</v>
      </c>
      <c r="BU113" s="149">
        <f t="shared" si="148"/>
        <v>22</v>
      </c>
      <c r="BV113" s="36">
        <f t="shared" si="148"/>
        <v>22</v>
      </c>
      <c r="BW113" s="36">
        <f t="shared" si="148"/>
        <v>22</v>
      </c>
      <c r="BX113" s="36">
        <f t="shared" si="148"/>
        <v>22</v>
      </c>
      <c r="BY113" s="36">
        <f t="shared" si="148"/>
        <v>22</v>
      </c>
      <c r="BZ113" s="36">
        <f t="shared" si="148"/>
        <v>22</v>
      </c>
      <c r="CA113" s="36">
        <f t="shared" si="148"/>
        <v>22</v>
      </c>
      <c r="CB113" s="36">
        <f t="shared" si="148"/>
        <v>22</v>
      </c>
      <c r="CC113" s="36">
        <f t="shared" si="148"/>
        <v>22</v>
      </c>
      <c r="CD113" s="36">
        <f t="shared" si="148"/>
        <v>22</v>
      </c>
      <c r="CE113" s="36">
        <f t="shared" si="148"/>
        <v>22</v>
      </c>
      <c r="CF113" s="36">
        <f t="shared" si="148"/>
        <v>22</v>
      </c>
      <c r="CG113" s="36">
        <f t="shared" si="148"/>
        <v>22</v>
      </c>
      <c r="CH113" s="36">
        <f t="shared" si="148"/>
        <v>22</v>
      </c>
      <c r="CI113" s="36">
        <f t="shared" si="148"/>
        <v>22</v>
      </c>
      <c r="CJ113" s="36">
        <f t="shared" si="148"/>
        <v>22</v>
      </c>
      <c r="CK113" s="36">
        <f t="shared" si="148"/>
        <v>22</v>
      </c>
      <c r="CL113" s="36">
        <f t="shared" si="148"/>
        <v>22</v>
      </c>
      <c r="CM113" s="36">
        <f t="shared" si="148"/>
        <v>22</v>
      </c>
      <c r="CN113" s="36">
        <f t="shared" si="148"/>
        <v>22</v>
      </c>
      <c r="CO113" s="36">
        <f t="shared" si="148"/>
        <v>22</v>
      </c>
      <c r="CP113" s="36">
        <f t="shared" si="148"/>
        <v>22</v>
      </c>
      <c r="CQ113" s="36">
        <f t="shared" si="148"/>
        <v>22</v>
      </c>
      <c r="CR113" s="36">
        <f t="shared" si="148"/>
        <v>22</v>
      </c>
      <c r="CS113" s="36">
        <f t="shared" si="148"/>
        <v>22</v>
      </c>
      <c r="CT113" s="150"/>
      <c r="DC113" s="36"/>
      <c r="DD113" s="36"/>
      <c r="DE113" s="36"/>
      <c r="DF113" s="36"/>
      <c r="DG113" s="36"/>
      <c r="DH113" s="36"/>
      <c r="DI113" s="36"/>
      <c r="DJ113" s="36"/>
    </row>
    <row r="114" spans="1:114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49">D107+D106+D104+D101</f>
        <v>3</v>
      </c>
      <c r="E114" s="29">
        <f t="shared" si="149"/>
        <v>2</v>
      </c>
      <c r="F114" s="29">
        <f t="shared" si="149"/>
        <v>1</v>
      </c>
      <c r="G114" s="29">
        <f t="shared" si="149"/>
        <v>4</v>
      </c>
      <c r="H114" s="29">
        <f t="shared" si="149"/>
        <v>4</v>
      </c>
      <c r="I114" s="29">
        <f t="shared" si="149"/>
        <v>4</v>
      </c>
      <c r="J114" s="29">
        <f t="shared" si="149"/>
        <v>2</v>
      </c>
      <c r="K114" s="29">
        <f t="shared" si="149"/>
        <v>2</v>
      </c>
      <c r="L114" s="29">
        <f t="shared" si="149"/>
        <v>4</v>
      </c>
      <c r="M114" s="29">
        <f t="shared" si="149"/>
        <v>4</v>
      </c>
      <c r="N114" s="29">
        <f t="shared" si="149"/>
        <v>4</v>
      </c>
      <c r="O114" s="29">
        <f t="shared" si="149"/>
        <v>4</v>
      </c>
      <c r="P114" s="29">
        <f t="shared" si="149"/>
        <v>4</v>
      </c>
      <c r="Q114" s="29">
        <f t="shared" si="149"/>
        <v>3</v>
      </c>
      <c r="R114" s="29">
        <f t="shared" si="149"/>
        <v>2</v>
      </c>
      <c r="S114" s="29">
        <f t="shared" si="149"/>
        <v>2</v>
      </c>
      <c r="T114" s="29">
        <f t="shared" si="149"/>
        <v>2</v>
      </c>
      <c r="U114" s="29">
        <f t="shared" si="149"/>
        <v>0</v>
      </c>
      <c r="V114" s="29">
        <f t="shared" si="149"/>
        <v>0</v>
      </c>
      <c r="W114" s="29">
        <f t="shared" si="149"/>
        <v>0</v>
      </c>
      <c r="X114" s="29">
        <f t="shared" si="149"/>
        <v>0</v>
      </c>
      <c r="Y114" s="29">
        <f t="shared" si="149"/>
        <v>0</v>
      </c>
      <c r="Z114" s="29">
        <f t="shared" si="149"/>
        <v>4</v>
      </c>
      <c r="AA114" s="29">
        <f t="shared" si="149"/>
        <v>4</v>
      </c>
      <c r="AB114" s="29">
        <f t="shared" si="149"/>
        <v>3</v>
      </c>
      <c r="AC114" s="29">
        <f t="shared" si="149"/>
        <v>0</v>
      </c>
      <c r="AD114" s="29">
        <f t="shared" si="149"/>
        <v>0</v>
      </c>
      <c r="AE114" s="29">
        <f t="shared" si="149"/>
        <v>0</v>
      </c>
      <c r="AF114" s="29">
        <f t="shared" si="149"/>
        <v>2</v>
      </c>
      <c r="AG114" s="29">
        <f t="shared" si="149"/>
        <v>3</v>
      </c>
      <c r="AH114" s="29">
        <f t="shared" si="149"/>
        <v>4</v>
      </c>
      <c r="AI114" s="29">
        <f t="shared" si="149"/>
        <v>4</v>
      </c>
      <c r="AJ114" s="29">
        <f t="shared" si="149"/>
        <v>0</v>
      </c>
      <c r="AK114" s="29">
        <f t="shared" si="149"/>
        <v>0</v>
      </c>
      <c r="AL114" s="29">
        <f t="shared" si="149"/>
        <v>0</v>
      </c>
      <c r="AM114" s="29">
        <f t="shared" si="149"/>
        <v>0</v>
      </c>
      <c r="AN114" s="29">
        <f t="shared" si="149"/>
        <v>1</v>
      </c>
      <c r="AO114" s="29">
        <f t="shared" si="149"/>
        <v>2</v>
      </c>
      <c r="AP114" s="29">
        <f t="shared" si="149"/>
        <v>0</v>
      </c>
      <c r="AQ114" s="29">
        <f t="shared" si="149"/>
        <v>4</v>
      </c>
      <c r="AR114" s="29">
        <f t="shared" si="149"/>
        <v>4</v>
      </c>
      <c r="AS114" s="29">
        <f t="shared" si="149"/>
        <v>4</v>
      </c>
      <c r="AT114" s="29">
        <f t="shared" si="149"/>
        <v>4</v>
      </c>
      <c r="AU114" s="29">
        <f t="shared" si="149"/>
        <v>4</v>
      </c>
      <c r="AV114" s="29">
        <f t="shared" si="149"/>
        <v>1</v>
      </c>
      <c r="AW114" s="29">
        <f t="shared" si="149"/>
        <v>1</v>
      </c>
      <c r="AX114" s="29">
        <f t="shared" si="149"/>
        <v>1</v>
      </c>
      <c r="AY114" s="29">
        <f t="shared" si="149"/>
        <v>4</v>
      </c>
      <c r="AZ114" s="29">
        <f t="shared" si="149"/>
        <v>4</v>
      </c>
      <c r="BA114" s="29">
        <f t="shared" si="149"/>
        <v>4</v>
      </c>
      <c r="BB114" s="29">
        <f t="shared" si="149"/>
        <v>4</v>
      </c>
      <c r="BC114" s="29">
        <f t="shared" si="149"/>
        <v>4</v>
      </c>
      <c r="BD114" s="29">
        <f t="shared" si="149"/>
        <v>4</v>
      </c>
      <c r="BE114" s="29">
        <f t="shared" si="149"/>
        <v>4</v>
      </c>
      <c r="BF114" s="29">
        <f t="shared" si="149"/>
        <v>4</v>
      </c>
      <c r="BG114" s="29">
        <f t="shared" si="149"/>
        <v>3</v>
      </c>
      <c r="BH114" s="29">
        <f t="shared" si="149"/>
        <v>1</v>
      </c>
      <c r="BI114" s="29">
        <f t="shared" si="149"/>
        <v>2</v>
      </c>
      <c r="BJ114" s="29">
        <f t="shared" si="149"/>
        <v>1</v>
      </c>
      <c r="BK114" s="29">
        <f t="shared" si="149"/>
        <v>4</v>
      </c>
      <c r="BL114" s="29">
        <f t="shared" si="149"/>
        <v>4</v>
      </c>
      <c r="BM114" s="29">
        <f t="shared" si="149"/>
        <v>1</v>
      </c>
      <c r="BN114" s="29">
        <f t="shared" si="149"/>
        <v>1</v>
      </c>
      <c r="BO114" s="29">
        <f t="shared" si="149"/>
        <v>0</v>
      </c>
      <c r="BP114" s="29">
        <f t="shared" ref="BP114:CF114" si="150">BP107+BP106+BP104+BP101</f>
        <v>0</v>
      </c>
      <c r="BQ114" s="29">
        <f t="shared" si="150"/>
        <v>3</v>
      </c>
      <c r="BR114" s="29">
        <f t="shared" si="150"/>
        <v>3</v>
      </c>
      <c r="BS114" s="29">
        <f t="shared" si="150"/>
        <v>3</v>
      </c>
      <c r="BT114" s="29">
        <f t="shared" si="150"/>
        <v>4</v>
      </c>
      <c r="BU114" s="29">
        <f t="shared" si="150"/>
        <v>3</v>
      </c>
      <c r="BV114" s="29">
        <f t="shared" si="150"/>
        <v>0</v>
      </c>
      <c r="BW114" s="29">
        <f t="shared" si="150"/>
        <v>0</v>
      </c>
      <c r="BX114" s="29">
        <f t="shared" si="150"/>
        <v>0</v>
      </c>
      <c r="BY114" s="29">
        <f t="shared" si="150"/>
        <v>0</v>
      </c>
      <c r="BZ114" s="29">
        <f t="shared" si="150"/>
        <v>0</v>
      </c>
      <c r="CA114" s="29">
        <f t="shared" si="150"/>
        <v>0</v>
      </c>
      <c r="CB114" s="29">
        <f t="shared" si="150"/>
        <v>0</v>
      </c>
      <c r="CC114" s="29">
        <f t="shared" si="150"/>
        <v>1</v>
      </c>
      <c r="CD114" s="29">
        <f t="shared" si="150"/>
        <v>3</v>
      </c>
      <c r="CE114" s="29">
        <f t="shared" si="150"/>
        <v>3</v>
      </c>
      <c r="CF114" s="29">
        <f t="shared" si="150"/>
        <v>3</v>
      </c>
      <c r="CG114" s="29">
        <f t="shared" ref="CG114:CS114" si="151">CG107+CG106+CG104+CG101</f>
        <v>4</v>
      </c>
      <c r="CH114" s="29">
        <f t="shared" si="151"/>
        <v>3</v>
      </c>
      <c r="CI114" s="29">
        <f t="shared" si="151"/>
        <v>3</v>
      </c>
      <c r="CJ114" s="29">
        <f t="shared" si="151"/>
        <v>3</v>
      </c>
      <c r="CK114" s="29">
        <f t="shared" ref="CK114" si="152">CK107+CK106+CK104+CK101</f>
        <v>4</v>
      </c>
      <c r="CL114" s="29">
        <f t="shared" ref="CL114" si="153">CL107+CL106+CL104+CL101</f>
        <v>0</v>
      </c>
      <c r="CM114" s="29">
        <f t="shared" ref="CM114" si="154">CM107+CM106+CM104+CM101</f>
        <v>4</v>
      </c>
      <c r="CN114" s="29">
        <f t="shared" ref="CN114:CR114" si="155">CN107+CN106+CN104+CN101</f>
        <v>0</v>
      </c>
      <c r="CO114" s="29">
        <f t="shared" si="155"/>
        <v>0</v>
      </c>
      <c r="CP114" s="29">
        <f t="shared" ref="CP114:CQ114" si="156">CP107+CP106+CP104+CP101</f>
        <v>0</v>
      </c>
      <c r="CQ114" s="29">
        <f t="shared" si="156"/>
        <v>0</v>
      </c>
      <c r="CR114" s="29">
        <f t="shared" si="155"/>
        <v>0</v>
      </c>
      <c r="CS114" s="29">
        <f t="shared" si="151"/>
        <v>0</v>
      </c>
      <c r="CT114" s="104" t="s">
        <v>157</v>
      </c>
      <c r="CW114" s="104" t="s">
        <v>175</v>
      </c>
      <c r="CX114" s="152">
        <f>100*CX106/COUNT(CX80:CX105)</f>
        <v>16</v>
      </c>
      <c r="DC114" s="29"/>
      <c r="DD114" s="29"/>
      <c r="DE114" s="29"/>
      <c r="DF114" s="29"/>
      <c r="DG114" s="29"/>
      <c r="DH114" s="29"/>
      <c r="DI114" s="29"/>
      <c r="DJ114" s="29"/>
    </row>
    <row r="115" spans="1:114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</row>
    <row r="116" spans="1:114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4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4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4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4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4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4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4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4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4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4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4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4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E14" sqref="E14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28515625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192" t="s">
        <v>192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1" bestFit="1" customWidth="1"/>
    <col min="6" max="7" width="11.140625" bestFit="1" customWidth="1"/>
    <col min="8" max="8" width="10.14062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PF STATS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2023-12-30T17:27:26Z</dcterms:modified>
</cp:coreProperties>
</file>