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istics" sheetId="1" r:id="rId1"/>
    <sheet name="Performance" sheetId="2" r:id="rId2"/>
    <sheet name="Notes" sheetId="3" r:id="rId3"/>
  </sheets>
  <definedNames>
    <definedName name="_xlnm._FilterDatabase" localSheetId="0" hidden="1">Characteristics!$A$1:$O$102</definedName>
    <definedName name="_xlnm._FilterDatabase" localSheetId="1" hidden="1">Performance!$A$1:$I$102</definedName>
  </definedNames>
  <calcPr calcId="124519" fullCalcOnLoad="1"/>
</workbook>
</file>

<file path=xl/sharedStrings.xml><?xml version="1.0" encoding="utf-8"?>
<sst xmlns="http://schemas.openxmlformats.org/spreadsheetml/2006/main" count="464" uniqueCount="134">
  <si>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</si>
  <si>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</si>
  <si>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</si>
  <si>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</si>
  <si>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</si>
  <si>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</si>
  <si>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</si>
  <si>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</si>
  <si>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</si>
  <si>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</si>
  <si>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</si>
  <si>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</si>
  <si>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</si>
  <si>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Ticker</t>
  </si>
  <si>
    <t>AAPL</t>
  </si>
  <si>
    <t>ADBE</t>
  </si>
  <si>
    <t>ADI</t>
  </si>
  <si>
    <t>ADP</t>
  </si>
  <si>
    <t>ADSK</t>
  </si>
  <si>
    <t>ALGN</t>
  </si>
  <si>
    <t>ALXN</t>
  </si>
  <si>
    <t>AMAT</t>
  </si>
  <si>
    <t>AMD</t>
  </si>
  <si>
    <t>AMGN</t>
  </si>
  <si>
    <t>AMZN</t>
  </si>
  <si>
    <t>ASML</t>
  </si>
  <si>
    <t>ATVI</t>
  </si>
  <si>
    <t>AVGO</t>
  </si>
  <si>
    <t>BIDU</t>
  </si>
  <si>
    <t>BIIB</t>
  </si>
  <si>
    <t>BKNG</t>
  </si>
  <si>
    <t>BMRN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</si>
  <si>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</si>
  <si>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</si>
  <si>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</si>
  <si>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</si>
  <si>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</si>
  <si>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</si>
  <si>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</si>
  <si>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</si>
  <si>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</si>
  <si>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</si>
  <si>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</si>
  <si>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</si>
  <si>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</si>
  <si>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</si>
  <si>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</si>
  <si>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</si>
  <si>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</si>
  <si>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</si>
  <si>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</si>
  <si>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</si>
  <si>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</si>
  <si>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</si>
  <si>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</si>
  <si>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</si>
  <si>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</si>
  <si>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</si>
  <si>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</si>
  <si>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</si>
  <si>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</si>
  <si>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</si>
  <si>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</si>
  <si>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</si>
  <si>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</si>
  <si>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</si>
  <si>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</si>
  <si>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</si>
  <si>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</si>
  <si>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</si>
  <si>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</si>
  <si>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</si>
  <si>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</si>
  <si>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</si>
  <si>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</si>
  <si>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</si>
  <si>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</si>
  <si>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</si>
  <si>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</si>
  <si>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</si>
  <si>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</si>
  <si>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</si>
  <si>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</si>
  <si>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OKTA</t>
  </si>
  <si>
    <t>ORLY</t>
  </si>
  <si>
    <t>PANW</t>
  </si>
  <si>
    <t>PAYX</t>
  </si>
  <si>
    <t>PCAR</t>
  </si>
  <si>
    <t>PDD</t>
  </si>
  <si>
    <t>PEP</t>
  </si>
  <si>
    <t>PTON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</si>
  <si>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</si>
  <si>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</si>
  <si>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</si>
  <si>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</si>
  <si>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</si>
  <si>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</si>
  <si>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</si>
  <si>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</si>
  <si>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</si>
  <si>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</si>
  <si>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</si>
  <si>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</si>
  <si>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</si>
  <si>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TTWO</t>
  </si>
  <si>
    <t>TXN</t>
  </si>
  <si>
    <t>VRSK</t>
  </si>
  <si>
    <t>VRSN</t>
  </si>
  <si>
    <t>VRTX</t>
  </si>
  <si>
    <t>WBA</t>
  </si>
  <si>
    <t>WDAY</t>
  </si>
  <si>
    <t>XEL</t>
  </si>
  <si>
    <t>XLNX</t>
  </si>
  <si>
    <t>ZM</t>
  </si>
  <si>
    <t>ZS</t>
  </si>
  <si>
    <t>Technology</t>
  </si>
  <si>
    <t>Industrials</t>
  </si>
  <si>
    <t>Healthcare</t>
  </si>
  <si>
    <t>Consumer Cyclical</t>
  </si>
  <si>
    <t>Communication Services</t>
  </si>
  <si>
    <t>Consumer Defensive</t>
  </si>
  <si>
    <t>Utilities</t>
  </si>
  <si>
    <t>N/A</t>
  </si>
  <si>
    <t>Financial Services</t>
  </si>
  <si>
    <t>One Month Price Return</t>
  </si>
  <si>
    <t>Three Month Price Return</t>
  </si>
  <si>
    <t>Six Month Price Return</t>
  </si>
  <si>
    <t>Year-To-Date Price Return</t>
  </si>
  <si>
    <t>One Year Price Return</t>
  </si>
  <si>
    <t>Two Year Price Return</t>
  </si>
  <si>
    <t>Five Year Price Return</t>
  </si>
  <si>
    <t>Notes</t>
  </si>
  <si>
    <t>Data Provided by IEX Cloud</t>
  </si>
  <si>
    <t>Data updated on 2024-03-13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</si>
</sst>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/>
      </font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$#,##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6" formatCode="$#,##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7" formatCode="0.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8" formatCode="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3F807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45.7109375" customWidth="1"/>
    <col min="3" max="3" width="25.7109375" customWidth="1"/>
    <col min="4" max="4" width="10.7109375" customWidth="1"/>
    <col min="5" max="5" width="18.7109375" customWidth="1"/>
    <col min="6" max="6" width="25.7109375" customWidth="1"/>
    <col min="7" max="7" width="34.7109375" customWidth="1"/>
    <col min="8" max="8" width="22.7109375" customWidth="1"/>
    <col min="9" max="9" width="22.7109375" customWidth="1"/>
    <col min="10" max="10" width="22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f>HYPERLINK("https://www.suredividend.com/sure-analysis-AAPL/","Apple Inc")</f>
        <v>0</v>
      </c>
      <c r="C2" t="s">
        <v>115</v>
      </c>
      <c r="D2">
        <v>173.23</v>
      </c>
      <c r="E2">
        <v>0.00554176528314957</v>
      </c>
      <c r="F2">
        <v>0.04347826086956519</v>
      </c>
      <c r="G2">
        <v>-0.2079654927059653</v>
      </c>
      <c r="H2">
        <v>0.9562637739139711</v>
      </c>
      <c r="I2">
        <v>2674997.04563</v>
      </c>
      <c r="J2">
        <v>26.50795284680864</v>
      </c>
      <c r="K2">
        <v>0.148950743600307</v>
      </c>
      <c r="L2">
        <v>1.058097530380382</v>
      </c>
      <c r="M2">
        <v>199.11</v>
      </c>
      <c r="N2">
        <v>148.54</v>
      </c>
    </row>
    <row r="3" spans="1:14">
      <c r="A3" s="1" t="s">
        <v>15</v>
      </c>
      <c r="B3">
        <f>HYPERLINK("https://www.suredividend.com/sure-analysis-research-database/","Adobe Inc")</f>
        <v>0</v>
      </c>
      <c r="C3" t="s">
        <v>115</v>
      </c>
      <c r="D3">
        <v>579.14</v>
      </c>
      <c r="E3">
        <v>0</v>
      </c>
      <c r="F3" t="s">
        <v>122</v>
      </c>
      <c r="G3" t="s">
        <v>122</v>
      </c>
      <c r="H3">
        <v>0</v>
      </c>
      <c r="I3">
        <v>262087.607426</v>
      </c>
      <c r="J3">
        <v>48.28437867101695</v>
      </c>
      <c r="K3">
        <v>0</v>
      </c>
      <c r="L3">
        <v>1.653177566304255</v>
      </c>
      <c r="M3">
        <v>638.25</v>
      </c>
      <c r="N3">
        <v>328.17</v>
      </c>
    </row>
    <row r="4" spans="1:14">
      <c r="A4" s="1" t="s">
        <v>16</v>
      </c>
      <c r="B4">
        <f>HYPERLINK("https://www.suredividend.com/sure-analysis-ADI/","Analog Devices Inc.")</f>
        <v>0</v>
      </c>
      <c r="C4" t="s">
        <v>115</v>
      </c>
      <c r="D4">
        <v>199.2</v>
      </c>
      <c r="E4">
        <v>0.01847389558232932</v>
      </c>
      <c r="F4">
        <v>0.06976744186046524</v>
      </c>
      <c r="G4">
        <v>0.1124456791067754</v>
      </c>
      <c r="H4">
        <v>3.45195710353881</v>
      </c>
      <c r="I4">
        <v>98784.90347999999</v>
      </c>
      <c r="J4">
        <v>35.08195925040982</v>
      </c>
      <c r="K4">
        <v>0.6164209113462161</v>
      </c>
      <c r="L4">
        <v>1.291752519859067</v>
      </c>
      <c r="M4">
        <v>200.87</v>
      </c>
      <c r="N4">
        <v>152.1</v>
      </c>
    </row>
    <row r="5" spans="1:14">
      <c r="A5" s="1" t="s">
        <v>17</v>
      </c>
      <c r="B5">
        <f>HYPERLINK("https://www.suredividend.com/sure-analysis-ADP/","Automatic Data Processing Inc.")</f>
        <v>0</v>
      </c>
      <c r="C5" t="s">
        <v>116</v>
      </c>
      <c r="D5">
        <v>244.67</v>
      </c>
      <c r="E5">
        <v>0.02288797155352107</v>
      </c>
      <c r="F5">
        <v>0.1199999999999999</v>
      </c>
      <c r="G5">
        <v>0.1212441466839236</v>
      </c>
      <c r="H5">
        <v>5.235530919455889</v>
      </c>
      <c r="I5">
        <v>100508.128028</v>
      </c>
      <c r="J5">
        <v>28.25087220054811</v>
      </c>
      <c r="K5">
        <v>0.6094913759552839</v>
      </c>
      <c r="L5">
        <v>0.7421488120565241</v>
      </c>
      <c r="M5">
        <v>255.1</v>
      </c>
      <c r="N5">
        <v>193.67</v>
      </c>
    </row>
    <row r="6" spans="1:14">
      <c r="A6" s="1" t="s">
        <v>18</v>
      </c>
      <c r="B6">
        <f>HYPERLINK("https://www.suredividend.com/sure-analysis-research-database/","Autodesk Inc.")</f>
        <v>0</v>
      </c>
      <c r="C6" t="s">
        <v>115</v>
      </c>
      <c r="D6">
        <v>262.78</v>
      </c>
      <c r="E6">
        <v>0</v>
      </c>
      <c r="F6" t="s">
        <v>122</v>
      </c>
      <c r="G6" t="s">
        <v>122</v>
      </c>
      <c r="H6">
        <v>0</v>
      </c>
      <c r="I6">
        <v>56208.642</v>
      </c>
      <c r="J6">
        <v>61.29622900763359</v>
      </c>
      <c r="K6">
        <v>0</v>
      </c>
      <c r="L6">
        <v>1.486118591519946</v>
      </c>
      <c r="M6">
        <v>279.53</v>
      </c>
      <c r="N6">
        <v>188.38</v>
      </c>
    </row>
    <row r="7" spans="1:14">
      <c r="A7" s="1" t="s">
        <v>19</v>
      </c>
      <c r="B7">
        <f>HYPERLINK("https://www.suredividend.com/sure-analysis-research-database/","Align Technology, Inc.")</f>
        <v>0</v>
      </c>
      <c r="C7" t="s">
        <v>117</v>
      </c>
      <c r="D7">
        <v>310.68</v>
      </c>
      <c r="E7">
        <v>0</v>
      </c>
      <c r="F7" t="s">
        <v>122</v>
      </c>
      <c r="G7" t="s">
        <v>122</v>
      </c>
      <c r="H7">
        <v>0</v>
      </c>
      <c r="I7">
        <v>23333.35173</v>
      </c>
      <c r="J7">
        <v>52.42825400516343</v>
      </c>
      <c r="K7">
        <v>0</v>
      </c>
      <c r="L7">
        <v>1.772756623617137</v>
      </c>
      <c r="M7">
        <v>413.2</v>
      </c>
      <c r="N7">
        <v>176.34</v>
      </c>
    </row>
    <row r="8" spans="1:14">
      <c r="A8" s="1" t="s">
        <v>20</v>
      </c>
      <c r="B8">
        <f>HYPERLINK("https://www.suredividend.com/sure-analysis-research-database/","Alexion Pharmaceuticals Inc.")</f>
        <v>0</v>
      </c>
      <c r="C8" t="s">
        <v>117</v>
      </c>
      <c r="D8">
        <v>182.5</v>
      </c>
      <c r="E8">
        <v>0</v>
      </c>
      <c r="F8" t="s">
        <v>122</v>
      </c>
      <c r="G8" t="s">
        <v>122</v>
      </c>
      <c r="H8">
        <v>0</v>
      </c>
      <c r="I8">
        <v>0</v>
      </c>
      <c r="J8">
        <v>0</v>
      </c>
      <c r="K8">
        <v>0</v>
      </c>
    </row>
    <row r="9" spans="1:14">
      <c r="A9" s="1" t="s">
        <v>21</v>
      </c>
      <c r="B9">
        <f>HYPERLINK("https://www.suredividend.com/sure-analysis-AMAT/","Applied Materials Inc.")</f>
        <v>0</v>
      </c>
      <c r="C9" t="s">
        <v>115</v>
      </c>
      <c r="D9">
        <v>204.94</v>
      </c>
      <c r="E9">
        <v>0.007807163072118669</v>
      </c>
      <c r="F9">
        <v>0.2307692307692308</v>
      </c>
      <c r="G9">
        <v>0.087892885777757</v>
      </c>
      <c r="H9">
        <v>1.272649858860245</v>
      </c>
      <c r="I9">
        <v>170284.104139</v>
      </c>
      <c r="J9">
        <v>23.78934117611623</v>
      </c>
      <c r="K9">
        <v>0.1497235128070876</v>
      </c>
      <c r="L9">
        <v>1.571057822142424</v>
      </c>
      <c r="M9">
        <v>214.26</v>
      </c>
      <c r="N9">
        <v>107.42</v>
      </c>
    </row>
    <row r="10" spans="1:14">
      <c r="A10" s="1" t="s">
        <v>22</v>
      </c>
      <c r="B10">
        <f>HYPERLINK("https://www.suredividend.com/sure-analysis-research-database/","Advanced Micro Devices Inc.")</f>
        <v>0</v>
      </c>
      <c r="C10" t="s">
        <v>115</v>
      </c>
      <c r="D10">
        <v>202.76</v>
      </c>
      <c r="E10">
        <v>0</v>
      </c>
      <c r="F10" t="s">
        <v>122</v>
      </c>
      <c r="G10" t="s">
        <v>122</v>
      </c>
      <c r="H10">
        <v>0</v>
      </c>
      <c r="I10">
        <v>324416</v>
      </c>
      <c r="J10">
        <v>379.8782201405152</v>
      </c>
      <c r="K10">
        <v>0</v>
      </c>
      <c r="L10">
        <v>2.011229633592767</v>
      </c>
      <c r="M10">
        <v>227.3</v>
      </c>
      <c r="N10">
        <v>81.02</v>
      </c>
    </row>
    <row r="11" spans="1:14">
      <c r="A11" s="1" t="s">
        <v>23</v>
      </c>
      <c r="B11">
        <f>HYPERLINK("https://www.suredividend.com/sure-analysis-AMGN/","AMGEN Inc.")</f>
        <v>0</v>
      </c>
      <c r="C11" t="s">
        <v>117</v>
      </c>
      <c r="D11">
        <v>276.54</v>
      </c>
      <c r="E11">
        <v>0.03254502061184639</v>
      </c>
      <c r="F11">
        <v>0.05633802816901423</v>
      </c>
      <c r="G11">
        <v>0.09184981078954069</v>
      </c>
      <c r="H11">
        <v>8.459466978180997</v>
      </c>
      <c r="I11">
        <v>148203.012883</v>
      </c>
      <c r="J11">
        <v>22.06386971602501</v>
      </c>
      <c r="K11">
        <v>0.6772991976125697</v>
      </c>
      <c r="L11">
        <v>0.5254410493863271</v>
      </c>
      <c r="M11">
        <v>324.63</v>
      </c>
      <c r="N11">
        <v>203.55</v>
      </c>
    </row>
    <row r="12" spans="1:14">
      <c r="A12" s="1" t="s">
        <v>24</v>
      </c>
      <c r="B12">
        <f>HYPERLINK("https://www.suredividend.com/sure-analysis-research-database/","Amazon.com Inc.")</f>
        <v>0</v>
      </c>
      <c r="C12" t="s">
        <v>118</v>
      </c>
      <c r="D12">
        <v>175.39</v>
      </c>
      <c r="E12">
        <v>0</v>
      </c>
      <c r="F12" t="s">
        <v>122</v>
      </c>
      <c r="G12" t="s">
        <v>122</v>
      </c>
      <c r="H12">
        <v>0</v>
      </c>
      <c r="I12">
        <v>1821842.804628</v>
      </c>
      <c r="J12">
        <v>59.8797963723415</v>
      </c>
      <c r="K12">
        <v>0</v>
      </c>
      <c r="L12">
        <v>1.498987846301169</v>
      </c>
      <c r="M12">
        <v>180.14</v>
      </c>
      <c r="N12">
        <v>93.06999999999999</v>
      </c>
    </row>
    <row r="13" spans="1:14">
      <c r="A13" s="1" t="s">
        <v>25</v>
      </c>
      <c r="B13">
        <f>HYPERLINK("https://www.suredividend.com/sure-analysis-ASML/","ASML Holding NV")</f>
        <v>0</v>
      </c>
      <c r="C13" t="s">
        <v>115</v>
      </c>
      <c r="D13">
        <v>984.29</v>
      </c>
      <c r="E13">
        <v>0.006217679748854505</v>
      </c>
      <c r="F13" t="s">
        <v>122</v>
      </c>
      <c r="G13" t="s">
        <v>122</v>
      </c>
      <c r="H13">
        <v>6.492389824141092</v>
      </c>
      <c r="I13">
        <v>393307.10428</v>
      </c>
      <c r="J13">
        <v>45.38294363116157</v>
      </c>
      <c r="K13">
        <v>0.2952428296562571</v>
      </c>
      <c r="L13">
        <v>1.639024981100248</v>
      </c>
      <c r="M13">
        <v>1056.34</v>
      </c>
      <c r="N13">
        <v>559.12</v>
      </c>
    </row>
    <row r="14" spans="1:14">
      <c r="A14" s="1" t="s">
        <v>26</v>
      </c>
      <c r="B14">
        <f>HYPERLINK("https://www.suredividend.com/sure-analysis-research-database/","Activision Blizzard Inc")</f>
        <v>0</v>
      </c>
      <c r="C14" t="s">
        <v>119</v>
      </c>
      <c r="D14">
        <v>94.42</v>
      </c>
      <c r="E14">
        <v>0</v>
      </c>
      <c r="F14" t="s">
        <v>122</v>
      </c>
      <c r="G14" t="s">
        <v>122</v>
      </c>
      <c r="H14">
        <v>0.9900000095367431</v>
      </c>
      <c r="I14">
        <v>0</v>
      </c>
      <c r="J14">
        <v>0</v>
      </c>
      <c r="K14">
        <v>0.3626373661306751</v>
      </c>
    </row>
    <row r="15" spans="1:14">
      <c r="A15" s="1" t="s">
        <v>27</v>
      </c>
      <c r="B15">
        <f>HYPERLINK("https://www.suredividend.com/sure-analysis-AVGO/","Broadcom Inc")</f>
        <v>0</v>
      </c>
      <c r="C15" t="s">
        <v>115</v>
      </c>
      <c r="D15">
        <v>1291.88</v>
      </c>
      <c r="E15">
        <v>0.01625537975663374</v>
      </c>
      <c r="F15">
        <v>0.1413043478260871</v>
      </c>
      <c r="G15">
        <v>0.1465227743082222</v>
      </c>
      <c r="H15">
        <v>18.82669309660433</v>
      </c>
      <c r="I15">
        <v>598684.229757</v>
      </c>
      <c r="J15">
        <v>42.51414783102685</v>
      </c>
      <c r="K15">
        <v>0.5708518222135941</v>
      </c>
      <c r="L15">
        <v>1.717405769337974</v>
      </c>
      <c r="M15">
        <v>1438.17</v>
      </c>
      <c r="N15">
        <v>586.3099999999999</v>
      </c>
    </row>
    <row r="16" spans="1:14">
      <c r="A16" s="1" t="s">
        <v>28</v>
      </c>
      <c r="B16">
        <f>HYPERLINK("https://www.suredividend.com/sure-analysis-research-database/","Baidu Inc")</f>
        <v>0</v>
      </c>
      <c r="C16" t="s">
        <v>119</v>
      </c>
      <c r="D16">
        <v>105.27</v>
      </c>
      <c r="E16">
        <v>0</v>
      </c>
      <c r="F16" t="s">
        <v>122</v>
      </c>
      <c r="G16" t="s">
        <v>122</v>
      </c>
      <c r="H16">
        <v>0</v>
      </c>
      <c r="I16">
        <v>29678.211274</v>
      </c>
      <c r="J16">
        <v>9.285727212593979</v>
      </c>
      <c r="K16">
        <v>0</v>
      </c>
      <c r="L16">
        <v>1.220615375735659</v>
      </c>
      <c r="M16">
        <v>160.53</v>
      </c>
      <c r="N16">
        <v>96.58</v>
      </c>
    </row>
    <row r="17" spans="1:14">
      <c r="A17" s="1" t="s">
        <v>29</v>
      </c>
      <c r="B17">
        <f>HYPERLINK("https://www.suredividend.com/sure-analysis-research-database/","Biogen Inc")</f>
        <v>0</v>
      </c>
      <c r="C17" t="s">
        <v>117</v>
      </c>
      <c r="D17">
        <v>227.36</v>
      </c>
      <c r="E17">
        <v>0</v>
      </c>
      <c r="F17" t="s">
        <v>122</v>
      </c>
      <c r="G17" t="s">
        <v>122</v>
      </c>
      <c r="H17">
        <v>0</v>
      </c>
      <c r="I17">
        <v>33049.231033</v>
      </c>
      <c r="J17">
        <v>28.46372494469038</v>
      </c>
      <c r="K17">
        <v>0</v>
      </c>
      <c r="M17">
        <v>319.76</v>
      </c>
      <c r="N17">
        <v>215.35</v>
      </c>
    </row>
    <row r="18" spans="1:14">
      <c r="A18" s="1" t="s">
        <v>30</v>
      </c>
      <c r="B18">
        <f>HYPERLINK("https://www.suredividend.com/sure-analysis-research-database/","Booking Holdings Inc")</f>
        <v>0</v>
      </c>
      <c r="C18" t="s">
        <v>118</v>
      </c>
      <c r="D18">
        <v>3500</v>
      </c>
      <c r="E18">
        <v>0.0025</v>
      </c>
      <c r="F18" t="s">
        <v>122</v>
      </c>
      <c r="G18" t="s">
        <v>122</v>
      </c>
      <c r="H18">
        <v>8.75</v>
      </c>
      <c r="I18">
        <v>119598.5945</v>
      </c>
      <c r="J18">
        <v>27.88496024714385</v>
      </c>
      <c r="K18">
        <v>0.07452516821395111</v>
      </c>
      <c r="L18">
        <v>1.104352917449973</v>
      </c>
      <c r="M18">
        <v>3897.99</v>
      </c>
      <c r="N18">
        <v>2371.01</v>
      </c>
    </row>
    <row r="19" spans="1:14">
      <c r="A19" s="1" t="s">
        <v>31</v>
      </c>
      <c r="B19">
        <f>HYPERLINK("https://www.suredividend.com/sure-analysis-research-database/","Biomarin Pharmaceutical Inc.")</f>
        <v>0</v>
      </c>
      <c r="C19" t="s">
        <v>117</v>
      </c>
      <c r="D19">
        <v>85.18000000000001</v>
      </c>
      <c r="E19">
        <v>0</v>
      </c>
      <c r="F19" t="s">
        <v>122</v>
      </c>
      <c r="G19" t="s">
        <v>122</v>
      </c>
      <c r="H19">
        <v>0</v>
      </c>
      <c r="I19">
        <v>16071.389482</v>
      </c>
      <c r="J19">
        <v>95.86560578579738</v>
      </c>
      <c r="K19">
        <v>0</v>
      </c>
      <c r="L19">
        <v>0.7067676436217191</v>
      </c>
      <c r="M19">
        <v>100.38</v>
      </c>
      <c r="N19">
        <v>76.02</v>
      </c>
    </row>
    <row r="20" spans="1:14">
      <c r="A20" s="1" t="s">
        <v>32</v>
      </c>
      <c r="B20">
        <f>HYPERLINK("https://www.suredividend.com/sure-analysis-research-database/","Cadence Design Systems, Inc.")</f>
        <v>0</v>
      </c>
      <c r="C20" t="s">
        <v>115</v>
      </c>
      <c r="D20">
        <v>311.28</v>
      </c>
      <c r="E20">
        <v>0</v>
      </c>
      <c r="F20" t="s">
        <v>122</v>
      </c>
      <c r="G20" t="s">
        <v>122</v>
      </c>
      <c r="H20">
        <v>0</v>
      </c>
      <c r="I20">
        <v>84742.55592</v>
      </c>
      <c r="J20">
        <v>81.39369378299254</v>
      </c>
      <c r="K20">
        <v>0</v>
      </c>
      <c r="L20">
        <v>1.480263431251223</v>
      </c>
      <c r="M20">
        <v>320.78</v>
      </c>
      <c r="N20">
        <v>194.01</v>
      </c>
    </row>
    <row r="21" spans="1:14">
      <c r="A21" s="1" t="s">
        <v>33</v>
      </c>
      <c r="B21">
        <f>HYPERLINK("https://www.suredividend.com/sure-analysis-research-database/","Charter Communications Inc.")</f>
        <v>0</v>
      </c>
      <c r="C21" t="s">
        <v>119</v>
      </c>
      <c r="D21">
        <v>294.7</v>
      </c>
      <c r="E21">
        <v>0</v>
      </c>
      <c r="F21" t="s">
        <v>122</v>
      </c>
      <c r="G21" t="s">
        <v>122</v>
      </c>
      <c r="H21">
        <v>0</v>
      </c>
      <c r="I21">
        <v>42797.942473</v>
      </c>
      <c r="J21">
        <v>9.39169244516129</v>
      </c>
      <c r="K21">
        <v>0</v>
      </c>
      <c r="L21">
        <v>1.11303766609272</v>
      </c>
      <c r="M21">
        <v>458.3</v>
      </c>
      <c r="N21">
        <v>270.41</v>
      </c>
    </row>
    <row r="22" spans="1:14">
      <c r="A22" s="1" t="s">
        <v>34</v>
      </c>
      <c r="B22">
        <f>HYPERLINK("https://www.suredividend.com/sure-analysis-CMCSA/","Comcast Corp")</f>
        <v>0</v>
      </c>
      <c r="C22" t="s">
        <v>119</v>
      </c>
      <c r="D22">
        <v>43.185</v>
      </c>
      <c r="E22">
        <v>0.02871367372930415</v>
      </c>
      <c r="F22">
        <v>0.07407407407407396</v>
      </c>
      <c r="G22">
        <v>0.06668390127527379</v>
      </c>
      <c r="H22">
        <v>1.139127855542687</v>
      </c>
      <c r="I22">
        <v>171116.80385</v>
      </c>
      <c r="J22">
        <v>11.1201458181921</v>
      </c>
      <c r="K22">
        <v>0.307042548663797</v>
      </c>
      <c r="L22">
        <v>0.8301235649523721</v>
      </c>
      <c r="M22">
        <v>47.11</v>
      </c>
      <c r="N22">
        <v>33.24</v>
      </c>
    </row>
    <row r="23" spans="1:14">
      <c r="A23" s="1" t="s">
        <v>35</v>
      </c>
      <c r="B23">
        <f>HYPERLINK("https://www.suredividend.com/sure-analysis-COST/","Costco Wholesale Corp")</f>
        <v>0</v>
      </c>
      <c r="C23" t="s">
        <v>120</v>
      </c>
      <c r="D23">
        <v>736.88</v>
      </c>
      <c r="E23">
        <v>0.005536858104440343</v>
      </c>
      <c r="F23">
        <v>0</v>
      </c>
      <c r="G23">
        <v>0.09430242851206572</v>
      </c>
      <c r="H23">
        <v>3.926083558907661</v>
      </c>
      <c r="I23">
        <v>326974.595182</v>
      </c>
      <c r="J23">
        <v>50.17256332393433</v>
      </c>
      <c r="K23">
        <v>0.2678092468559114</v>
      </c>
      <c r="L23">
        <v>0.7409353865223841</v>
      </c>
      <c r="M23">
        <v>787.08</v>
      </c>
      <c r="N23">
        <v>449.91</v>
      </c>
    </row>
    <row r="24" spans="1:14">
      <c r="A24" s="1" t="s">
        <v>36</v>
      </c>
      <c r="B24">
        <f>HYPERLINK("https://www.suredividend.com/sure-analysis-research-database/","Copart, Inc.")</f>
        <v>0</v>
      </c>
      <c r="C24" t="s">
        <v>116</v>
      </c>
      <c r="D24">
        <v>55.19</v>
      </c>
      <c r="E24">
        <v>0</v>
      </c>
      <c r="F24" t="s">
        <v>122</v>
      </c>
      <c r="G24" t="s">
        <v>122</v>
      </c>
      <c r="H24">
        <v>0</v>
      </c>
      <c r="I24">
        <v>53063.078398</v>
      </c>
      <c r="J24">
        <v>39.12115825949698</v>
      </c>
      <c r="K24">
        <v>0</v>
      </c>
      <c r="L24">
        <v>1.118568269577333</v>
      </c>
      <c r="M24">
        <v>55.83</v>
      </c>
      <c r="N24">
        <v>33.65</v>
      </c>
    </row>
    <row r="25" spans="1:14">
      <c r="A25" s="1" t="s">
        <v>37</v>
      </c>
      <c r="B25">
        <f>HYPERLINK("https://www.suredividend.com/sure-analysis-research-database/","Crowdstrike Holdings Inc")</f>
        <v>0</v>
      </c>
      <c r="C25" t="s">
        <v>115</v>
      </c>
      <c r="D25">
        <v>329.27</v>
      </c>
      <c r="E25">
        <v>0</v>
      </c>
      <c r="F25" t="s">
        <v>122</v>
      </c>
      <c r="G25" t="s">
        <v>122</v>
      </c>
      <c r="H25">
        <v>0</v>
      </c>
      <c r="I25">
        <v>75529.093521</v>
      </c>
      <c r="J25">
        <v>845.5348721052985</v>
      </c>
      <c r="K25">
        <v>0</v>
      </c>
      <c r="L25">
        <v>1.636796424017363</v>
      </c>
      <c r="M25">
        <v>365</v>
      </c>
      <c r="N25">
        <v>115.67</v>
      </c>
    </row>
    <row r="26" spans="1:14">
      <c r="A26" s="1" t="s">
        <v>38</v>
      </c>
      <c r="B26">
        <f>HYPERLINK("https://www.suredividend.com/sure-analysis-CSCO/","Cisco Systems, Inc.")</f>
        <v>0</v>
      </c>
      <c r="C26" t="s">
        <v>115</v>
      </c>
      <c r="D26">
        <v>50.07</v>
      </c>
      <c r="E26">
        <v>0.03195526263231476</v>
      </c>
      <c r="F26">
        <v>0.02631578947368429</v>
      </c>
      <c r="G26">
        <v>0.0218786193083873</v>
      </c>
      <c r="H26">
        <v>1.525355383492938</v>
      </c>
      <c r="I26">
        <v>202742.797096</v>
      </c>
      <c r="J26">
        <v>15.08278508373754</v>
      </c>
      <c r="K26">
        <v>0.4636338551650268</v>
      </c>
      <c r="L26">
        <v>0.7128821894530011</v>
      </c>
      <c r="M26">
        <v>56.47</v>
      </c>
      <c r="N26">
        <v>43.55</v>
      </c>
    </row>
    <row r="27" spans="1:14">
      <c r="A27" s="1" t="s">
        <v>39</v>
      </c>
      <c r="B27">
        <f>HYPERLINK("https://www.suredividend.com/sure-analysis-CSX/","CSX Corp.")</f>
        <v>0</v>
      </c>
      <c r="C27" t="s">
        <v>116</v>
      </c>
      <c r="D27">
        <v>37.82</v>
      </c>
      <c r="E27">
        <v>0.01269169751454257</v>
      </c>
      <c r="F27">
        <v>0.09090909090909083</v>
      </c>
      <c r="G27">
        <v>-0.1294494367038759</v>
      </c>
      <c r="H27">
        <v>0.445643855717389</v>
      </c>
      <c r="I27">
        <v>74094.46081400001</v>
      </c>
      <c r="J27">
        <v>19.94467316674024</v>
      </c>
      <c r="K27">
        <v>0.2408885706580481</v>
      </c>
      <c r="L27">
        <v>0.7370402063777171</v>
      </c>
      <c r="M27">
        <v>39.87</v>
      </c>
      <c r="N27">
        <v>26.85</v>
      </c>
    </row>
    <row r="28" spans="1:14">
      <c r="A28" s="1" t="s">
        <v>40</v>
      </c>
      <c r="B28">
        <f>HYPERLINK("https://www.suredividend.com/sure-analysis-CTAS/","Cintas Corporation")</f>
        <v>0</v>
      </c>
      <c r="C28" t="s">
        <v>116</v>
      </c>
      <c r="D28">
        <v>626.7</v>
      </c>
      <c r="E28">
        <v>0.00861656294877932</v>
      </c>
      <c r="F28" t="s">
        <v>122</v>
      </c>
      <c r="G28" t="s">
        <v>122</v>
      </c>
      <c r="H28">
        <v>5.164062539243396</v>
      </c>
      <c r="I28">
        <v>63529.478315</v>
      </c>
      <c r="J28">
        <v>44.54660906190508</v>
      </c>
      <c r="K28">
        <v>0.3744787918233065</v>
      </c>
      <c r="L28">
        <v>0.9399388214036211</v>
      </c>
      <c r="M28">
        <v>636.37</v>
      </c>
      <c r="N28">
        <v>419.43</v>
      </c>
    </row>
    <row r="29" spans="1:14">
      <c r="A29" s="1" t="s">
        <v>41</v>
      </c>
      <c r="B29">
        <f>HYPERLINK("https://www.suredividend.com/sure-analysis-CTSH/","Cognizant Technology Solutions Corp.")</f>
        <v>0</v>
      </c>
      <c r="C29" t="s">
        <v>115</v>
      </c>
      <c r="D29">
        <v>77.09</v>
      </c>
      <c r="E29">
        <v>0.01556622129977948</v>
      </c>
      <c r="F29">
        <v>0.03448275862068995</v>
      </c>
      <c r="G29">
        <v>0.08447177119769855</v>
      </c>
      <c r="H29">
        <v>1.157332829856757</v>
      </c>
      <c r="I29">
        <v>38378.642247</v>
      </c>
      <c r="J29">
        <v>18.05204244914394</v>
      </c>
      <c r="K29">
        <v>0.2749009097046928</v>
      </c>
      <c r="L29">
        <v>0.865823660095954</v>
      </c>
      <c r="M29">
        <v>80.09</v>
      </c>
      <c r="N29">
        <v>55.06</v>
      </c>
    </row>
    <row r="30" spans="1:14">
      <c r="A30" s="1" t="s">
        <v>42</v>
      </c>
      <c r="B30">
        <f>HYPERLINK("https://www.suredividend.com/sure-analysis-research-database/","Datadog Inc")</f>
        <v>0</v>
      </c>
      <c r="C30" t="s">
        <v>115</v>
      </c>
      <c r="D30">
        <v>122.99</v>
      </c>
      <c r="E30">
        <v>0</v>
      </c>
      <c r="F30" t="s">
        <v>122</v>
      </c>
      <c r="G30" t="s">
        <v>122</v>
      </c>
      <c r="H30">
        <v>0</v>
      </c>
      <c r="I30">
        <v>37626.319631</v>
      </c>
      <c r="J30">
        <v>774.7142075214132</v>
      </c>
      <c r="K30">
        <v>0</v>
      </c>
      <c r="L30">
        <v>1.664282962948834</v>
      </c>
      <c r="M30">
        <v>138.61</v>
      </c>
      <c r="N30">
        <v>62.6</v>
      </c>
    </row>
    <row r="31" spans="1:14">
      <c r="A31" s="1" t="s">
        <v>43</v>
      </c>
      <c r="B31">
        <f>HYPERLINK("https://www.suredividend.com/sure-analysis-research-database/","Dollar Tree Inc")</f>
        <v>0</v>
      </c>
      <c r="C31" t="s">
        <v>120</v>
      </c>
      <c r="D31">
        <v>149.69</v>
      </c>
      <c r="E31">
        <v>0</v>
      </c>
      <c r="F31" t="s">
        <v>122</v>
      </c>
      <c r="G31" t="s">
        <v>122</v>
      </c>
      <c r="H31">
        <v>0</v>
      </c>
      <c r="I31">
        <v>32613.25025</v>
      </c>
      <c r="J31">
        <v>28.02788780468374</v>
      </c>
      <c r="K31">
        <v>0</v>
      </c>
      <c r="L31">
        <v>0.7369565240882081</v>
      </c>
      <c r="M31">
        <v>161.1</v>
      </c>
      <c r="N31">
        <v>102.77</v>
      </c>
    </row>
    <row r="32" spans="1:14">
      <c r="A32" s="1" t="s">
        <v>44</v>
      </c>
      <c r="B32">
        <f>HYPERLINK("https://www.suredividend.com/sure-analysis-research-database/","DocuSign Inc")</f>
        <v>0</v>
      </c>
      <c r="C32" t="s">
        <v>115</v>
      </c>
      <c r="D32">
        <v>58.48</v>
      </c>
      <c r="E32">
        <v>0</v>
      </c>
      <c r="F32" t="s">
        <v>122</v>
      </c>
      <c r="G32" t="s">
        <v>122</v>
      </c>
      <c r="H32">
        <v>0</v>
      </c>
      <c r="I32">
        <v>11926.054121</v>
      </c>
      <c r="J32">
        <v>231.1161218774466</v>
      </c>
      <c r="K32">
        <v>0</v>
      </c>
      <c r="L32">
        <v>1.334519589466098</v>
      </c>
      <c r="M32">
        <v>64.76000000000001</v>
      </c>
      <c r="N32">
        <v>38.11</v>
      </c>
    </row>
    <row r="33" spans="1:14">
      <c r="A33" s="1" t="s">
        <v>45</v>
      </c>
      <c r="B33">
        <f>HYPERLINK("https://www.suredividend.com/sure-analysis-research-database/","Dexcom Inc")</f>
        <v>0</v>
      </c>
      <c r="C33" t="s">
        <v>117</v>
      </c>
      <c r="D33">
        <v>135.38</v>
      </c>
      <c r="E33">
        <v>0</v>
      </c>
      <c r="F33" t="s">
        <v>122</v>
      </c>
      <c r="G33" t="s">
        <v>122</v>
      </c>
      <c r="H33">
        <v>0</v>
      </c>
      <c r="I33">
        <v>52191.077695</v>
      </c>
      <c r="J33">
        <v>96.3824149491782</v>
      </c>
      <c r="K33">
        <v>0</v>
      </c>
      <c r="L33">
        <v>0.870165971892612</v>
      </c>
      <c r="M33">
        <v>139.55</v>
      </c>
      <c r="N33">
        <v>74.75</v>
      </c>
    </row>
    <row r="34" spans="1:14">
      <c r="A34" s="1" t="s">
        <v>46</v>
      </c>
      <c r="B34">
        <f>HYPERLINK("https://www.suredividend.com/sure-analysis-research-database/","Electronic Arts, Inc.")</f>
        <v>0</v>
      </c>
      <c r="C34" t="s">
        <v>119</v>
      </c>
      <c r="D34">
        <v>136.02</v>
      </c>
      <c r="E34">
        <v>0.005564161585922001</v>
      </c>
      <c r="F34" t="s">
        <v>122</v>
      </c>
      <c r="G34" t="s">
        <v>122</v>
      </c>
      <c r="H34">
        <v>0.7568372589172341</v>
      </c>
      <c r="I34">
        <v>36365.009705</v>
      </c>
      <c r="J34">
        <v>33.70251131160334</v>
      </c>
      <c r="K34">
        <v>0.1911205199285945</v>
      </c>
      <c r="L34">
        <v>0.7482581076033381</v>
      </c>
      <c r="M34">
        <v>144.15</v>
      </c>
      <c r="N34">
        <v>109.44</v>
      </c>
    </row>
    <row r="35" spans="1:14">
      <c r="A35" s="1" t="s">
        <v>47</v>
      </c>
      <c r="B35">
        <f>HYPERLINK("https://www.suredividend.com/sure-analysis-EBAY/","EBay Inc.")</f>
        <v>0</v>
      </c>
      <c r="C35" t="s">
        <v>118</v>
      </c>
      <c r="D35">
        <v>50.91</v>
      </c>
      <c r="E35">
        <v>0.02121390689451974</v>
      </c>
      <c r="F35">
        <v>0.08000000000000007</v>
      </c>
      <c r="G35">
        <v>0.1403735763502529</v>
      </c>
      <c r="H35">
        <v>1.008537332379979</v>
      </c>
      <c r="I35">
        <v>26371.38</v>
      </c>
      <c r="J35">
        <v>9.530675822190098</v>
      </c>
      <c r="K35">
        <v>0.1943231854296684</v>
      </c>
      <c r="L35">
        <v>1.14245552887788</v>
      </c>
      <c r="M35">
        <v>51.95</v>
      </c>
      <c r="N35">
        <v>36.52</v>
      </c>
    </row>
    <row r="36" spans="1:14">
      <c r="A36" s="1" t="s">
        <v>48</v>
      </c>
      <c r="B36">
        <f>HYPERLINK("https://www.suredividend.com/sure-analysis-EXC/","Exelon Corp.")</f>
        <v>0</v>
      </c>
      <c r="C36" t="s">
        <v>121</v>
      </c>
      <c r="D36">
        <v>37.01</v>
      </c>
      <c r="E36">
        <v>0.04106998108619293</v>
      </c>
      <c r="F36">
        <v>0.05555555555555558</v>
      </c>
      <c r="G36">
        <v>0.009473952121131113</v>
      </c>
      <c r="H36">
        <v>1.424492507114293</v>
      </c>
      <c r="I36">
        <v>36992.921439</v>
      </c>
      <c r="J36">
        <v>15.89043017157216</v>
      </c>
      <c r="K36">
        <v>0.6087574816727749</v>
      </c>
      <c r="L36">
        <v>0.4513110070972911</v>
      </c>
      <c r="M36">
        <v>41.46</v>
      </c>
      <c r="N36">
        <v>32.64</v>
      </c>
    </row>
    <row r="37" spans="1:14">
      <c r="A37" s="1" t="s">
        <v>49</v>
      </c>
      <c r="B37">
        <f>HYPERLINK("https://www.suredividend.com/sure-analysis-FAST/","Fastenal Co.")</f>
        <v>0</v>
      </c>
      <c r="C37" t="s">
        <v>116</v>
      </c>
      <c r="D37">
        <v>75.26000000000001</v>
      </c>
      <c r="E37">
        <v>0.02072814243954292</v>
      </c>
      <c r="F37">
        <v>0.1142857142857143</v>
      </c>
      <c r="G37">
        <v>0.1213169452916456</v>
      </c>
      <c r="H37">
        <v>1.409332854610882</v>
      </c>
      <c r="I37">
        <v>43066.237141</v>
      </c>
      <c r="J37">
        <v>37.28678540372295</v>
      </c>
      <c r="K37">
        <v>0.6976895319855851</v>
      </c>
      <c r="L37">
        <v>0.7701188980547901</v>
      </c>
      <c r="M37">
        <v>76.59</v>
      </c>
      <c r="N37">
        <v>47.61</v>
      </c>
    </row>
    <row r="38" spans="1:14">
      <c r="A38" s="1" t="s">
        <v>50</v>
      </c>
      <c r="B38">
        <f>HYPERLINK("https://www.suredividend.com/sure-analysis-research-database/","Meta Platforms Inc")</f>
        <v>0</v>
      </c>
      <c r="C38" t="s">
        <v>119</v>
      </c>
      <c r="D38">
        <v>196.64</v>
      </c>
      <c r="E38">
        <v>0</v>
      </c>
      <c r="F38" t="s">
        <v>122</v>
      </c>
      <c r="G38" t="s">
        <v>122</v>
      </c>
      <c r="H38">
        <v>0</v>
      </c>
      <c r="I38">
        <v>561210.58517</v>
      </c>
      <c r="J38">
        <v>15.03054757003374</v>
      </c>
      <c r="K38">
        <v>0</v>
      </c>
      <c r="M38">
        <v>384.33</v>
      </c>
      <c r="N38">
        <v>169</v>
      </c>
    </row>
    <row r="39" spans="1:14">
      <c r="A39" s="1" t="s">
        <v>51</v>
      </c>
      <c r="B39">
        <f>HYPERLINK("https://www.suredividend.com/sure-analysis-research-database/","Fiserv, Inc.")</f>
        <v>0</v>
      </c>
      <c r="C39" t="s">
        <v>115</v>
      </c>
      <c r="D39">
        <v>114.23</v>
      </c>
      <c r="E39">
        <v>0</v>
      </c>
      <c r="F39" t="s">
        <v>122</v>
      </c>
      <c r="G39" t="s">
        <v>122</v>
      </c>
      <c r="H39">
        <v>0</v>
      </c>
      <c r="I39">
        <v>75595.007065</v>
      </c>
      <c r="J39">
        <v>0</v>
      </c>
      <c r="K39" t="s">
        <v>122</v>
      </c>
    </row>
    <row r="40" spans="1:14">
      <c r="A40" s="1" t="s">
        <v>52</v>
      </c>
      <c r="B40">
        <f>HYPERLINK("https://www.suredividend.com/sure-analysis-research-database/","Fortinet Inc")</f>
        <v>0</v>
      </c>
      <c r="C40" t="s">
        <v>115</v>
      </c>
      <c r="D40">
        <v>71.34</v>
      </c>
      <c r="E40">
        <v>0</v>
      </c>
      <c r="F40" t="s">
        <v>122</v>
      </c>
      <c r="G40" t="s">
        <v>122</v>
      </c>
      <c r="H40">
        <v>0</v>
      </c>
      <c r="I40">
        <v>54434.62783</v>
      </c>
      <c r="J40">
        <v>47.42518542456874</v>
      </c>
      <c r="K40">
        <v>0</v>
      </c>
      <c r="L40">
        <v>1.280163681340439</v>
      </c>
      <c r="M40">
        <v>81.23999999999999</v>
      </c>
      <c r="N40">
        <v>44.12</v>
      </c>
    </row>
    <row r="41" spans="1:14">
      <c r="A41" s="1" t="s">
        <v>53</v>
      </c>
      <c r="B41">
        <f>HYPERLINK("https://www.suredividend.com/sure-analysis-GILD/","Gilead Sciences, Inc.")</f>
        <v>0</v>
      </c>
      <c r="C41" t="s">
        <v>117</v>
      </c>
      <c r="D41">
        <v>75.08</v>
      </c>
      <c r="E41">
        <v>0.04102290889717634</v>
      </c>
      <c r="F41">
        <v>0.02739726027397271</v>
      </c>
      <c r="G41">
        <v>0.03548578845590522</v>
      </c>
      <c r="H41">
        <v>2.917386089768726</v>
      </c>
      <c r="I41">
        <v>93532.75816899999</v>
      </c>
      <c r="J41">
        <v>16.51355193666667</v>
      </c>
      <c r="K41">
        <v>0.6483080199486059</v>
      </c>
      <c r="L41">
        <v>0.4972717356111641</v>
      </c>
      <c r="M41">
        <v>87.87</v>
      </c>
      <c r="N41">
        <v>70.54000000000001</v>
      </c>
    </row>
    <row r="42" spans="1:14">
      <c r="A42" s="1" t="s">
        <v>54</v>
      </c>
      <c r="B42">
        <f>HYPERLINK("https://www.suredividend.com/sure-analysis-research-database/","Alphabet Inc")</f>
        <v>0</v>
      </c>
      <c r="C42" t="s">
        <v>119</v>
      </c>
      <c r="D42">
        <v>139.62</v>
      </c>
      <c r="E42">
        <v>0</v>
      </c>
      <c r="F42" t="s">
        <v>122</v>
      </c>
      <c r="G42" t="s">
        <v>122</v>
      </c>
      <c r="H42">
        <v>0</v>
      </c>
      <c r="I42">
        <v>1611428.02</v>
      </c>
      <c r="J42">
        <v>21.83654746256521</v>
      </c>
      <c r="K42">
        <v>0</v>
      </c>
      <c r="L42">
        <v>1.265310179146165</v>
      </c>
      <c r="M42">
        <v>155.2</v>
      </c>
      <c r="N42">
        <v>93.04000000000001</v>
      </c>
    </row>
    <row r="43" spans="1:14">
      <c r="A43" s="1" t="s">
        <v>55</v>
      </c>
      <c r="B43">
        <f>HYPERLINK("https://www.suredividend.com/sure-analysis-research-database/","Alphabet Inc")</f>
        <v>0</v>
      </c>
      <c r="C43" t="s">
        <v>119</v>
      </c>
      <c r="D43">
        <v>138.5</v>
      </c>
      <c r="E43">
        <v>0</v>
      </c>
      <c r="F43" t="s">
        <v>122</v>
      </c>
      <c r="G43" t="s">
        <v>122</v>
      </c>
      <c r="H43">
        <v>0</v>
      </c>
      <c r="I43">
        <v>1746346.5</v>
      </c>
      <c r="J43">
        <v>21.83654746256522</v>
      </c>
      <c r="K43">
        <v>0</v>
      </c>
      <c r="L43">
        <v>1.253461961568087</v>
      </c>
      <c r="M43">
        <v>153.78</v>
      </c>
      <c r="N43">
        <v>92.64</v>
      </c>
    </row>
    <row r="44" spans="1:14">
      <c r="A44" s="1" t="s">
        <v>56</v>
      </c>
      <c r="B44">
        <f>HYPERLINK("https://www.suredividend.com/sure-analysis-HON/","Honeywell International Inc")</f>
        <v>0</v>
      </c>
      <c r="C44" t="s">
        <v>116</v>
      </c>
      <c r="D44">
        <v>199.13</v>
      </c>
      <c r="E44">
        <v>0.02169437051172601</v>
      </c>
      <c r="F44">
        <v>0.04854368932038833</v>
      </c>
      <c r="G44">
        <v>0.03713728933664817</v>
      </c>
      <c r="H44">
        <v>4.151051200441767</v>
      </c>
      <c r="I44">
        <v>129868.964224</v>
      </c>
      <c r="J44">
        <v>22.95315733891128</v>
      </c>
      <c r="K44">
        <v>0.4900886895444825</v>
      </c>
      <c r="L44">
        <v>0.851069635691708</v>
      </c>
      <c r="M44">
        <v>208.31</v>
      </c>
      <c r="N44">
        <v>170.95</v>
      </c>
    </row>
    <row r="45" spans="1:14">
      <c r="A45" s="1" t="s">
        <v>57</v>
      </c>
      <c r="B45">
        <f>HYPERLINK("https://www.suredividend.com/sure-analysis-research-database/","Idexx Laboratories, Inc.")</f>
        <v>0</v>
      </c>
      <c r="C45" t="s">
        <v>117</v>
      </c>
      <c r="D45">
        <v>546.84</v>
      </c>
      <c r="E45">
        <v>0</v>
      </c>
      <c r="F45" t="s">
        <v>122</v>
      </c>
      <c r="G45" t="s">
        <v>122</v>
      </c>
      <c r="H45">
        <v>0</v>
      </c>
      <c r="I45">
        <v>45436.597106</v>
      </c>
      <c r="J45">
        <v>53.7684483209592</v>
      </c>
      <c r="K45">
        <v>0</v>
      </c>
      <c r="L45">
        <v>1.425638534795451</v>
      </c>
      <c r="M45">
        <v>583.39</v>
      </c>
      <c r="N45">
        <v>372.5</v>
      </c>
    </row>
    <row r="46" spans="1:14">
      <c r="A46" s="1" t="s">
        <v>58</v>
      </c>
      <c r="B46">
        <f>HYPERLINK("https://www.suredividend.com/sure-analysis-research-database/","Illumina Inc")</f>
        <v>0</v>
      </c>
      <c r="C46" t="s">
        <v>117</v>
      </c>
      <c r="D46">
        <v>132.71</v>
      </c>
      <c r="E46">
        <v>0</v>
      </c>
      <c r="F46" t="s">
        <v>122</v>
      </c>
      <c r="G46" t="s">
        <v>122</v>
      </c>
      <c r="H46">
        <v>0</v>
      </c>
      <c r="I46">
        <v>21087.619</v>
      </c>
      <c r="J46" t="s">
        <v>122</v>
      </c>
      <c r="K46">
        <v>-0</v>
      </c>
      <c r="L46">
        <v>1.210276821806875</v>
      </c>
      <c r="M46">
        <v>233.42</v>
      </c>
      <c r="N46">
        <v>89</v>
      </c>
    </row>
    <row r="47" spans="1:14">
      <c r="A47" s="1" t="s">
        <v>59</v>
      </c>
      <c r="B47">
        <f>HYPERLINK("https://www.suredividend.com/sure-analysis-INTC/","Intel Corp.")</f>
        <v>0</v>
      </c>
      <c r="C47" t="s">
        <v>115</v>
      </c>
      <c r="D47">
        <v>45.24</v>
      </c>
      <c r="E47">
        <v>0.01105216622458002</v>
      </c>
      <c r="F47">
        <v>-0.6575342465753424</v>
      </c>
      <c r="G47">
        <v>-0.1687725209943828</v>
      </c>
      <c r="H47">
        <v>0.496386264820418</v>
      </c>
      <c r="I47">
        <v>191274.72</v>
      </c>
      <c r="J47">
        <v>113.2473179396092</v>
      </c>
      <c r="K47">
        <v>1.237870984589571</v>
      </c>
      <c r="L47">
        <v>1.409042727572861</v>
      </c>
      <c r="M47">
        <v>51.13</v>
      </c>
      <c r="N47">
        <v>26.41</v>
      </c>
    </row>
    <row r="48" spans="1:14">
      <c r="A48" s="1" t="s">
        <v>60</v>
      </c>
      <c r="B48">
        <f>HYPERLINK("https://www.suredividend.com/sure-analysis-INTU/","Intuit Inc")</f>
        <v>0</v>
      </c>
      <c r="C48" t="s">
        <v>115</v>
      </c>
      <c r="D48">
        <v>662.64</v>
      </c>
      <c r="E48">
        <v>0.005432814197754437</v>
      </c>
      <c r="F48">
        <v>0.1538461538461537</v>
      </c>
      <c r="G48">
        <v>0.1387514167562081</v>
      </c>
      <c r="H48">
        <v>3.344528879785909</v>
      </c>
      <c r="I48">
        <v>185539.2</v>
      </c>
      <c r="J48">
        <v>66.9816606498195</v>
      </c>
      <c r="K48">
        <v>0.3419763680762689</v>
      </c>
      <c r="L48">
        <v>1.525865809183859</v>
      </c>
      <c r="M48">
        <v>671.01</v>
      </c>
      <c r="N48">
        <v>396.26</v>
      </c>
    </row>
    <row r="49" spans="1:14">
      <c r="A49" s="1" t="s">
        <v>61</v>
      </c>
      <c r="B49">
        <f>HYPERLINK("https://www.suredividend.com/sure-analysis-research-database/","Intuitive Surgical Inc")</f>
        <v>0</v>
      </c>
      <c r="C49" t="s">
        <v>117</v>
      </c>
      <c r="D49">
        <v>389.4</v>
      </c>
      <c r="E49">
        <v>0</v>
      </c>
      <c r="F49" t="s">
        <v>122</v>
      </c>
      <c r="G49" t="s">
        <v>122</v>
      </c>
      <c r="H49">
        <v>0</v>
      </c>
      <c r="I49">
        <v>138022.337409</v>
      </c>
      <c r="J49">
        <v>76.76437008286986</v>
      </c>
      <c r="K49">
        <v>0</v>
      </c>
      <c r="L49">
        <v>1.285760992168294</v>
      </c>
      <c r="M49">
        <v>403</v>
      </c>
      <c r="N49">
        <v>229.72</v>
      </c>
    </row>
    <row r="50" spans="1:14">
      <c r="A50" s="1" t="s">
        <v>62</v>
      </c>
      <c r="B50">
        <f>HYPERLINK("https://www.suredividend.com/sure-analysis-research-database/","JD.com Inc")</f>
        <v>0</v>
      </c>
      <c r="C50" t="s">
        <v>118</v>
      </c>
      <c r="D50">
        <v>27.37</v>
      </c>
      <c r="E50">
        <v>0.022652539450799</v>
      </c>
      <c r="F50" t="s">
        <v>122</v>
      </c>
      <c r="G50" t="s">
        <v>122</v>
      </c>
      <c r="H50">
        <v>0.620000004768371</v>
      </c>
      <c r="I50">
        <v>43165.672994</v>
      </c>
      <c r="J50">
        <v>12.72504730965288</v>
      </c>
      <c r="K50">
        <v>0.2910798144452446</v>
      </c>
      <c r="L50">
        <v>1.366590748568307</v>
      </c>
      <c r="M50">
        <v>43.83</v>
      </c>
      <c r="N50">
        <v>20.82</v>
      </c>
    </row>
    <row r="51" spans="1:14">
      <c r="A51" s="1" t="s">
        <v>63</v>
      </c>
      <c r="B51">
        <f>HYPERLINK("https://www.suredividend.com/sure-analysis-KDP/","Keurig Dr Pepper Inc")</f>
        <v>0</v>
      </c>
      <c r="C51" t="s">
        <v>120</v>
      </c>
      <c r="D51">
        <v>29.29</v>
      </c>
      <c r="E51">
        <v>0.02936155684533971</v>
      </c>
      <c r="F51">
        <v>0.07499999999999996</v>
      </c>
      <c r="G51">
        <v>0.07465593169226681</v>
      </c>
      <c r="H51">
        <v>0.8180379271408851</v>
      </c>
      <c r="I51">
        <v>40642.540683</v>
      </c>
      <c r="J51">
        <v>18.63481920353049</v>
      </c>
      <c r="K51">
        <v>0.5277664046070226</v>
      </c>
      <c r="L51">
        <v>0.189793986375836</v>
      </c>
      <c r="M51">
        <v>34.81</v>
      </c>
      <c r="N51">
        <v>27.47</v>
      </c>
    </row>
    <row r="52" spans="1:14">
      <c r="A52" s="1" t="s">
        <v>64</v>
      </c>
      <c r="B52">
        <f>HYPERLINK("https://www.suredividend.com/sure-analysis-KHC/","Kraft Heinz Co")</f>
        <v>0</v>
      </c>
      <c r="C52" t="s">
        <v>120</v>
      </c>
      <c r="D52">
        <v>34.6</v>
      </c>
      <c r="E52">
        <v>0.04624277456647399</v>
      </c>
      <c r="F52">
        <v>0</v>
      </c>
      <c r="G52">
        <v>0</v>
      </c>
      <c r="H52">
        <v>1.546237550587571</v>
      </c>
      <c r="I52">
        <v>41973.25263</v>
      </c>
      <c r="J52">
        <v>14.7016646690718</v>
      </c>
      <c r="K52">
        <v>0.6693669050162646</v>
      </c>
      <c r="L52">
        <v>0.241196576362664</v>
      </c>
      <c r="M52">
        <v>38.68</v>
      </c>
      <c r="N52">
        <v>29.31</v>
      </c>
    </row>
    <row r="53" spans="1:14">
      <c r="A53" s="1" t="s">
        <v>65</v>
      </c>
      <c r="B53">
        <f>HYPERLINK("https://www.suredividend.com/sure-analysis-KLAC/","KLA Corp.")</f>
        <v>0</v>
      </c>
      <c r="C53" t="s">
        <v>115</v>
      </c>
      <c r="D53">
        <v>698.4</v>
      </c>
      <c r="E53">
        <v>0.008304696449026346</v>
      </c>
      <c r="F53">
        <v>0.1153846153846154</v>
      </c>
      <c r="G53">
        <v>0.1409361684229278</v>
      </c>
      <c r="H53">
        <v>5.460901468635187</v>
      </c>
      <c r="I53">
        <v>94447.181858</v>
      </c>
      <c r="J53">
        <v>34.89771721046409</v>
      </c>
      <c r="K53">
        <v>0.2773439039428739</v>
      </c>
      <c r="L53">
        <v>1.745302710162815</v>
      </c>
      <c r="M53">
        <v>729.15</v>
      </c>
      <c r="N53">
        <v>349.27</v>
      </c>
    </row>
    <row r="54" spans="1:14">
      <c r="A54" s="1" t="s">
        <v>66</v>
      </c>
      <c r="B54">
        <f>HYPERLINK("https://www.suredividend.com/sure-analysis-research-database/","Lucid Group Inc")</f>
        <v>0</v>
      </c>
      <c r="C54" t="s">
        <v>122</v>
      </c>
      <c r="D54">
        <v>2.92</v>
      </c>
      <c r="E54">
        <v>0</v>
      </c>
      <c r="F54" t="s">
        <v>122</v>
      </c>
      <c r="G54" t="s">
        <v>122</v>
      </c>
      <c r="H54">
        <v>0</v>
      </c>
      <c r="I54">
        <v>6716.13884</v>
      </c>
      <c r="J54" t="s">
        <v>122</v>
      </c>
      <c r="K54">
        <v>-0</v>
      </c>
      <c r="L54">
        <v>2.061437344918514</v>
      </c>
      <c r="M54">
        <v>8.869999999999999</v>
      </c>
      <c r="N54">
        <v>2.54</v>
      </c>
    </row>
    <row r="55" spans="1:14">
      <c r="A55" s="1" t="s">
        <v>67</v>
      </c>
      <c r="B55">
        <f>HYPERLINK("https://www.suredividend.com/sure-analysis-LRCX/","Lam Research Corp.")</f>
        <v>0</v>
      </c>
      <c r="C55" t="s">
        <v>115</v>
      </c>
      <c r="D55">
        <v>950.83</v>
      </c>
      <c r="E55">
        <v>0.008308530441824511</v>
      </c>
      <c r="F55">
        <v>0.1594202898550725</v>
      </c>
      <c r="G55">
        <v>0.1270092020979254</v>
      </c>
      <c r="H55">
        <v>9.374496168304915</v>
      </c>
      <c r="I55">
        <v>124656.66549</v>
      </c>
      <c r="J55">
        <v>36.04659680487791</v>
      </c>
      <c r="K55">
        <v>0.3626497550601515</v>
      </c>
      <c r="L55">
        <v>1.670771358215999</v>
      </c>
      <c r="M55">
        <v>1005.23</v>
      </c>
      <c r="N55">
        <v>465</v>
      </c>
    </row>
    <row r="56" spans="1:14">
      <c r="A56" s="1" t="s">
        <v>68</v>
      </c>
      <c r="B56">
        <f>HYPERLINK("https://www.suredividend.com/sure-analysis-research-database/","Lululemon Athletica inc.")</f>
        <v>0</v>
      </c>
      <c r="C56" t="s">
        <v>118</v>
      </c>
      <c r="D56">
        <v>465.28</v>
      </c>
      <c r="E56">
        <v>0</v>
      </c>
      <c r="F56" t="s">
        <v>122</v>
      </c>
      <c r="G56" t="s">
        <v>122</v>
      </c>
      <c r="H56">
        <v>0</v>
      </c>
      <c r="I56">
        <v>56333.67643</v>
      </c>
      <c r="J56">
        <v>56.30366657579509</v>
      </c>
      <c r="K56">
        <v>0</v>
      </c>
      <c r="L56">
        <v>1.28108156195645</v>
      </c>
      <c r="M56">
        <v>516.39</v>
      </c>
      <c r="N56">
        <v>286.58</v>
      </c>
    </row>
    <row r="57" spans="1:14">
      <c r="A57" s="1" t="s">
        <v>69</v>
      </c>
      <c r="B57">
        <f>HYPERLINK("https://www.suredividend.com/sure-analysis-MAR/","Marriott International, Inc.")</f>
        <v>0</v>
      </c>
      <c r="C57" t="s">
        <v>118</v>
      </c>
      <c r="D57">
        <v>250.69</v>
      </c>
      <c r="E57">
        <v>0.007738641349874347</v>
      </c>
      <c r="F57" t="s">
        <v>122</v>
      </c>
      <c r="G57" t="s">
        <v>122</v>
      </c>
      <c r="H57">
        <v>2.066830511883916</v>
      </c>
      <c r="I57">
        <v>74856.034</v>
      </c>
      <c r="J57">
        <v>24.28025754135582</v>
      </c>
      <c r="K57">
        <v>0.2030285375131548</v>
      </c>
      <c r="L57">
        <v>0.945636709990028</v>
      </c>
      <c r="M57">
        <v>252.33</v>
      </c>
      <c r="N57">
        <v>151.28</v>
      </c>
    </row>
    <row r="58" spans="1:14">
      <c r="A58" s="1" t="s">
        <v>70</v>
      </c>
      <c r="B58">
        <f>HYPERLINK("https://www.suredividend.com/sure-analysis-MCHP/","Microchip Technology, Inc.")</f>
        <v>0</v>
      </c>
      <c r="C58" t="s">
        <v>115</v>
      </c>
      <c r="D58">
        <v>91.97</v>
      </c>
      <c r="E58">
        <v>0.01957159943459824</v>
      </c>
      <c r="F58">
        <v>0.2569832402234637</v>
      </c>
      <c r="G58">
        <v>0.0424735062667676</v>
      </c>
      <c r="H58">
        <v>1.663320319098022</v>
      </c>
      <c r="I58">
        <v>49700.588</v>
      </c>
      <c r="J58">
        <v>21.09353535353535</v>
      </c>
      <c r="K58">
        <v>0.3886262427799116</v>
      </c>
      <c r="L58">
        <v>1.660153984658702</v>
      </c>
      <c r="M58">
        <v>94.19</v>
      </c>
      <c r="N58">
        <v>67.67</v>
      </c>
    </row>
    <row r="59" spans="1:14">
      <c r="A59" s="1" t="s">
        <v>71</v>
      </c>
      <c r="B59">
        <f>HYPERLINK("https://www.suredividend.com/sure-analysis-MDLZ/","Mondelez International Inc.")</f>
        <v>0</v>
      </c>
      <c r="C59" t="s">
        <v>120</v>
      </c>
      <c r="D59">
        <v>71.73999999999999</v>
      </c>
      <c r="E59">
        <v>0.02369668246445498</v>
      </c>
      <c r="F59">
        <v>0.1038961038961039</v>
      </c>
      <c r="G59">
        <v>0.1032733212020163</v>
      </c>
      <c r="H59">
        <v>1.597388170686038</v>
      </c>
      <c r="I59">
        <v>97630.64926799999</v>
      </c>
      <c r="J59">
        <v>19.68756791044565</v>
      </c>
      <c r="K59">
        <v>0.4412674504657563</v>
      </c>
      <c r="L59">
        <v>0.412038341286631</v>
      </c>
      <c r="M59">
        <v>77.2</v>
      </c>
      <c r="N59">
        <v>60.04</v>
      </c>
    </row>
    <row r="60" spans="1:14">
      <c r="A60" s="1" t="s">
        <v>72</v>
      </c>
      <c r="B60">
        <f>HYPERLINK("https://www.suredividend.com/sure-analysis-research-database/","MercadoLibre Inc")</f>
        <v>0</v>
      </c>
      <c r="C60" t="s">
        <v>118</v>
      </c>
      <c r="D60">
        <v>1545.56</v>
      </c>
      <c r="E60">
        <v>0</v>
      </c>
      <c r="F60" t="s">
        <v>122</v>
      </c>
      <c r="G60" t="s">
        <v>122</v>
      </c>
      <c r="H60">
        <v>0</v>
      </c>
      <c r="I60">
        <v>78355.938458</v>
      </c>
      <c r="J60">
        <v>79.38798222646403</v>
      </c>
      <c r="K60">
        <v>0</v>
      </c>
      <c r="L60">
        <v>1.633279438643212</v>
      </c>
      <c r="M60">
        <v>1825</v>
      </c>
      <c r="N60">
        <v>1063.02</v>
      </c>
    </row>
    <row r="61" spans="1:14">
      <c r="A61" s="1" t="s">
        <v>73</v>
      </c>
      <c r="B61">
        <f>HYPERLINK("https://www.suredividend.com/sure-analysis-research-database/","Monster Beverage Corp.")</f>
        <v>0</v>
      </c>
      <c r="C61" t="s">
        <v>120</v>
      </c>
      <c r="D61">
        <v>59.82</v>
      </c>
      <c r="E61">
        <v>0</v>
      </c>
      <c r="F61" t="s">
        <v>122</v>
      </c>
      <c r="G61" t="s">
        <v>122</v>
      </c>
      <c r="H61">
        <v>0</v>
      </c>
      <c r="I61">
        <v>62250.859578</v>
      </c>
      <c r="J61">
        <v>38.16757669443307</v>
      </c>
      <c r="K61">
        <v>0</v>
      </c>
      <c r="L61">
        <v>0.7251435924598431</v>
      </c>
      <c r="M61">
        <v>60.47</v>
      </c>
      <c r="N61">
        <v>47.13</v>
      </c>
    </row>
    <row r="62" spans="1:14">
      <c r="A62" s="1" t="s">
        <v>74</v>
      </c>
      <c r="B62">
        <f>HYPERLINK("https://www.suredividend.com/sure-analysis-research-database/","Moderna Inc")</f>
        <v>0</v>
      </c>
      <c r="C62" t="s">
        <v>117</v>
      </c>
      <c r="D62">
        <v>110.43</v>
      </c>
      <c r="E62">
        <v>0</v>
      </c>
      <c r="F62" t="s">
        <v>122</v>
      </c>
      <c r="G62" t="s">
        <v>122</v>
      </c>
      <c r="H62">
        <v>0</v>
      </c>
      <c r="I62">
        <v>42192.344359</v>
      </c>
      <c r="J62" t="s">
        <v>122</v>
      </c>
      <c r="K62">
        <v>-0</v>
      </c>
      <c r="L62">
        <v>1.12495512361058</v>
      </c>
      <c r="M62">
        <v>163.24</v>
      </c>
      <c r="N62">
        <v>62.55</v>
      </c>
    </row>
    <row r="63" spans="1:14">
      <c r="A63" s="1" t="s">
        <v>75</v>
      </c>
      <c r="B63">
        <f>HYPERLINK("https://www.suredividend.com/sure-analysis-research-database/","Marvell Technology Inc")</f>
        <v>0</v>
      </c>
      <c r="C63" t="s">
        <v>115</v>
      </c>
      <c r="D63">
        <v>71.77</v>
      </c>
      <c r="E63">
        <v>0.003333291477199</v>
      </c>
      <c r="F63">
        <v>0</v>
      </c>
      <c r="G63">
        <v>0</v>
      </c>
      <c r="H63">
        <v>0.239230329318603</v>
      </c>
      <c r="I63">
        <v>62045.165</v>
      </c>
      <c r="J63" t="s">
        <v>122</v>
      </c>
      <c r="K63" t="s">
        <v>122</v>
      </c>
      <c r="L63">
        <v>2.48275334458883</v>
      </c>
      <c r="M63">
        <v>85.76000000000001</v>
      </c>
      <c r="N63">
        <v>36.46</v>
      </c>
    </row>
    <row r="64" spans="1:14">
      <c r="A64" s="1" t="s">
        <v>76</v>
      </c>
      <c r="B64">
        <f>HYPERLINK("https://www.suredividend.com/sure-analysis-MSFT/","Microsoft Corporation")</f>
        <v>0</v>
      </c>
      <c r="C64" t="s">
        <v>115</v>
      </c>
      <c r="D64">
        <v>415.28</v>
      </c>
      <c r="E64">
        <v>0.007224041610479677</v>
      </c>
      <c r="F64">
        <v>0.1029411764705881</v>
      </c>
      <c r="G64">
        <v>0.102708408810896</v>
      </c>
      <c r="H64">
        <v>2.845312193262469</v>
      </c>
      <c r="I64">
        <v>3085711.557179</v>
      </c>
      <c r="J64">
        <v>37.38398562143807</v>
      </c>
      <c r="K64">
        <v>0.2572615002949791</v>
      </c>
      <c r="L64">
        <v>1.128818245199582</v>
      </c>
      <c r="M64">
        <v>419.27</v>
      </c>
      <c r="N64">
        <v>256.11</v>
      </c>
    </row>
    <row r="65" spans="1:14">
      <c r="A65" s="1" t="s">
        <v>77</v>
      </c>
      <c r="B65">
        <f>HYPERLINK("https://www.suredividend.com/sure-analysis-research-database/","Match Group Inc.")</f>
        <v>0</v>
      </c>
      <c r="C65" t="s">
        <v>119</v>
      </c>
      <c r="D65">
        <v>33.54</v>
      </c>
      <c r="E65">
        <v>0</v>
      </c>
      <c r="F65" t="s">
        <v>122</v>
      </c>
      <c r="G65" t="s">
        <v>122</v>
      </c>
      <c r="H65">
        <v>0</v>
      </c>
      <c r="I65">
        <v>8989.114229000001</v>
      </c>
      <c r="J65">
        <v>13.79674007106252</v>
      </c>
      <c r="K65">
        <v>0</v>
      </c>
      <c r="L65">
        <v>1.128979010433929</v>
      </c>
      <c r="M65">
        <v>49.24</v>
      </c>
      <c r="N65">
        <v>27.85</v>
      </c>
    </row>
    <row r="66" spans="1:14">
      <c r="A66" s="1" t="s">
        <v>78</v>
      </c>
      <c r="B66">
        <f>HYPERLINK("https://www.suredividend.com/sure-analysis-MU/","Micron Technology Inc.")</f>
        <v>0</v>
      </c>
      <c r="C66" t="s">
        <v>115</v>
      </c>
      <c r="D66">
        <v>97.42</v>
      </c>
      <c r="E66">
        <v>0.004721823034284541</v>
      </c>
      <c r="F66" t="s">
        <v>122</v>
      </c>
      <c r="G66" t="s">
        <v>122</v>
      </c>
      <c r="H66">
        <v>0.457885379956427</v>
      </c>
      <c r="I66">
        <v>107542.80309</v>
      </c>
      <c r="J66" t="s">
        <v>122</v>
      </c>
      <c r="K66" t="s">
        <v>122</v>
      </c>
      <c r="L66">
        <v>1.401933781857717</v>
      </c>
      <c r="M66">
        <v>101.85</v>
      </c>
      <c r="N66">
        <v>52.15</v>
      </c>
    </row>
    <row r="67" spans="1:14">
      <c r="A67" s="1" t="s">
        <v>79</v>
      </c>
      <c r="B67">
        <f>HYPERLINK("https://www.suredividend.com/sure-analysis-research-database/","Netflix Inc.")</f>
        <v>0</v>
      </c>
      <c r="C67" t="s">
        <v>119</v>
      </c>
      <c r="D67">
        <v>611.08</v>
      </c>
      <c r="E67">
        <v>0</v>
      </c>
      <c r="F67" t="s">
        <v>122</v>
      </c>
      <c r="G67" t="s">
        <v>122</v>
      </c>
      <c r="H67">
        <v>0</v>
      </c>
      <c r="I67">
        <v>269972.093489</v>
      </c>
      <c r="J67">
        <v>49.92096758474776</v>
      </c>
      <c r="K67">
        <v>0</v>
      </c>
      <c r="L67">
        <v>1.277124876779656</v>
      </c>
      <c r="M67">
        <v>624.42</v>
      </c>
      <c r="N67">
        <v>292.28</v>
      </c>
    </row>
    <row r="68" spans="1:14">
      <c r="A68" s="1" t="s">
        <v>80</v>
      </c>
      <c r="B68">
        <f>HYPERLINK("https://www.suredividend.com/sure-analysis-research-database/","NetEase Inc")</f>
        <v>0</v>
      </c>
      <c r="C68" t="s">
        <v>119</v>
      </c>
      <c r="D68">
        <v>108.92</v>
      </c>
      <c r="E68">
        <v>0.013510611813092</v>
      </c>
      <c r="F68">
        <v>2.999444444444444</v>
      </c>
      <c r="G68">
        <v>0.007548634257585229</v>
      </c>
      <c r="H68">
        <v>1.471575838682045</v>
      </c>
      <c r="I68">
        <v>70248.17184</v>
      </c>
      <c r="J68">
        <v>18.88415548559072</v>
      </c>
      <c r="K68">
        <v>0.2581711997687798</v>
      </c>
      <c r="L68">
        <v>1.010706316509605</v>
      </c>
      <c r="M68">
        <v>117.86</v>
      </c>
      <c r="N68">
        <v>78.45</v>
      </c>
    </row>
    <row r="69" spans="1:14">
      <c r="A69" s="1" t="s">
        <v>81</v>
      </c>
      <c r="B69">
        <f>HYPERLINK("https://www.suredividend.com/sure-analysis-NVDA/","NVIDIA Corp")</f>
        <v>0</v>
      </c>
      <c r="C69" t="s">
        <v>115</v>
      </c>
      <c r="D69">
        <v>919.13</v>
      </c>
      <c r="E69">
        <v>0.0001740776603962443</v>
      </c>
      <c r="F69">
        <v>0</v>
      </c>
      <c r="G69">
        <v>-0.242141716744801</v>
      </c>
      <c r="H69">
        <v>0.159978408403819</v>
      </c>
      <c r="I69">
        <v>2297825</v>
      </c>
      <c r="J69">
        <v>77.21186155913979</v>
      </c>
      <c r="K69">
        <v>0.01340975761976689</v>
      </c>
      <c r="L69">
        <v>2.137881782446113</v>
      </c>
      <c r="M69">
        <v>974</v>
      </c>
      <c r="N69">
        <v>233.51</v>
      </c>
    </row>
    <row r="70" spans="1:14">
      <c r="A70" s="1" t="s">
        <v>82</v>
      </c>
      <c r="B70">
        <f>HYPERLINK("https://www.suredividend.com/sure-analysis-research-database/","NXP Semiconductors NV")</f>
        <v>0</v>
      </c>
      <c r="C70" t="s">
        <v>115</v>
      </c>
      <c r="D70">
        <v>257.46</v>
      </c>
      <c r="E70">
        <v>0.015526689380191</v>
      </c>
      <c r="F70">
        <v>0.2</v>
      </c>
      <c r="G70">
        <v>0.3231820151487734</v>
      </c>
      <c r="H70">
        <v>3.997501447824051</v>
      </c>
      <c r="I70">
        <v>66028.00108</v>
      </c>
      <c r="J70">
        <v>23.60672187329281</v>
      </c>
      <c r="K70">
        <v>0.3735982661517805</v>
      </c>
      <c r="L70">
        <v>1.580661397961095</v>
      </c>
      <c r="M70">
        <v>264.26</v>
      </c>
      <c r="N70">
        <v>150.73</v>
      </c>
    </row>
    <row r="71" spans="1:14">
      <c r="A71" s="1" t="s">
        <v>83</v>
      </c>
      <c r="B71">
        <f>HYPERLINK("https://www.suredividend.com/sure-analysis-research-database/","Okta Inc")</f>
        <v>0</v>
      </c>
      <c r="C71" t="s">
        <v>115</v>
      </c>
      <c r="D71">
        <v>107.72</v>
      </c>
      <c r="E71">
        <v>0</v>
      </c>
      <c r="F71" t="s">
        <v>122</v>
      </c>
      <c r="G71" t="s">
        <v>122</v>
      </c>
      <c r="H71">
        <v>0</v>
      </c>
      <c r="I71">
        <v>17246.626076</v>
      </c>
      <c r="J71" t="s">
        <v>122</v>
      </c>
      <c r="K71">
        <v>-0</v>
      </c>
      <c r="L71">
        <v>1.481346220161274</v>
      </c>
      <c r="M71">
        <v>114.5</v>
      </c>
      <c r="N71">
        <v>65.04000000000001</v>
      </c>
    </row>
    <row r="72" spans="1:14">
      <c r="A72" s="1" t="s">
        <v>84</v>
      </c>
      <c r="B72">
        <f>HYPERLINK("https://www.suredividend.com/sure-analysis-research-database/","O`Reilly Automotive, Inc.")</f>
        <v>0</v>
      </c>
      <c r="C72" t="s">
        <v>118</v>
      </c>
      <c r="D72">
        <v>1094.6</v>
      </c>
      <c r="E72">
        <v>0</v>
      </c>
      <c r="F72" t="s">
        <v>122</v>
      </c>
      <c r="G72" t="s">
        <v>122</v>
      </c>
      <c r="H72">
        <v>0</v>
      </c>
      <c r="I72">
        <v>64621.445941</v>
      </c>
      <c r="J72">
        <v>27.53855329988609</v>
      </c>
      <c r="K72">
        <v>0</v>
      </c>
      <c r="L72">
        <v>0.48517391011275</v>
      </c>
      <c r="M72">
        <v>1098.95</v>
      </c>
      <c r="N72">
        <v>795.75</v>
      </c>
    </row>
    <row r="73" spans="1:14">
      <c r="A73" s="1" t="s">
        <v>85</v>
      </c>
      <c r="B73">
        <f>HYPERLINK("https://www.suredividend.com/sure-analysis-research-database/","Palo Alto Networks Inc")</f>
        <v>0</v>
      </c>
      <c r="C73" t="s">
        <v>115</v>
      </c>
      <c r="D73">
        <v>284.73</v>
      </c>
      <c r="E73">
        <v>0</v>
      </c>
      <c r="F73" t="s">
        <v>122</v>
      </c>
      <c r="G73" t="s">
        <v>122</v>
      </c>
      <c r="H73">
        <v>0</v>
      </c>
      <c r="I73">
        <v>91996.26300000001</v>
      </c>
      <c r="J73">
        <v>40.40949793551789</v>
      </c>
      <c r="K73">
        <v>0</v>
      </c>
      <c r="L73">
        <v>1.304867919336395</v>
      </c>
      <c r="M73">
        <v>380.84</v>
      </c>
      <c r="N73">
        <v>176.3</v>
      </c>
    </row>
    <row r="74" spans="1:14">
      <c r="A74" s="1" t="s">
        <v>86</v>
      </c>
      <c r="B74">
        <f>HYPERLINK("https://www.suredividend.com/sure-analysis-PAYX/","Paychex Inc.")</f>
        <v>0</v>
      </c>
      <c r="C74" t="s">
        <v>116</v>
      </c>
      <c r="D74">
        <v>122.65</v>
      </c>
      <c r="E74">
        <v>0.02902568283734203</v>
      </c>
      <c r="F74">
        <v>0.1265822784810127</v>
      </c>
      <c r="G74">
        <v>0.07497821573034336</v>
      </c>
      <c r="H74">
        <v>3.507294306973104</v>
      </c>
      <c r="I74">
        <v>44132.146959</v>
      </c>
      <c r="J74">
        <v>27.07992081910781</v>
      </c>
      <c r="K74">
        <v>0.779398734882912</v>
      </c>
      <c r="L74">
        <v>0.8599649057321641</v>
      </c>
      <c r="M74">
        <v>128.72</v>
      </c>
      <c r="N74">
        <v>100.01</v>
      </c>
    </row>
    <row r="75" spans="1:14">
      <c r="A75" s="1" t="s">
        <v>87</v>
      </c>
      <c r="B75">
        <f>HYPERLINK("https://www.suredividend.com/sure-analysis-PCAR/","Paccar Inc.")</f>
        <v>0</v>
      </c>
      <c r="C75" t="s">
        <v>116</v>
      </c>
      <c r="D75">
        <v>114.78</v>
      </c>
      <c r="E75">
        <v>0.02683394319567869</v>
      </c>
      <c r="F75">
        <v>0.08000000000000007</v>
      </c>
      <c r="G75">
        <v>-0.03340897753411864</v>
      </c>
      <c r="H75">
        <v>1.001639959338335</v>
      </c>
      <c r="I75">
        <v>60131.368446</v>
      </c>
      <c r="J75">
        <v>13.06976361634064</v>
      </c>
      <c r="K75">
        <v>0.1143424611116821</v>
      </c>
      <c r="L75">
        <v>0.9158178125006031</v>
      </c>
      <c r="M75">
        <v>116.88</v>
      </c>
      <c r="N75">
        <v>61.8</v>
      </c>
    </row>
    <row r="76" spans="1:14">
      <c r="A76" s="1" t="s">
        <v>88</v>
      </c>
      <c r="B76">
        <f>HYPERLINK("https://www.suredividend.com/sure-analysis-research-database/","PDD Holdings Inc")</f>
        <v>0</v>
      </c>
      <c r="C76" t="s">
        <v>118</v>
      </c>
      <c r="D76">
        <v>118.16</v>
      </c>
      <c r="E76">
        <v>0</v>
      </c>
      <c r="F76" t="s">
        <v>122</v>
      </c>
      <c r="G76" t="s">
        <v>122</v>
      </c>
      <c r="H76">
        <v>0</v>
      </c>
      <c r="I76">
        <v>162249.178338</v>
      </c>
      <c r="J76">
        <v>25.10565368849799</v>
      </c>
      <c r="K76">
        <v>0</v>
      </c>
      <c r="L76">
        <v>1.400094674065429</v>
      </c>
      <c r="M76">
        <v>152.99</v>
      </c>
      <c r="N76">
        <v>59.67</v>
      </c>
    </row>
    <row r="77" spans="1:14">
      <c r="A77" s="1" t="s">
        <v>89</v>
      </c>
      <c r="B77">
        <f>HYPERLINK("https://www.suredividend.com/sure-analysis-PEP/","PepsiCo Inc")</f>
        <v>0</v>
      </c>
      <c r="C77" t="s">
        <v>120</v>
      </c>
      <c r="D77">
        <v>164.54</v>
      </c>
      <c r="E77">
        <v>0.03294031846359548</v>
      </c>
      <c r="F77">
        <v>0.1000000000000001</v>
      </c>
      <c r="G77">
        <v>0.05783377872346795</v>
      </c>
      <c r="H77">
        <v>4.94807245071862</v>
      </c>
      <c r="I77">
        <v>226148.59225</v>
      </c>
      <c r="J77">
        <v>24.92270137208948</v>
      </c>
      <c r="K77">
        <v>0.7542793369997897</v>
      </c>
      <c r="L77">
        <v>0.368816983906695</v>
      </c>
      <c r="M77">
        <v>187.02</v>
      </c>
      <c r="N77">
        <v>151.16</v>
      </c>
    </row>
    <row r="78" spans="1:14">
      <c r="A78" s="1" t="s">
        <v>90</v>
      </c>
      <c r="B78">
        <f>HYPERLINK("https://www.suredividend.com/sure-analysis-research-database/","Peloton Interactive Inc")</f>
        <v>0</v>
      </c>
      <c r="C78" t="s">
        <v>118</v>
      </c>
      <c r="D78">
        <v>4.64</v>
      </c>
      <c r="E78">
        <v>0</v>
      </c>
      <c r="F78" t="s">
        <v>122</v>
      </c>
      <c r="G78" t="s">
        <v>122</v>
      </c>
      <c r="H78">
        <v>0</v>
      </c>
      <c r="I78">
        <v>1618.695004</v>
      </c>
      <c r="J78" t="s">
        <v>122</v>
      </c>
      <c r="K78">
        <v>-0</v>
      </c>
      <c r="L78">
        <v>2.431079961261329</v>
      </c>
      <c r="M78">
        <v>12.02</v>
      </c>
      <c r="N78">
        <v>3.96</v>
      </c>
    </row>
    <row r="79" spans="1:14">
      <c r="A79" s="1" t="s">
        <v>91</v>
      </c>
      <c r="B79">
        <f>HYPERLINK("https://www.suredividend.com/sure-analysis-research-database/","PayPal Holdings Inc")</f>
        <v>0</v>
      </c>
      <c r="C79" t="s">
        <v>123</v>
      </c>
      <c r="D79">
        <v>60.03</v>
      </c>
      <c r="E79">
        <v>0</v>
      </c>
      <c r="F79" t="s">
        <v>122</v>
      </c>
      <c r="G79" t="s">
        <v>122</v>
      </c>
      <c r="H79">
        <v>0</v>
      </c>
      <c r="I79">
        <v>64336.664096</v>
      </c>
      <c r="J79">
        <v>15.15229959866227</v>
      </c>
      <c r="K79">
        <v>0</v>
      </c>
      <c r="L79">
        <v>1.749121264344806</v>
      </c>
      <c r="M79">
        <v>77.95</v>
      </c>
      <c r="N79">
        <v>50.25</v>
      </c>
    </row>
    <row r="80" spans="1:14">
      <c r="A80" s="1" t="s">
        <v>92</v>
      </c>
      <c r="B80">
        <f>HYPERLINK("https://www.suredividend.com/sure-analysis-QCOM/","Qualcomm, Inc.")</f>
        <v>0</v>
      </c>
      <c r="C80" t="s">
        <v>115</v>
      </c>
      <c r="D80">
        <v>173.08</v>
      </c>
      <c r="E80">
        <v>0.01848856020337416</v>
      </c>
      <c r="F80">
        <v>0.06666666666666665</v>
      </c>
      <c r="G80">
        <v>0.05230021589107769</v>
      </c>
      <c r="H80">
        <v>3.144889873549655</v>
      </c>
      <c r="I80">
        <v>193157.28</v>
      </c>
      <c r="J80">
        <v>24.87857805255023</v>
      </c>
      <c r="K80">
        <v>0.4557811410941529</v>
      </c>
      <c r="L80">
        <v>1.423258318787919</v>
      </c>
      <c r="M80">
        <v>177.59</v>
      </c>
      <c r="N80">
        <v>96.45</v>
      </c>
    </row>
    <row r="81" spans="1:14">
      <c r="A81" s="1" t="s">
        <v>93</v>
      </c>
      <c r="B81">
        <f>HYPERLINK("https://www.suredividend.com/sure-analysis-research-database/","Regeneron Pharmaceuticals, Inc.")</f>
        <v>0</v>
      </c>
      <c r="C81" t="s">
        <v>117</v>
      </c>
      <c r="D81">
        <v>970.5700000000001</v>
      </c>
      <c r="E81">
        <v>0</v>
      </c>
      <c r="F81" t="s">
        <v>122</v>
      </c>
      <c r="G81" t="s">
        <v>122</v>
      </c>
      <c r="H81">
        <v>0</v>
      </c>
      <c r="I81">
        <v>104766.965438</v>
      </c>
      <c r="J81">
        <v>26.49913128224909</v>
      </c>
      <c r="K81">
        <v>0</v>
      </c>
      <c r="L81">
        <v>0.494590031601595</v>
      </c>
      <c r="M81">
        <v>998.33</v>
      </c>
      <c r="N81">
        <v>684.8099999999999</v>
      </c>
    </row>
    <row r="82" spans="1:14">
      <c r="A82" s="1" t="s">
        <v>94</v>
      </c>
      <c r="B82">
        <f>HYPERLINK("https://www.suredividend.com/sure-analysis-ROST/","Ross Stores, Inc.")</f>
        <v>0</v>
      </c>
      <c r="C82" t="s">
        <v>118</v>
      </c>
      <c r="D82">
        <v>146.49</v>
      </c>
      <c r="E82">
        <v>0.01003481466311694</v>
      </c>
      <c r="F82" t="s">
        <v>122</v>
      </c>
      <c r="G82" t="s">
        <v>122</v>
      </c>
      <c r="H82">
        <v>1.001465627260199</v>
      </c>
      <c r="I82">
        <v>49318.241306</v>
      </c>
      <c r="J82">
        <v>28.80940329131715</v>
      </c>
      <c r="K82">
        <v>0.1983100252000394</v>
      </c>
      <c r="L82">
        <v>0.8509475224026211</v>
      </c>
      <c r="M82">
        <v>151.12</v>
      </c>
      <c r="N82">
        <v>98.20999999999999</v>
      </c>
    </row>
    <row r="83" spans="1:14">
      <c r="A83" s="1" t="s">
        <v>95</v>
      </c>
      <c r="B83">
        <f>HYPERLINK("https://www.suredividend.com/sure-analysis-SBUX/","Starbucks Corp.")</f>
        <v>0</v>
      </c>
      <c r="C83" t="s">
        <v>118</v>
      </c>
      <c r="D83">
        <v>92.40000000000001</v>
      </c>
      <c r="E83">
        <v>0.02467532467532467</v>
      </c>
      <c r="F83">
        <v>0.07547169811320753</v>
      </c>
      <c r="G83">
        <v>0.06811545670713715</v>
      </c>
      <c r="H83">
        <v>2.163675467555993</v>
      </c>
      <c r="I83">
        <v>104615.28</v>
      </c>
      <c r="J83">
        <v>24.36483219600811</v>
      </c>
      <c r="K83">
        <v>0.5785228522876986</v>
      </c>
      <c r="L83">
        <v>0.8999815078681811</v>
      </c>
      <c r="M83">
        <v>111.11</v>
      </c>
      <c r="N83">
        <v>87.19</v>
      </c>
    </row>
    <row r="84" spans="1:14">
      <c r="A84" s="1" t="s">
        <v>96</v>
      </c>
      <c r="B84">
        <f>HYPERLINK("https://www.suredividend.com/sure-analysis-research-database/","Seagen Inc")</f>
        <v>0</v>
      </c>
      <c r="C84" t="s">
        <v>117</v>
      </c>
      <c r="D84">
        <v>228.74</v>
      </c>
      <c r="E84">
        <v>0</v>
      </c>
      <c r="F84" t="s">
        <v>122</v>
      </c>
      <c r="G84" t="s">
        <v>122</v>
      </c>
      <c r="H84">
        <v>0</v>
      </c>
      <c r="I84">
        <v>0</v>
      </c>
      <c r="J84">
        <v>0</v>
      </c>
      <c r="K84">
        <v>-0</v>
      </c>
    </row>
    <row r="85" spans="1:14">
      <c r="A85" s="1" t="s">
        <v>97</v>
      </c>
      <c r="B85">
        <f>HYPERLINK("https://www.suredividend.com/sure-analysis-research-database/","Sirius XM Holdings Inc")</f>
        <v>0</v>
      </c>
      <c r="C85" t="s">
        <v>119</v>
      </c>
      <c r="D85">
        <v>4.11</v>
      </c>
      <c r="E85">
        <v>0.024441059592057</v>
      </c>
      <c r="F85">
        <v>0.09917355371900816</v>
      </c>
      <c r="G85">
        <v>0.1485256962856409</v>
      </c>
      <c r="H85">
        <v>0.100452754923357</v>
      </c>
      <c r="I85">
        <v>15792.518795</v>
      </c>
      <c r="J85">
        <v>12.55367153842608</v>
      </c>
      <c r="K85">
        <v>0.3104226048311403</v>
      </c>
      <c r="L85">
        <v>1.234614842023927</v>
      </c>
      <c r="M85">
        <v>7.75</v>
      </c>
      <c r="N85">
        <v>3.19</v>
      </c>
    </row>
    <row r="86" spans="1:14">
      <c r="A86" s="1" t="s">
        <v>98</v>
      </c>
      <c r="B86">
        <f>HYPERLINK("https://www.suredividend.com/sure-analysis-research-database/","Synopsys, Inc.")</f>
        <v>0</v>
      </c>
      <c r="C86" t="s">
        <v>115</v>
      </c>
      <c r="D86">
        <v>576.72</v>
      </c>
      <c r="E86">
        <v>0</v>
      </c>
      <c r="F86" t="s">
        <v>122</v>
      </c>
      <c r="G86" t="s">
        <v>122</v>
      </c>
      <c r="H86">
        <v>0</v>
      </c>
      <c r="I86">
        <v>87974.996897</v>
      </c>
      <c r="J86">
        <v>62.50603702602696</v>
      </c>
      <c r="K86">
        <v>0</v>
      </c>
      <c r="L86">
        <v>1.393447013817013</v>
      </c>
      <c r="M86">
        <v>629.38</v>
      </c>
      <c r="N86">
        <v>360.37</v>
      </c>
    </row>
    <row r="87" spans="1:14">
      <c r="A87" s="1" t="s">
        <v>99</v>
      </c>
      <c r="B87">
        <f>HYPERLINK("https://www.suredividend.com/sure-analysis-research-database/","Splunk Inc")</f>
        <v>0</v>
      </c>
      <c r="C87" t="s">
        <v>115</v>
      </c>
      <c r="D87">
        <v>156.6</v>
      </c>
      <c r="E87">
        <v>0</v>
      </c>
      <c r="F87" t="s">
        <v>122</v>
      </c>
      <c r="G87" t="s">
        <v>122</v>
      </c>
      <c r="H87">
        <v>0</v>
      </c>
      <c r="I87">
        <v>26387.1</v>
      </c>
      <c r="J87">
        <v>248.9889315606216</v>
      </c>
      <c r="K87">
        <v>0</v>
      </c>
      <c r="L87">
        <v>0.497720017262285</v>
      </c>
      <c r="M87">
        <v>156.64</v>
      </c>
      <c r="N87">
        <v>82.19</v>
      </c>
    </row>
    <row r="88" spans="1:14">
      <c r="A88" s="1" t="s">
        <v>100</v>
      </c>
      <c r="B88">
        <f>HYPERLINK("https://www.suredividend.com/sure-analysis-SWKS/","Skyworks Solutions, Inc.")</f>
        <v>0</v>
      </c>
      <c r="C88" t="s">
        <v>115</v>
      </c>
      <c r="D88">
        <v>109.32</v>
      </c>
      <c r="E88">
        <v>0.02488108305890963</v>
      </c>
      <c r="F88">
        <v>0.09677419354838723</v>
      </c>
      <c r="G88">
        <v>0.1234275325950922</v>
      </c>
      <c r="H88">
        <v>2.608352511531304</v>
      </c>
      <c r="I88">
        <v>17515.894404</v>
      </c>
      <c r="J88">
        <v>19.36099746227479</v>
      </c>
      <c r="K88">
        <v>0.462473849562288</v>
      </c>
      <c r="L88">
        <v>1.526651880083722</v>
      </c>
      <c r="M88">
        <v>113.64</v>
      </c>
      <c r="N88">
        <v>82.76000000000001</v>
      </c>
    </row>
    <row r="89" spans="1:14">
      <c r="A89" s="1" t="s">
        <v>101</v>
      </c>
      <c r="B89">
        <f>HYPERLINK("https://www.suredividend.com/sure-analysis-research-database/","Atlassian Corporation")</f>
        <v>0</v>
      </c>
      <c r="C89" t="s">
        <v>115</v>
      </c>
      <c r="D89">
        <v>217.36</v>
      </c>
      <c r="E89">
        <v>0</v>
      </c>
      <c r="F89" t="s">
        <v>122</v>
      </c>
      <c r="G89" t="s">
        <v>122</v>
      </c>
      <c r="H89">
        <v>0</v>
      </c>
      <c r="I89">
        <v>55863.093469</v>
      </c>
      <c r="J89" t="s">
        <v>122</v>
      </c>
      <c r="K89">
        <v>-0</v>
      </c>
      <c r="L89">
        <v>1.541272112746658</v>
      </c>
      <c r="M89">
        <v>258.69</v>
      </c>
      <c r="N89">
        <v>128.02</v>
      </c>
    </row>
    <row r="90" spans="1:14">
      <c r="A90" s="1" t="s">
        <v>102</v>
      </c>
      <c r="B90">
        <f>HYPERLINK("https://www.suredividend.com/sure-analysis-research-database/","T-Mobile US Inc")</f>
        <v>0</v>
      </c>
      <c r="C90" t="s">
        <v>119</v>
      </c>
      <c r="D90">
        <v>163.68</v>
      </c>
      <c r="E90">
        <v>0.003971163099695</v>
      </c>
      <c r="F90" t="s">
        <v>122</v>
      </c>
      <c r="G90" t="s">
        <v>122</v>
      </c>
      <c r="H90">
        <v>0.6499999761581421</v>
      </c>
      <c r="I90">
        <v>194266.484676</v>
      </c>
      <c r="J90">
        <v>23.35775936948419</v>
      </c>
      <c r="K90">
        <v>0.09379509035471026</v>
      </c>
      <c r="L90">
        <v>0.265853418014828</v>
      </c>
      <c r="M90">
        <v>168.64</v>
      </c>
      <c r="N90">
        <v>122.86</v>
      </c>
    </row>
    <row r="91" spans="1:14">
      <c r="A91" s="1" t="s">
        <v>103</v>
      </c>
      <c r="B91">
        <f>HYPERLINK("https://www.suredividend.com/sure-analysis-research-database/","Tesla Inc")</f>
        <v>0</v>
      </c>
      <c r="C91" t="s">
        <v>118</v>
      </c>
      <c r="D91">
        <v>177.54</v>
      </c>
      <c r="E91">
        <v>0</v>
      </c>
      <c r="F91" t="s">
        <v>122</v>
      </c>
      <c r="G91" t="s">
        <v>122</v>
      </c>
      <c r="H91">
        <v>0</v>
      </c>
      <c r="I91">
        <v>556316.271789</v>
      </c>
      <c r="J91">
        <v>37.69769253144209</v>
      </c>
      <c r="K91">
        <v>0</v>
      </c>
      <c r="L91">
        <v>2.125013133941171</v>
      </c>
      <c r="M91">
        <v>299.29</v>
      </c>
      <c r="N91">
        <v>152.37</v>
      </c>
    </row>
    <row r="92" spans="1:14">
      <c r="A92" s="1" t="s">
        <v>104</v>
      </c>
      <c r="B92">
        <f>HYPERLINK("https://www.suredividend.com/sure-analysis-research-database/","Take-Two Interactive Software, Inc.")</f>
        <v>0</v>
      </c>
      <c r="C92" t="s">
        <v>119</v>
      </c>
      <c r="D92">
        <v>144.53</v>
      </c>
      <c r="E92">
        <v>0</v>
      </c>
      <c r="F92" t="s">
        <v>122</v>
      </c>
      <c r="G92" t="s">
        <v>122</v>
      </c>
      <c r="H92">
        <v>0</v>
      </c>
      <c r="I92">
        <v>24654.853982</v>
      </c>
      <c r="J92" t="s">
        <v>122</v>
      </c>
      <c r="K92">
        <v>-0</v>
      </c>
      <c r="L92">
        <v>1.063373431371131</v>
      </c>
      <c r="M92">
        <v>171.59</v>
      </c>
      <c r="N92">
        <v>111.75</v>
      </c>
    </row>
    <row r="93" spans="1:14">
      <c r="A93" s="1" t="s">
        <v>105</v>
      </c>
      <c r="B93">
        <f>HYPERLINK("https://www.suredividend.com/sure-analysis-TXN/","Texas Instruments Inc.")</f>
        <v>0</v>
      </c>
      <c r="C93" t="s">
        <v>115</v>
      </c>
      <c r="D93">
        <v>174.8</v>
      </c>
      <c r="E93">
        <v>0.02974828375286041</v>
      </c>
      <c r="F93">
        <v>0.04838709677419351</v>
      </c>
      <c r="G93">
        <v>0.110428309953333</v>
      </c>
      <c r="H93">
        <v>4.960205131717684</v>
      </c>
      <c r="I93">
        <v>158943.48524</v>
      </c>
      <c r="J93">
        <v>24.53967658490042</v>
      </c>
      <c r="K93">
        <v>0.701584884259927</v>
      </c>
      <c r="L93">
        <v>1.285019374213983</v>
      </c>
      <c r="M93">
        <v>179.31</v>
      </c>
      <c r="N93">
        <v>135.45</v>
      </c>
    </row>
    <row r="94" spans="1:14">
      <c r="A94" s="1" t="s">
        <v>106</v>
      </c>
      <c r="B94">
        <f>HYPERLINK("https://www.suredividend.com/sure-analysis-VRSK/","Verisk Analytics Inc")</f>
        <v>0</v>
      </c>
      <c r="C94" t="s">
        <v>116</v>
      </c>
      <c r="D94">
        <v>238.08</v>
      </c>
      <c r="E94">
        <v>0.00655241935483871</v>
      </c>
      <c r="F94">
        <v>0.09677419354838723</v>
      </c>
      <c r="G94">
        <v>0.06342724238285391</v>
      </c>
      <c r="H94">
        <v>1.354264700337636</v>
      </c>
      <c r="I94">
        <v>34138.263583</v>
      </c>
      <c r="J94">
        <v>55.54549883293199</v>
      </c>
      <c r="K94">
        <v>0.3247637171073467</v>
      </c>
      <c r="L94">
        <v>0.5191087566983871</v>
      </c>
      <c r="M94">
        <v>251.98</v>
      </c>
      <c r="N94">
        <v>176.36</v>
      </c>
    </row>
    <row r="95" spans="1:14">
      <c r="A95" s="1" t="s">
        <v>107</v>
      </c>
      <c r="B95">
        <f>HYPERLINK("https://www.suredividend.com/sure-analysis-research-database/","Verisign Inc.")</f>
        <v>0</v>
      </c>
      <c r="C95" t="s">
        <v>115</v>
      </c>
      <c r="D95">
        <v>191.98</v>
      </c>
      <c r="E95">
        <v>0</v>
      </c>
      <c r="F95" t="s">
        <v>122</v>
      </c>
      <c r="G95" t="s">
        <v>122</v>
      </c>
      <c r="H95">
        <v>0</v>
      </c>
      <c r="I95">
        <v>19370.782</v>
      </c>
      <c r="J95">
        <v>23.69224804305284</v>
      </c>
      <c r="K95">
        <v>0</v>
      </c>
      <c r="L95">
        <v>0.715695404571512</v>
      </c>
      <c r="M95">
        <v>229.72</v>
      </c>
      <c r="N95">
        <v>188.44</v>
      </c>
    </row>
    <row r="96" spans="1:14">
      <c r="A96" s="1" t="s">
        <v>108</v>
      </c>
      <c r="B96">
        <f>HYPERLINK("https://www.suredividend.com/sure-analysis-research-database/","Vertex Pharmaceuticals, Inc.")</f>
        <v>0</v>
      </c>
      <c r="C96" t="s">
        <v>117</v>
      </c>
      <c r="D96">
        <v>412.45</v>
      </c>
      <c r="E96">
        <v>0</v>
      </c>
      <c r="F96" t="s">
        <v>122</v>
      </c>
      <c r="G96" t="s">
        <v>122</v>
      </c>
      <c r="H96">
        <v>0</v>
      </c>
      <c r="I96">
        <v>106539.058709</v>
      </c>
      <c r="J96">
        <v>29.4339315695657</v>
      </c>
      <c r="K96">
        <v>0</v>
      </c>
      <c r="L96">
        <v>0.724781739668598</v>
      </c>
      <c r="M96">
        <v>448.4</v>
      </c>
      <c r="N96">
        <v>290.66</v>
      </c>
    </row>
    <row r="97" spans="1:14">
      <c r="A97" s="1" t="s">
        <v>109</v>
      </c>
      <c r="B97">
        <f>HYPERLINK("https://www.suredividend.com/sure-analysis-WBA/","Walgreens Boots Alliance Inc")</f>
        <v>0</v>
      </c>
      <c r="C97" t="s">
        <v>117</v>
      </c>
      <c r="D97">
        <v>21.28</v>
      </c>
      <c r="E97">
        <v>0.04699248120300752</v>
      </c>
      <c r="F97">
        <v>-0.4791666666666666</v>
      </c>
      <c r="G97">
        <v>-0.1069053938769834</v>
      </c>
      <c r="H97">
        <v>1.622447483158698</v>
      </c>
      <c r="I97">
        <v>18351.351215</v>
      </c>
      <c r="J97">
        <v>31.91539341662609</v>
      </c>
      <c r="K97">
        <v>2.435375987929598</v>
      </c>
      <c r="L97">
        <v>0.79392647465841</v>
      </c>
      <c r="M97">
        <v>33.4</v>
      </c>
      <c r="N97">
        <v>19</v>
      </c>
    </row>
    <row r="98" spans="1:14">
      <c r="A98" s="1" t="s">
        <v>110</v>
      </c>
      <c r="B98">
        <f>HYPERLINK("https://www.suredividend.com/sure-analysis-research-database/","Workday Inc")</f>
        <v>0</v>
      </c>
      <c r="C98" t="s">
        <v>115</v>
      </c>
      <c r="D98">
        <v>271.21</v>
      </c>
      <c r="E98">
        <v>0</v>
      </c>
      <c r="F98" t="s">
        <v>122</v>
      </c>
      <c r="G98" t="s">
        <v>122</v>
      </c>
      <c r="H98">
        <v>0</v>
      </c>
      <c r="I98">
        <v>57225.31</v>
      </c>
      <c r="J98">
        <v>41.4375887038378</v>
      </c>
      <c r="K98">
        <v>0</v>
      </c>
      <c r="L98">
        <v>1.265726854886633</v>
      </c>
      <c r="M98">
        <v>311.28</v>
      </c>
      <c r="N98">
        <v>174.25</v>
      </c>
    </row>
    <row r="99" spans="1:14">
      <c r="A99" s="1" t="s">
        <v>111</v>
      </c>
      <c r="B99">
        <f>HYPERLINK("https://www.suredividend.com/sure-analysis-XEL/","Xcel Energy, Inc.")</f>
        <v>0</v>
      </c>
      <c r="C99" t="s">
        <v>121</v>
      </c>
      <c r="D99">
        <v>51.9</v>
      </c>
      <c r="E99">
        <v>0.04219653179190751</v>
      </c>
      <c r="F99">
        <v>0.06666666666666665</v>
      </c>
      <c r="G99">
        <v>0.05125884797617508</v>
      </c>
      <c r="H99">
        <v>2.036585914603342</v>
      </c>
      <c r="I99">
        <v>28812.584463</v>
      </c>
      <c r="J99">
        <v>16.26910472219085</v>
      </c>
      <c r="K99">
        <v>0.6344504406863994</v>
      </c>
      <c r="L99">
        <v>0.330790071428989</v>
      </c>
      <c r="M99">
        <v>68.98</v>
      </c>
      <c r="N99">
        <v>46.79</v>
      </c>
    </row>
    <row r="100" spans="1:14">
      <c r="A100" s="1" t="s">
        <v>112</v>
      </c>
      <c r="B100">
        <f>HYPERLINK("https://www.suredividend.com/sure-analysis-research-database/","Xilinx, Inc.")</f>
        <v>0</v>
      </c>
      <c r="C100" t="s">
        <v>115</v>
      </c>
      <c r="D100">
        <v>194.92</v>
      </c>
      <c r="E100">
        <v>0</v>
      </c>
      <c r="F100" t="s">
        <v>122</v>
      </c>
      <c r="G100" t="s">
        <v>122</v>
      </c>
      <c r="H100">
        <v>0.7400000095367431</v>
      </c>
      <c r="I100">
        <v>0</v>
      </c>
      <c r="J100">
        <v>0</v>
      </c>
      <c r="K100">
        <v>0.1994609190125992</v>
      </c>
    </row>
    <row r="101" spans="1:14">
      <c r="A101" s="1" t="s">
        <v>113</v>
      </c>
      <c r="B101">
        <f>HYPERLINK("https://www.suredividend.com/sure-analysis-research-database/","Zoom Video Communications Inc")</f>
        <v>0</v>
      </c>
      <c r="C101" t="s">
        <v>119</v>
      </c>
      <c r="D101">
        <v>69.88</v>
      </c>
      <c r="E101">
        <v>0</v>
      </c>
      <c r="F101" t="s">
        <v>122</v>
      </c>
      <c r="G101" t="s">
        <v>122</v>
      </c>
      <c r="H101">
        <v>0</v>
      </c>
      <c r="I101">
        <v>20792.417836</v>
      </c>
      <c r="J101">
        <v>28.60039033147073</v>
      </c>
      <c r="K101">
        <v>0</v>
      </c>
      <c r="L101">
        <v>1.426036544923824</v>
      </c>
      <c r="M101">
        <v>75.91</v>
      </c>
      <c r="N101">
        <v>58.87</v>
      </c>
    </row>
    <row r="102" spans="1:14">
      <c r="A102" s="1" t="s">
        <v>114</v>
      </c>
      <c r="B102">
        <f>HYPERLINK("https://www.suredividend.com/sure-analysis-research-database/","Zscaler Inc")</f>
        <v>0</v>
      </c>
      <c r="C102" t="s">
        <v>115</v>
      </c>
      <c r="D102">
        <v>201.24</v>
      </c>
      <c r="E102">
        <v>0</v>
      </c>
      <c r="F102" t="s">
        <v>122</v>
      </c>
      <c r="G102" t="s">
        <v>122</v>
      </c>
      <c r="H102">
        <v>0</v>
      </c>
      <c r="I102">
        <v>30157.41909</v>
      </c>
      <c r="J102" t="s">
        <v>122</v>
      </c>
      <c r="K102">
        <v>-0</v>
      </c>
      <c r="L102">
        <v>1.906797504811802</v>
      </c>
      <c r="M102">
        <v>259.61</v>
      </c>
      <c r="N102">
        <v>84.93000000000001</v>
      </c>
    </row>
  </sheetData>
  <autoFilter ref="A1:O102"/>
  <conditionalFormatting sqref="A1:N1">
    <cfRule type="cellIs" dxfId="7" priority="15" operator="notEqual">
      <formula>-13.345</formula>
    </cfRule>
  </conditionalFormatting>
  <conditionalFormatting sqref="A2:A102">
    <cfRule type="cellIs" dxfId="0" priority="1" operator="notEqual">
      <formula>"None"</formula>
    </cfRule>
  </conditionalFormatting>
  <conditionalFormatting sqref="B2:B102">
    <cfRule type="cellIs" dxfId="1" priority="2" operator="notEqual">
      <formula>"None"</formula>
    </cfRule>
  </conditionalFormatting>
  <conditionalFormatting sqref="C2:C102">
    <cfRule type="cellIs" dxfId="0" priority="3" operator="notEqual">
      <formula>"None"</formula>
    </cfRule>
  </conditionalFormatting>
  <conditionalFormatting sqref="D2:D102">
    <cfRule type="cellIs" dxfId="2" priority="4" operator="notEqual">
      <formula>"None"</formula>
    </cfRule>
  </conditionalFormatting>
  <conditionalFormatting sqref="E2:E102">
    <cfRule type="cellIs" dxfId="3" priority="5" operator="notEqual">
      <formula>"None"</formula>
    </cfRule>
  </conditionalFormatting>
  <conditionalFormatting sqref="F2:F102">
    <cfRule type="cellIs" dxfId="3" priority="6" operator="notEqual">
      <formula>"None"</formula>
    </cfRule>
  </conditionalFormatting>
  <conditionalFormatting sqref="G2:G102">
    <cfRule type="cellIs" dxfId="3" priority="7" operator="notEqual">
      <formula>"None"</formula>
    </cfRule>
  </conditionalFormatting>
  <conditionalFormatting sqref="H2:H102">
    <cfRule type="cellIs" dxfId="2" priority="8" operator="notEqual">
      <formula>"None"</formula>
    </cfRule>
  </conditionalFormatting>
  <conditionalFormatting sqref="I2:I102">
    <cfRule type="cellIs" dxfId="4" priority="9" operator="notEqual">
      <formula>"None"</formula>
    </cfRule>
  </conditionalFormatting>
  <conditionalFormatting sqref="J2:J102">
    <cfRule type="cellIs" dxfId="5" priority="10" operator="notEqual">
      <formula>"None"</formula>
    </cfRule>
  </conditionalFormatting>
  <conditionalFormatting sqref="K2:K102">
    <cfRule type="cellIs" dxfId="3" priority="11" operator="notEqual">
      <formula>"None"</formula>
    </cfRule>
  </conditionalFormatting>
  <conditionalFormatting sqref="L2:L102">
    <cfRule type="cellIs" dxfId="6" priority="12" operator="notEqual">
      <formula>"None"</formula>
    </cfRule>
  </conditionalFormatting>
  <conditionalFormatting sqref="M2:M102">
    <cfRule type="cellIs" dxfId="2" priority="13" operator="notEqual">
      <formula>"None"</formula>
    </cfRule>
  </conditionalFormatting>
  <conditionalFormatting sqref="N2:N102">
    <cfRule type="cellIs" dxfId="2" priority="14" operator="notEqual">
      <formula>"None"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4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</cols>
  <sheetData>
    <row r="1" spans="1:9">
      <c r="A1" s="1" t="s">
        <v>13</v>
      </c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 t="s">
        <v>14</v>
      </c>
      <c r="B2">
        <f>HYPERLINK("https://www.suredividend.com/sure-analysis-AAPL/","Apple Inc")</f>
        <v>0</v>
      </c>
      <c r="C2">
        <v>-0.07437884050227</v>
      </c>
      <c r="D2">
        <v>-0.108046223214483</v>
      </c>
      <c r="E2">
        <v>-0.012307527399158</v>
      </c>
      <c r="F2">
        <v>-0.09794646520821701</v>
      </c>
      <c r="G2">
        <v>0.177389339811025</v>
      </c>
      <c r="H2">
        <v>0.138263200777985</v>
      </c>
      <c r="I2">
        <v>2.999344331934267</v>
      </c>
    </row>
    <row r="3" spans="1:9">
      <c r="A3" s="1" t="s">
        <v>15</v>
      </c>
      <c r="B3">
        <f>HYPERLINK("https://www.suredividend.com/sure-analysis-research-database/","Adobe Inc")</f>
        <v>0</v>
      </c>
      <c r="C3">
        <v>-0.053445345188284</v>
      </c>
      <c r="D3">
        <v>-0.08603983208660701</v>
      </c>
      <c r="E3">
        <v>0.06811014182696701</v>
      </c>
      <c r="F3">
        <v>-0.029265839758632</v>
      </c>
      <c r="G3">
        <v>0.7587002733070141</v>
      </c>
      <c r="H3">
        <v>0.390892934338825</v>
      </c>
      <c r="I3">
        <v>1.197791355166786</v>
      </c>
    </row>
    <row r="4" spans="1:9">
      <c r="A4" s="1" t="s">
        <v>16</v>
      </c>
      <c r="B4">
        <f>HYPERLINK("https://www.suredividend.com/sure-analysis-ADI/","Analog Devices Inc.")</f>
        <v>0</v>
      </c>
      <c r="C4">
        <v>0.03623331271617401</v>
      </c>
      <c r="D4">
        <v>0.052945949303189</v>
      </c>
      <c r="E4">
        <v>0.159555945954913</v>
      </c>
      <c r="F4">
        <v>0.012696839135242</v>
      </c>
      <c r="G4">
        <v>0.138214169395066</v>
      </c>
      <c r="H4">
        <v>0.4278546340764101</v>
      </c>
      <c r="I4">
        <v>1.067737073529228</v>
      </c>
    </row>
    <row r="5" spans="1:9">
      <c r="A5" s="1" t="s">
        <v>17</v>
      </c>
      <c r="B5">
        <f>HYPERLINK("https://www.suredividend.com/sure-analysis-ADP/","Automatic Data Processing Inc.")</f>
        <v>0</v>
      </c>
      <c r="C5">
        <v>-0.015942321599074</v>
      </c>
      <c r="D5">
        <v>0.039730036499126</v>
      </c>
      <c r="E5">
        <v>0.004262172887260001</v>
      </c>
      <c r="F5">
        <v>0.05628755957726</v>
      </c>
      <c r="G5">
        <v>0.191735056552253</v>
      </c>
      <c r="H5">
        <v>0.252119319545538</v>
      </c>
      <c r="I5">
        <v>0.818531825607651</v>
      </c>
    </row>
    <row r="6" spans="1:9">
      <c r="A6" s="1" t="s">
        <v>18</v>
      </c>
      <c r="B6">
        <f>HYPERLINK("https://www.suredividend.com/sure-analysis-research-database/","Autodesk Inc.")</f>
        <v>0</v>
      </c>
      <c r="C6">
        <v>0.002823996336436</v>
      </c>
      <c r="D6">
        <v>0.152847240501886</v>
      </c>
      <c r="E6">
        <v>0.240698772426817</v>
      </c>
      <c r="F6">
        <v>0.07926729094792101</v>
      </c>
      <c r="G6">
        <v>0.354396453973816</v>
      </c>
      <c r="H6">
        <v>0.3664396027247671</v>
      </c>
      <c r="I6">
        <v>0.697435566177895</v>
      </c>
    </row>
    <row r="7" spans="1:9">
      <c r="A7" s="1" t="s">
        <v>19</v>
      </c>
      <c r="B7">
        <f>HYPERLINK("https://www.suredividend.com/sure-analysis-research-database/","Align Technology, Inc.")</f>
        <v>0</v>
      </c>
      <c r="C7">
        <v>0.027245073402988</v>
      </c>
      <c r="D7">
        <v>0.428610842874879</v>
      </c>
      <c r="E7">
        <v>-0.036023457134878</v>
      </c>
      <c r="F7">
        <v>0.133868613138686</v>
      </c>
      <c r="G7">
        <v>-0.006745739953323</v>
      </c>
      <c r="H7">
        <v>-0.224598797014999</v>
      </c>
      <c r="I7">
        <v>0.238558443629405</v>
      </c>
    </row>
    <row r="8" spans="1:9">
      <c r="A8" s="1" t="s">
        <v>20</v>
      </c>
      <c r="B8">
        <f>HYPERLINK("https://www.suredividend.com/sure-analysis-research-database/","Alexion Pharmaceuticals Inc.")</f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21</v>
      </c>
      <c r="B9">
        <f>HYPERLINK("https://www.suredividend.com/sure-analysis-AMAT/","Applied Materials Inc.")</f>
        <v>0</v>
      </c>
      <c r="C9">
        <v>0.108306185401984</v>
      </c>
      <c r="D9">
        <v>0.307945382079731</v>
      </c>
      <c r="E9">
        <v>0.434464955910536</v>
      </c>
      <c r="F9">
        <v>0.268804702266748</v>
      </c>
      <c r="G9">
        <v>0.8179108661288801</v>
      </c>
      <c r="H9">
        <v>0.6984142111871241</v>
      </c>
      <c r="I9">
        <v>4.619890914774768</v>
      </c>
    </row>
    <row r="10" spans="1:9">
      <c r="A10" s="1" t="s">
        <v>22</v>
      </c>
      <c r="B10">
        <f>HYPERLINK("https://www.suredividend.com/sure-analysis-research-database/","Advanced Micro Devices Inc.")</f>
        <v>0</v>
      </c>
      <c r="C10">
        <v>0.179454365656448</v>
      </c>
      <c r="D10">
        <v>0.473439430273962</v>
      </c>
      <c r="E10">
        <v>0.9253632133700501</v>
      </c>
      <c r="F10">
        <v>0.3754833457703</v>
      </c>
      <c r="G10">
        <v>1.452643038587153</v>
      </c>
      <c r="H10">
        <v>0.9441940742161281</v>
      </c>
      <c r="I10">
        <v>7.631758194976586</v>
      </c>
    </row>
    <row r="11" spans="1:9">
      <c r="A11" s="1" t="s">
        <v>23</v>
      </c>
      <c r="B11">
        <f>HYPERLINK("https://www.suredividend.com/sure-analysis-AMGN/","AMGEN Inc.")</f>
        <v>0</v>
      </c>
      <c r="C11">
        <v>-0.046021675116116</v>
      </c>
      <c r="D11">
        <v>0.025146372693013</v>
      </c>
      <c r="E11">
        <v>0.096061763758143</v>
      </c>
      <c r="F11">
        <v>-0.024790369073152</v>
      </c>
      <c r="G11">
        <v>0.274153582180464</v>
      </c>
      <c r="H11">
        <v>0.309087397465708</v>
      </c>
      <c r="I11">
        <v>0.7905542339673071</v>
      </c>
    </row>
    <row r="12" spans="1:9">
      <c r="A12" s="1" t="s">
        <v>24</v>
      </c>
      <c r="B12">
        <f>HYPERLINK("https://www.suredividend.com/sure-analysis-research-database/","Amazon.com Inc.")</f>
        <v>0</v>
      </c>
      <c r="C12">
        <v>0.017697574561912</v>
      </c>
      <c r="D12">
        <v>0.189245999457553</v>
      </c>
      <c r="E12">
        <v>0.241874955745946</v>
      </c>
      <c r="F12">
        <v>0.154337238383572</v>
      </c>
      <c r="G12">
        <v>0.9330982034608171</v>
      </c>
      <c r="H12">
        <v>0.205226611326615</v>
      </c>
      <c r="I12">
        <v>1.09658717351025</v>
      </c>
    </row>
    <row r="13" spans="1:9">
      <c r="A13" s="1" t="s">
        <v>25</v>
      </c>
      <c r="B13">
        <f>HYPERLINK("https://www.suredividend.com/sure-analysis-ASML/","ASML Holding NV")</f>
        <v>0</v>
      </c>
      <c r="C13">
        <v>0.05927615931813</v>
      </c>
      <c r="D13">
        <v>0.3708642632821491</v>
      </c>
      <c r="E13">
        <v>0.604507337235723</v>
      </c>
      <c r="F13">
        <v>0.30501230314406</v>
      </c>
      <c r="G13">
        <v>0.66865863437475</v>
      </c>
      <c r="H13">
        <v>0.7382297884364071</v>
      </c>
      <c r="I13">
        <v>4.75091613614905</v>
      </c>
    </row>
    <row r="14" spans="1:9">
      <c r="A14" s="1" t="s">
        <v>26</v>
      </c>
      <c r="B14">
        <f>HYPERLINK("https://www.suredividend.com/sure-analysis-research-database/","Activision Blizzard Inc")</f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27</v>
      </c>
      <c r="B15">
        <f>HYPERLINK("https://www.suredividend.com/sure-analysis-AVGO/","Broadcom Inc")</f>
        <v>0</v>
      </c>
      <c r="C15">
        <v>0.021249011857707</v>
      </c>
      <c r="D15">
        <v>0.215898960328646</v>
      </c>
      <c r="E15">
        <v>0.5522249041574291</v>
      </c>
      <c r="F15">
        <v>0.157339305711086</v>
      </c>
      <c r="G15">
        <v>1.170401044039713</v>
      </c>
      <c r="H15">
        <v>1.383567502462664</v>
      </c>
      <c r="I15">
        <v>4.711388071374225</v>
      </c>
    </row>
    <row r="16" spans="1:9">
      <c r="A16" s="1" t="s">
        <v>28</v>
      </c>
      <c r="B16">
        <f>HYPERLINK("https://www.suredividend.com/sure-analysis-research-database/","Baidu Inc")</f>
        <v>0</v>
      </c>
      <c r="C16">
        <v>-0.013494517852122</v>
      </c>
      <c r="D16">
        <v>-0.06964206805125901</v>
      </c>
      <c r="E16">
        <v>-0.237450199203187</v>
      </c>
      <c r="F16">
        <v>-0.116046687379293</v>
      </c>
      <c r="G16">
        <v>-0.205029451744449</v>
      </c>
      <c r="H16">
        <v>-0.114783047426841</v>
      </c>
      <c r="I16">
        <v>-0.369602970237738</v>
      </c>
    </row>
    <row r="17" spans="1:9">
      <c r="A17" s="1" t="s">
        <v>29</v>
      </c>
      <c r="B17">
        <f>HYPERLINK("https://www.suredividend.com/sure-analysis-research-database/","Biogen Inc")</f>
        <v>0</v>
      </c>
      <c r="C17">
        <v>-0.07101413745198901</v>
      </c>
      <c r="D17">
        <v>-0.08705428846771501</v>
      </c>
      <c r="E17">
        <v>-0.120260021668472</v>
      </c>
      <c r="F17">
        <v>-0.121381922170266</v>
      </c>
      <c r="G17">
        <v>-0.113813532896788</v>
      </c>
      <c r="H17">
        <v>0.150199827996155</v>
      </c>
      <c r="I17">
        <v>-0.272959836275262</v>
      </c>
    </row>
    <row r="18" spans="1:9">
      <c r="A18" s="1" t="s">
        <v>30</v>
      </c>
      <c r="B18">
        <f>HYPERLINK("https://www.suredividend.com/sure-analysis-research-database/","Booking Holdings Inc")</f>
        <v>0</v>
      </c>
      <c r="C18">
        <v>-0.071833681930503</v>
      </c>
      <c r="D18">
        <v>0.033934986995165</v>
      </c>
      <c r="E18">
        <v>0.108568266663245</v>
      </c>
      <c r="F18">
        <v>-0.008247639317688</v>
      </c>
      <c r="G18">
        <v>0.418253604653622</v>
      </c>
      <c r="H18">
        <v>0.7438107795905381</v>
      </c>
      <c r="I18">
        <v>1.026476905053304</v>
      </c>
    </row>
    <row r="19" spans="1:9">
      <c r="A19" s="1" t="s">
        <v>31</v>
      </c>
      <c r="B19">
        <f>HYPERLINK("https://www.suredividend.com/sure-analysis-research-database/","Biomarin Pharmaceutical Inc.")</f>
        <v>0</v>
      </c>
      <c r="C19">
        <v>-0.034021320027217</v>
      </c>
      <c r="D19">
        <v>-0.111783107403545</v>
      </c>
      <c r="E19">
        <v>-0.074733869215728</v>
      </c>
      <c r="F19">
        <v>-0.116573325036299</v>
      </c>
      <c r="G19">
        <v>-0.058680517184219</v>
      </c>
      <c r="H19">
        <v>0.121084495919979</v>
      </c>
      <c r="I19">
        <v>-0.084479793637145</v>
      </c>
    </row>
    <row r="20" spans="1:9">
      <c r="A20" s="1" t="s">
        <v>32</v>
      </c>
      <c r="B20">
        <f>HYPERLINK("https://www.suredividend.com/sure-analysis-research-database/","Cadence Design Systems, Inc.")</f>
        <v>0</v>
      </c>
      <c r="C20">
        <v>0.01533041946637</v>
      </c>
      <c r="D20">
        <v>0.135105568318564</v>
      </c>
      <c r="E20">
        <v>0.31641715300685</v>
      </c>
      <c r="F20">
        <v>0.142857142857142</v>
      </c>
      <c r="G20">
        <v>0.590841723309653</v>
      </c>
      <c r="H20">
        <v>1.148091919122214</v>
      </c>
      <c r="I20">
        <v>4.134938964038271</v>
      </c>
    </row>
    <row r="21" spans="1:9">
      <c r="A21" s="1" t="s">
        <v>33</v>
      </c>
      <c r="B21">
        <f>HYPERLINK("https://www.suredividend.com/sure-analysis-research-database/","Charter Communications Inc.")</f>
        <v>0</v>
      </c>
      <c r="C21">
        <v>-0.010775066295189</v>
      </c>
      <c r="D21">
        <v>-0.197133983544924</v>
      </c>
      <c r="E21">
        <v>-0.325026911889329</v>
      </c>
      <c r="F21">
        <v>-0.24179273438304</v>
      </c>
      <c r="G21">
        <v>-0.10558742298704</v>
      </c>
      <c r="H21">
        <v>-0.473081943177957</v>
      </c>
      <c r="I21">
        <v>-0.139587165338238</v>
      </c>
    </row>
    <row r="22" spans="1:9">
      <c r="A22" s="1" t="s">
        <v>34</v>
      </c>
      <c r="B22">
        <f>HYPERLINK("https://www.suredividend.com/sure-analysis-CMCSA/","Comcast Corp")</f>
        <v>0</v>
      </c>
      <c r="C22">
        <v>0.013494484862708</v>
      </c>
      <c r="D22">
        <v>0.025584394303179</v>
      </c>
      <c r="E22">
        <v>-0.018859436875072</v>
      </c>
      <c r="F22">
        <v>-0.002012844303835</v>
      </c>
      <c r="G22">
        <v>0.274217058014717</v>
      </c>
      <c r="H22">
        <v>0.028753156415265</v>
      </c>
      <c r="I22">
        <v>0.245051938429248</v>
      </c>
    </row>
    <row r="23" spans="1:9">
      <c r="A23" s="1" t="s">
        <v>35</v>
      </c>
      <c r="B23">
        <f>HYPERLINK("https://www.suredividend.com/sure-analysis-COST/","Costco Wholesale Corp")</f>
        <v>0</v>
      </c>
      <c r="C23">
        <v>0.020030176769424</v>
      </c>
      <c r="D23">
        <v>0.22802792760288</v>
      </c>
      <c r="E23">
        <v>0.388506270399951</v>
      </c>
      <c r="F23">
        <v>0.119634243899696</v>
      </c>
      <c r="G23">
        <v>0.6599533109972801</v>
      </c>
      <c r="H23">
        <v>0.493079251045123</v>
      </c>
      <c r="I23">
        <v>2.555433751530726</v>
      </c>
    </row>
    <row r="24" spans="1:9">
      <c r="A24" s="1" t="s">
        <v>36</v>
      </c>
      <c r="B24">
        <f>HYPERLINK("https://www.suredividend.com/sure-analysis-research-database/","Copart, Inc.")</f>
        <v>0</v>
      </c>
      <c r="C24">
        <v>0.09330427892234501</v>
      </c>
      <c r="D24">
        <v>0.117885355479035</v>
      </c>
      <c r="E24">
        <v>0.248077792853912</v>
      </c>
      <c r="F24">
        <v>0.126326530612244</v>
      </c>
      <c r="G24">
        <v>0.613742690058479</v>
      </c>
      <c r="H24">
        <v>0.91101108033241</v>
      </c>
      <c r="I24">
        <v>2.7315753887762</v>
      </c>
    </row>
    <row r="25" spans="1:9">
      <c r="A25" s="1" t="s">
        <v>37</v>
      </c>
      <c r="B25">
        <f>HYPERLINK("https://www.suredividend.com/sure-analysis-research-database/","Crowdstrike Holdings Inc")</f>
        <v>0</v>
      </c>
      <c r="C25">
        <v>0.024837374334713</v>
      </c>
      <c r="D25">
        <v>0.3247636290484811</v>
      </c>
      <c r="E25">
        <v>0.9405351249410651</v>
      </c>
      <c r="F25">
        <v>0.289636534544884</v>
      </c>
      <c r="G25">
        <v>1.75033411293017</v>
      </c>
      <c r="H25">
        <v>0.728088590322242</v>
      </c>
      <c r="I25">
        <v>4.677068965517241</v>
      </c>
    </row>
    <row r="26" spans="1:9">
      <c r="A26" s="1" t="s">
        <v>38</v>
      </c>
      <c r="B26">
        <f>HYPERLINK("https://www.suredividend.com/sure-analysis-CSCO/","Cisco Systems, Inc.")</f>
        <v>0</v>
      </c>
      <c r="C26">
        <v>0.001600320064012</v>
      </c>
      <c r="D26">
        <v>0.030855669912067</v>
      </c>
      <c r="E26">
        <v>-0.08513522896286001</v>
      </c>
      <c r="F26">
        <v>0.006573789276883001</v>
      </c>
      <c r="G26">
        <v>0.08665692936404401</v>
      </c>
      <c r="H26">
        <v>-0.002782330904187</v>
      </c>
      <c r="I26">
        <v>0.142803669205469</v>
      </c>
    </row>
    <row r="27" spans="1:9">
      <c r="A27" s="1" t="s">
        <v>39</v>
      </c>
      <c r="B27">
        <f>HYPERLINK("https://www.suredividend.com/sure-analysis-CSX/","CSX Corp.")</f>
        <v>0</v>
      </c>
      <c r="C27">
        <v>0.032284126516218</v>
      </c>
      <c r="D27">
        <v>0.145703007849065</v>
      </c>
      <c r="E27">
        <v>0.25279078857582</v>
      </c>
      <c r="F27">
        <v>0.09778787905175701</v>
      </c>
      <c r="G27">
        <v>0.318266107106506</v>
      </c>
      <c r="H27">
        <v>0.135295936409018</v>
      </c>
      <c r="I27">
        <v>0.6885285424721631</v>
      </c>
    </row>
    <row r="28" spans="1:9">
      <c r="A28" s="1" t="s">
        <v>40</v>
      </c>
      <c r="B28">
        <f>HYPERLINK("https://www.suredividend.com/sure-analysis-CTAS/","Cintas Corporation")</f>
        <v>0</v>
      </c>
      <c r="C28">
        <v>0.0257674351002</v>
      </c>
      <c r="D28">
        <v>0.115112451626414</v>
      </c>
      <c r="E28">
        <v>0.236223661206465</v>
      </c>
      <c r="F28">
        <v>0.04454125937974501</v>
      </c>
      <c r="G28">
        <v>0.4889904516438051</v>
      </c>
      <c r="H28">
        <v>0.744989316221467</v>
      </c>
      <c r="I28">
        <v>2.231811712287795</v>
      </c>
    </row>
    <row r="29" spans="1:9">
      <c r="A29" s="1" t="s">
        <v>41</v>
      </c>
      <c r="B29">
        <f>HYPERLINK("https://www.suredividend.com/sure-analysis-CTSH/","Cognizant Technology Solutions Corp.")</f>
        <v>0</v>
      </c>
      <c r="C29">
        <v>0.015108779525589</v>
      </c>
      <c r="D29">
        <v>0.07822856655323501</v>
      </c>
      <c r="E29">
        <v>0.117045632379108</v>
      </c>
      <c r="F29">
        <v>0.028549623616748</v>
      </c>
      <c r="G29">
        <v>0.308939638339417</v>
      </c>
      <c r="H29">
        <v>-0.08721268927104801</v>
      </c>
      <c r="I29">
        <v>0.163959970285728</v>
      </c>
    </row>
    <row r="30" spans="1:9">
      <c r="A30" s="1" t="s">
        <v>42</v>
      </c>
      <c r="B30">
        <f>HYPERLINK("https://www.suredividend.com/sure-analysis-research-database/","Datadog Inc")</f>
        <v>0</v>
      </c>
      <c r="C30">
        <v>-0.08794957360029601</v>
      </c>
      <c r="D30">
        <v>0.072649572649572</v>
      </c>
      <c r="E30">
        <v>0.252188963551211</v>
      </c>
      <c r="F30">
        <v>0.013264129181084</v>
      </c>
      <c r="G30">
        <v>0.8880871968068771</v>
      </c>
      <c r="H30">
        <v>-0.03172728704141</v>
      </c>
      <c r="I30">
        <v>2.275366178428761</v>
      </c>
    </row>
    <row r="31" spans="1:9">
      <c r="A31" s="1" t="s">
        <v>43</v>
      </c>
      <c r="B31">
        <f>HYPERLINK("https://www.suredividend.com/sure-analysis-research-database/","Dollar Tree Inc")</f>
        <v>0</v>
      </c>
      <c r="C31">
        <v>0.048029125533851</v>
      </c>
      <c r="D31">
        <v>0.179125640015754</v>
      </c>
      <c r="E31">
        <v>0.311689449702067</v>
      </c>
      <c r="F31">
        <v>0.053783878915874</v>
      </c>
      <c r="G31">
        <v>0.067004063012331</v>
      </c>
      <c r="H31">
        <v>0.018160794449734</v>
      </c>
      <c r="I31">
        <v>0.4611029770619811</v>
      </c>
    </row>
    <row r="32" spans="1:9">
      <c r="A32" s="1" t="s">
        <v>44</v>
      </c>
      <c r="B32">
        <f>HYPERLINK("https://www.suredividend.com/sure-analysis-research-database/","DocuSign Inc")</f>
        <v>0</v>
      </c>
      <c r="C32">
        <v>0.13399263137483</v>
      </c>
      <c r="D32">
        <v>0.044285714285714</v>
      </c>
      <c r="E32">
        <v>0.260344827586206</v>
      </c>
      <c r="F32">
        <v>-0.016316232127838</v>
      </c>
      <c r="G32">
        <v>0.176896759911451</v>
      </c>
      <c r="H32">
        <v>-0.220370617251033</v>
      </c>
      <c r="I32">
        <v>0.021127990221756</v>
      </c>
    </row>
    <row r="33" spans="1:9">
      <c r="A33" s="1" t="s">
        <v>45</v>
      </c>
      <c r="B33">
        <f>HYPERLINK("https://www.suredividend.com/sure-analysis-research-database/","Dexcom Inc")</f>
        <v>0</v>
      </c>
      <c r="C33">
        <v>0.143219050836007</v>
      </c>
      <c r="D33">
        <v>0.136119503188989</v>
      </c>
      <c r="E33">
        <v>0.29105473965287</v>
      </c>
      <c r="F33">
        <v>0.09098235151905801</v>
      </c>
      <c r="G33">
        <v>0.256193745940428</v>
      </c>
      <c r="H33">
        <v>0.387587762004817</v>
      </c>
      <c r="I33">
        <v>2.766047708463732</v>
      </c>
    </row>
    <row r="34" spans="1:9">
      <c r="A34" s="1" t="s">
        <v>46</v>
      </c>
      <c r="B34">
        <f>HYPERLINK("https://www.suredividend.com/sure-analysis-research-database/","Electronic Arts, Inc.")</f>
        <v>0</v>
      </c>
      <c r="C34">
        <v>-0.008482786220228</v>
      </c>
      <c r="D34">
        <v>-0.028125207654103</v>
      </c>
      <c r="E34">
        <v>0.126353288385196</v>
      </c>
      <c r="F34">
        <v>-0.003119922430681</v>
      </c>
      <c r="G34">
        <v>0.26024610099202</v>
      </c>
      <c r="H34">
        <v>0.131663875362224</v>
      </c>
      <c r="I34">
        <v>0.414935359444761</v>
      </c>
    </row>
    <row r="35" spans="1:9">
      <c r="A35" s="1" t="s">
        <v>47</v>
      </c>
      <c r="B35">
        <f>HYPERLINK("https://www.suredividend.com/sure-analysis-EBAY/","EBay Inc.")</f>
        <v>0</v>
      </c>
      <c r="C35">
        <v>0.176870370884074</v>
      </c>
      <c r="D35">
        <v>0.245005062189115</v>
      </c>
      <c r="E35">
        <v>0.190944052999466</v>
      </c>
      <c r="F35">
        <v>0.17336320327463</v>
      </c>
      <c r="G35">
        <v>0.253842061709421</v>
      </c>
      <c r="H35">
        <v>0.074433711597594</v>
      </c>
      <c r="I35">
        <v>0.544173180341592</v>
      </c>
    </row>
    <row r="36" spans="1:9">
      <c r="A36" s="1" t="s">
        <v>48</v>
      </c>
      <c r="B36">
        <f>HYPERLINK("https://www.suredividend.com/sure-analysis-EXC/","Exelon Corp.")</f>
        <v>0</v>
      </c>
      <c r="C36">
        <v>0.09970434860122701</v>
      </c>
      <c r="D36">
        <v>-0.041382936564467</v>
      </c>
      <c r="E36">
        <v>-0.05912440861609101</v>
      </c>
      <c r="F36">
        <v>0.053143780732106</v>
      </c>
      <c r="G36">
        <v>-0.024851659412118</v>
      </c>
      <c r="H36">
        <v>-0.07291437045349801</v>
      </c>
      <c r="I36">
        <v>0.271061289812964</v>
      </c>
    </row>
    <row r="37" spans="1:9">
      <c r="A37" s="1" t="s">
        <v>49</v>
      </c>
      <c r="B37">
        <f>HYPERLINK("https://www.suredividend.com/sure-analysis-FAST/","Fastenal Co.")</f>
        <v>0</v>
      </c>
      <c r="C37">
        <v>0.074989287244679</v>
      </c>
      <c r="D37">
        <v>0.191554308657847</v>
      </c>
      <c r="E37">
        <v>0.4221117017155661</v>
      </c>
      <c r="F37">
        <v>0.175180977245897</v>
      </c>
      <c r="G37">
        <v>0.54317760075457</v>
      </c>
      <c r="H37">
        <v>0.511075059832629</v>
      </c>
      <c r="I37">
        <v>1.839796391956803</v>
      </c>
    </row>
    <row r="38" spans="1:9">
      <c r="A38" s="1" t="s">
        <v>50</v>
      </c>
      <c r="B38">
        <f>HYPERLINK("https://www.suredividend.com/sure-analysis-research-database/","Meta Platforms Inc")</f>
        <v>0</v>
      </c>
      <c r="C38">
        <v>-0.034990430387201</v>
      </c>
      <c r="D38">
        <v>0.033370119291607</v>
      </c>
      <c r="E38">
        <v>-0.4051306873184891</v>
      </c>
      <c r="F38">
        <v>-0.415370893414598</v>
      </c>
      <c r="G38">
        <v>-0.410692879405418</v>
      </c>
      <c r="H38">
        <v>-0.150216076058772</v>
      </c>
      <c r="I38">
        <v>0.271023204705578</v>
      </c>
    </row>
    <row r="39" spans="1:9">
      <c r="A39" s="1" t="s">
        <v>51</v>
      </c>
      <c r="B39">
        <f>HYPERLINK("https://www.suredividend.com/sure-analysis-research-database/","Fiserv, Inc.")</f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f>HYPERLINK("https://www.suredividend.com/sure-analysis-research-database/","Fortinet Inc")</f>
        <v>0</v>
      </c>
      <c r="C40">
        <v>0.015371477369769</v>
      </c>
      <c r="D40">
        <v>0.296148255813953</v>
      </c>
      <c r="E40">
        <v>0.123464566929133</v>
      </c>
      <c r="F40">
        <v>0.218862121988723</v>
      </c>
      <c r="G40">
        <v>0.214091218515997</v>
      </c>
      <c r="H40">
        <v>0.277899186758857</v>
      </c>
      <c r="I40">
        <v>3.328883495145631</v>
      </c>
    </row>
    <row r="41" spans="1:9">
      <c r="A41" s="1" t="s">
        <v>53</v>
      </c>
      <c r="B41">
        <f>HYPERLINK("https://www.suredividend.com/sure-analysis-GILD/","Gilead Sciences, Inc.")</f>
        <v>0</v>
      </c>
      <c r="C41">
        <v>0.008462055070517</v>
      </c>
      <c r="D41">
        <v>-0.054024428042606</v>
      </c>
      <c r="E41">
        <v>0.015092538637196</v>
      </c>
      <c r="F41">
        <v>-0.073200839402542</v>
      </c>
      <c r="G41">
        <v>0.009154705244297</v>
      </c>
      <c r="H41">
        <v>0.446357809812038</v>
      </c>
      <c r="I41">
        <v>0.458056597764364</v>
      </c>
    </row>
    <row r="42" spans="1:9">
      <c r="A42" s="1" t="s">
        <v>54</v>
      </c>
      <c r="B42">
        <f>HYPERLINK("https://www.suredividend.com/sure-analysis-research-database/","Alphabet Inc")</f>
        <v>0</v>
      </c>
      <c r="C42">
        <v>-0.061251933033012</v>
      </c>
      <c r="D42">
        <v>0.044747081712062</v>
      </c>
      <c r="E42">
        <v>0.02608951275079</v>
      </c>
      <c r="F42">
        <v>-0.009295394876889001</v>
      </c>
      <c r="G42">
        <v>0.534117129985715</v>
      </c>
      <c r="H42">
        <v>0.070085954834432</v>
      </c>
      <c r="I42">
        <v>1.340261481729802</v>
      </c>
    </row>
    <row r="43" spans="1:9">
      <c r="A43" s="1" t="s">
        <v>55</v>
      </c>
      <c r="B43">
        <f>HYPERLINK("https://www.suredividend.com/sure-analysis-research-database/","Alphabet Inc")</f>
        <v>0</v>
      </c>
      <c r="C43">
        <v>-0.061207889920694</v>
      </c>
      <c r="D43">
        <v>0.04512526411107701</v>
      </c>
      <c r="E43">
        <v>0.023348603517068</v>
      </c>
      <c r="F43">
        <v>-0.008518863197079</v>
      </c>
      <c r="G43">
        <v>0.528191548052521</v>
      </c>
      <c r="H43">
        <v>0.06644696062616201</v>
      </c>
      <c r="I43">
        <v>1.313635414491543</v>
      </c>
    </row>
    <row r="44" spans="1:9">
      <c r="A44" s="1" t="s">
        <v>56</v>
      </c>
      <c r="B44">
        <f>HYPERLINK("https://www.suredividend.com/sure-analysis-HON/","Honeywell International Inc")</f>
        <v>0</v>
      </c>
      <c r="C44">
        <v>0.020144694253726</v>
      </c>
      <c r="D44">
        <v>-0.0009151462728860001</v>
      </c>
      <c r="E44">
        <v>0.07659544329748601</v>
      </c>
      <c r="F44">
        <v>-0.039981101420768</v>
      </c>
      <c r="G44">
        <v>0.07080383151281</v>
      </c>
      <c r="H44">
        <v>0.164973682347661</v>
      </c>
      <c r="I44">
        <v>0.469087775652229</v>
      </c>
    </row>
    <row r="45" spans="1:9">
      <c r="A45" s="1" t="s">
        <v>57</v>
      </c>
      <c r="B45">
        <f>HYPERLINK("https://www.suredividend.com/sure-analysis-research-database/","Idexx Laboratories, Inc.")</f>
        <v>0</v>
      </c>
      <c r="C45">
        <v>-0.033099936346276</v>
      </c>
      <c r="D45">
        <v>0.003302509907529</v>
      </c>
      <c r="E45">
        <v>0.163192376414532</v>
      </c>
      <c r="F45">
        <v>-0.014791460228808</v>
      </c>
      <c r="G45">
        <v>0.202216066481994</v>
      </c>
      <c r="H45">
        <v>0.09789592033408301</v>
      </c>
      <c r="I45">
        <v>1.654949749963587</v>
      </c>
    </row>
    <row r="46" spans="1:9">
      <c r="A46" s="1" t="s">
        <v>58</v>
      </c>
      <c r="B46">
        <f>HYPERLINK("https://www.suredividend.com/sure-analysis-research-database/","Illumina Inc")</f>
        <v>0</v>
      </c>
      <c r="C46">
        <v>-0.051800514432695</v>
      </c>
      <c r="D46">
        <v>0.128102686161169</v>
      </c>
      <c r="E46">
        <v>-0.117795652462939</v>
      </c>
      <c r="F46">
        <v>-0.04689744326343</v>
      </c>
      <c r="G46">
        <v>-0.3159630946858401</v>
      </c>
      <c r="H46">
        <v>-0.5632671866258591</v>
      </c>
      <c r="I46">
        <v>-0.5652700887738721</v>
      </c>
    </row>
    <row r="47" spans="1:9">
      <c r="A47" s="1" t="s">
        <v>59</v>
      </c>
      <c r="B47">
        <f>HYPERLINK("https://www.suredividend.com/sure-analysis-INTC/","Intel Corp.")</f>
        <v>0</v>
      </c>
      <c r="C47">
        <v>0.02748126277538</v>
      </c>
      <c r="D47">
        <v>0.030258726113779</v>
      </c>
      <c r="E47">
        <v>0.175284728572616</v>
      </c>
      <c r="F47">
        <v>-0.09706185844788001</v>
      </c>
      <c r="G47">
        <v>0.7038264537511301</v>
      </c>
      <c r="H47">
        <v>0.056895754194642</v>
      </c>
      <c r="I47">
        <v>-0.024377620205993</v>
      </c>
    </row>
    <row r="48" spans="1:9">
      <c r="A48" s="1" t="s">
        <v>60</v>
      </c>
      <c r="B48">
        <f>HYPERLINK("https://www.suredividend.com/sure-analysis-INTU/","Intuit Inc")</f>
        <v>0</v>
      </c>
      <c r="C48">
        <v>0.008599826481377</v>
      </c>
      <c r="D48">
        <v>0.118579675253349</v>
      </c>
      <c r="E48">
        <v>0.221528274478863</v>
      </c>
      <c r="F48">
        <v>0.06336919085795201</v>
      </c>
      <c r="G48">
        <v>0.707687169358529</v>
      </c>
      <c r="H48">
        <v>0.536746454692255</v>
      </c>
      <c r="I48">
        <v>1.756001302637341</v>
      </c>
    </row>
    <row r="49" spans="1:9">
      <c r="A49" s="1" t="s">
        <v>61</v>
      </c>
      <c r="B49">
        <f>HYPERLINK("https://www.suredividend.com/sure-analysis-research-database/","Intuitive Surgical Inc")</f>
        <v>0</v>
      </c>
      <c r="C49">
        <v>0.019024939156831</v>
      </c>
      <c r="D49">
        <v>0.214181035826759</v>
      </c>
      <c r="E49">
        <v>0.291328137953904</v>
      </c>
      <c r="F49">
        <v>0.154256580507469</v>
      </c>
      <c r="G49">
        <v>0.7325917686318131</v>
      </c>
      <c r="H49">
        <v>0.422777595089334</v>
      </c>
      <c r="I49">
        <v>1.123497696272208</v>
      </c>
    </row>
    <row r="50" spans="1:9">
      <c r="A50" s="1" t="s">
        <v>62</v>
      </c>
      <c r="B50">
        <f>HYPERLINK("https://www.suredividend.com/sure-analysis-research-database/","JD.com Inc")</f>
        <v>0</v>
      </c>
      <c r="C50">
        <v>0.19571865443425</v>
      </c>
      <c r="D50">
        <v>0.08697378872120701</v>
      </c>
      <c r="E50">
        <v>-0.13740939174283</v>
      </c>
      <c r="F50">
        <v>-0.05261336102457501</v>
      </c>
      <c r="G50">
        <v>-0.303200643591075</v>
      </c>
      <c r="H50">
        <v>-0.397563842384916</v>
      </c>
      <c r="I50">
        <v>0.028491120480388</v>
      </c>
    </row>
    <row r="51" spans="1:9">
      <c r="A51" s="1" t="s">
        <v>63</v>
      </c>
      <c r="B51">
        <f>HYPERLINK("https://www.suredividend.com/sure-analysis-KDP/","Keurig Dr Pepper Inc")</f>
        <v>0</v>
      </c>
      <c r="C51">
        <v>-0.06481481481481401</v>
      </c>
      <c r="D51">
        <v>-0.09750573880355501</v>
      </c>
      <c r="E51">
        <v>-0.101357321682784</v>
      </c>
      <c r="F51">
        <v>-0.115111086942072</v>
      </c>
      <c r="G51">
        <v>-0.112695811282001</v>
      </c>
      <c r="H51">
        <v>-0.154928764736091</v>
      </c>
      <c r="I51">
        <v>0.216958476329762</v>
      </c>
    </row>
    <row r="52" spans="1:9">
      <c r="A52" s="1" t="s">
        <v>64</v>
      </c>
      <c r="B52">
        <f>HYPERLINK("https://www.suredividend.com/sure-analysis-KHC/","Kraft Heinz Co")</f>
        <v>0</v>
      </c>
      <c r="C52">
        <v>-0.026495637518745</v>
      </c>
      <c r="D52">
        <v>-0.050009060607225</v>
      </c>
      <c r="E52">
        <v>0.07919615481786201</v>
      </c>
      <c r="F52">
        <v>-0.042816002124616</v>
      </c>
      <c r="G52">
        <v>-0.022300588880223</v>
      </c>
      <c r="H52">
        <v>0.03466424248223701</v>
      </c>
      <c r="I52">
        <v>0.40010682896036</v>
      </c>
    </row>
    <row r="53" spans="1:9">
      <c r="A53" s="1" t="s">
        <v>65</v>
      </c>
      <c r="B53">
        <f>HYPERLINK("https://www.suredividend.com/sure-analysis-KLAC/","KLA Corp.")</f>
        <v>0</v>
      </c>
      <c r="C53">
        <v>0.08248978229772701</v>
      </c>
      <c r="D53">
        <v>0.250347542549681</v>
      </c>
      <c r="E53">
        <v>0.451978976242555</v>
      </c>
      <c r="F53">
        <v>0.206790790098924</v>
      </c>
      <c r="G53">
        <v>0.9363011269860321</v>
      </c>
      <c r="H53">
        <v>1.231153081892007</v>
      </c>
      <c r="I53">
        <v>5.49530011467218</v>
      </c>
    </row>
    <row r="54" spans="1:9">
      <c r="A54" s="1" t="s">
        <v>66</v>
      </c>
      <c r="B54">
        <f>HYPERLINK("https://www.suredividend.com/sure-analysis-research-database/","Lucid Group Inc")</f>
        <v>0</v>
      </c>
      <c r="C54">
        <v>-0.186629526462395</v>
      </c>
      <c r="D54">
        <v>-0.308056872037914</v>
      </c>
      <c r="E54">
        <v>-0.5059221658206431</v>
      </c>
      <c r="F54">
        <v>-0.306413301662707</v>
      </c>
      <c r="G54">
        <v>-0.6289707750952981</v>
      </c>
      <c r="H54">
        <v>-0.8726003490401391</v>
      </c>
      <c r="I54">
        <v>-0.704752275025278</v>
      </c>
    </row>
    <row r="55" spans="1:9">
      <c r="A55" s="1" t="s">
        <v>67</v>
      </c>
      <c r="B55">
        <f>HYPERLINK("https://www.suredividend.com/sure-analysis-LRCX/","Lam Research Corp.")</f>
        <v>0</v>
      </c>
      <c r="C55">
        <v>0.04942355265681801</v>
      </c>
      <c r="D55">
        <v>0.303096813009177</v>
      </c>
      <c r="E55">
        <v>0.467873450699811</v>
      </c>
      <c r="F55">
        <v>0.216552109918182</v>
      </c>
      <c r="G55">
        <v>1.031503549357163</v>
      </c>
      <c r="H55">
        <v>1.040974906116614</v>
      </c>
      <c r="I55">
        <v>5.007751448183831</v>
      </c>
    </row>
    <row r="56" spans="1:9">
      <c r="A56" s="1" t="s">
        <v>68</v>
      </c>
      <c r="B56">
        <f>HYPERLINK("https://www.suredividend.com/sure-analysis-research-database/","Lululemon Athletica inc.")</f>
        <v>0</v>
      </c>
      <c r="C56">
        <v>-0.001716443529007</v>
      </c>
      <c r="D56">
        <v>-0.076183857837784</v>
      </c>
      <c r="E56">
        <v>0.198804493455632</v>
      </c>
      <c r="F56">
        <v>-0.08998806939310301</v>
      </c>
      <c r="G56">
        <v>0.570512387767501</v>
      </c>
      <c r="H56">
        <v>0.5958840679128791</v>
      </c>
      <c r="I56">
        <v>2.191439742094794</v>
      </c>
    </row>
    <row r="57" spans="1:9">
      <c r="A57" s="1" t="s">
        <v>69</v>
      </c>
      <c r="B57">
        <f>HYPERLINK("https://www.suredividend.com/sure-analysis-MAR/","Marriott International, Inc.")</f>
        <v>0</v>
      </c>
      <c r="C57">
        <v>0.011761439172025</v>
      </c>
      <c r="D57">
        <v>0.160910890630607</v>
      </c>
      <c r="E57">
        <v>0.241592788866326</v>
      </c>
      <c r="F57">
        <v>0.116432475185441</v>
      </c>
      <c r="G57">
        <v>0.5466079997433521</v>
      </c>
      <c r="H57">
        <v>0.5876775600342751</v>
      </c>
      <c r="I57">
        <v>1.158500716371852</v>
      </c>
    </row>
    <row r="58" spans="1:9">
      <c r="A58" s="1" t="s">
        <v>70</v>
      </c>
      <c r="B58">
        <f>HYPERLINK("https://www.suredividend.com/sure-analysis-MCHP/","Microchip Technology, Inc.")</f>
        <v>0</v>
      </c>
      <c r="C58">
        <v>0.101470103895326</v>
      </c>
      <c r="D58">
        <v>0.036293366685821</v>
      </c>
      <c r="E58">
        <v>0.192223132525122</v>
      </c>
      <c r="F58">
        <v>0.025376307641879</v>
      </c>
      <c r="G58">
        <v>0.168781325932025</v>
      </c>
      <c r="H58">
        <v>0.404662557197578</v>
      </c>
      <c r="I58">
        <v>3.683267135146145</v>
      </c>
    </row>
    <row r="59" spans="1:9">
      <c r="A59" s="1" t="s">
        <v>71</v>
      </c>
      <c r="B59">
        <f>HYPERLINK("https://www.suredividend.com/sure-analysis-MDLZ/","Mondelez International Inc.")</f>
        <v>0</v>
      </c>
      <c r="C59">
        <v>-0.023945578231292</v>
      </c>
      <c r="D59">
        <v>0.004453815986413001</v>
      </c>
      <c r="E59">
        <v>0.027798113745474</v>
      </c>
      <c r="F59">
        <v>-0.009526439320723001</v>
      </c>
      <c r="G59">
        <v>0.143540288515182</v>
      </c>
      <c r="H59">
        <v>0.285414292574196</v>
      </c>
      <c r="I59">
        <v>0.7263991798761631</v>
      </c>
    </row>
    <row r="60" spans="1:9">
      <c r="A60" s="1" t="s">
        <v>72</v>
      </c>
      <c r="B60">
        <f>HYPERLINK("https://www.suredividend.com/sure-analysis-research-database/","MercadoLibre Inc")</f>
        <v>0</v>
      </c>
      <c r="C60">
        <v>-0.108277608857451</v>
      </c>
      <c r="D60">
        <v>-0.044133290453454</v>
      </c>
      <c r="E60">
        <v>0.104649999285275</v>
      </c>
      <c r="F60">
        <v>-0.016531555035188</v>
      </c>
      <c r="G60">
        <v>0.323208109311325</v>
      </c>
      <c r="H60">
        <v>0.7332929605580411</v>
      </c>
      <c r="I60">
        <v>2.196740299495325</v>
      </c>
    </row>
    <row r="61" spans="1:9">
      <c r="A61" s="1" t="s">
        <v>73</v>
      </c>
      <c r="B61">
        <f>HYPERLINK("https://www.suredividend.com/sure-analysis-research-database/","Monster Beverage Corp.")</f>
        <v>0</v>
      </c>
      <c r="C61">
        <v>0.06955122474521701</v>
      </c>
      <c r="D61">
        <v>0.072043010752688</v>
      </c>
      <c r="E61">
        <v>0.065360641139804</v>
      </c>
      <c r="F61">
        <v>0.03836139559104301</v>
      </c>
      <c r="G61">
        <v>0.194369571728062</v>
      </c>
      <c r="H61">
        <v>0.633979786943458</v>
      </c>
      <c r="I61">
        <v>0.9863855221650341</v>
      </c>
    </row>
    <row r="62" spans="1:9">
      <c r="A62" s="1" t="s">
        <v>74</v>
      </c>
      <c r="B62">
        <f>HYPERLINK("https://www.suredividend.com/sure-analysis-research-database/","Moderna Inc")</f>
        <v>0</v>
      </c>
      <c r="C62">
        <v>0.240786516853932</v>
      </c>
      <c r="D62">
        <v>0.415043567401332</v>
      </c>
      <c r="E62">
        <v>0.049315849486887</v>
      </c>
      <c r="F62">
        <v>0.110407239819004</v>
      </c>
      <c r="G62">
        <v>-0.20146069853207</v>
      </c>
      <c r="H62">
        <v>-0.200940665701881</v>
      </c>
      <c r="I62">
        <v>4.733644859813084</v>
      </c>
    </row>
    <row r="63" spans="1:9">
      <c r="A63" s="1" t="s">
        <v>75</v>
      </c>
      <c r="B63">
        <f>HYPERLINK("https://www.suredividend.com/sure-analysis-research-database/","Marvell Technology Inc")</f>
        <v>0</v>
      </c>
      <c r="C63">
        <v>0.019170690144845</v>
      </c>
      <c r="D63">
        <v>0.325505029051405</v>
      </c>
      <c r="E63">
        <v>0.295312006497315</v>
      </c>
      <c r="F63">
        <v>0.192537377913217</v>
      </c>
      <c r="G63">
        <v>0.8701208008921961</v>
      </c>
      <c r="H63">
        <v>0.152481842429381</v>
      </c>
      <c r="I63">
        <v>0.533920655886262</v>
      </c>
    </row>
    <row r="64" spans="1:9">
      <c r="A64" s="1" t="s">
        <v>76</v>
      </c>
      <c r="B64">
        <f>HYPERLINK("https://www.suredividend.com/sure-analysis-MSFT/","Microsoft Corporation")</f>
        <v>0</v>
      </c>
      <c r="C64">
        <v>0.003749315977036</v>
      </c>
      <c r="D64">
        <v>0.113352400377909</v>
      </c>
      <c r="E64">
        <v>0.261446745277244</v>
      </c>
      <c r="F64">
        <v>0.108437825467485</v>
      </c>
      <c r="G64">
        <v>0.6907886058241161</v>
      </c>
      <c r="H64">
        <v>0.515465572861167</v>
      </c>
      <c r="I64">
        <v>2.854611137049024</v>
      </c>
    </row>
    <row r="65" spans="1:9">
      <c r="A65" s="1" t="s">
        <v>77</v>
      </c>
      <c r="B65">
        <f>HYPERLINK("https://www.suredividend.com/sure-analysis-research-database/","Match Group Inc.")</f>
        <v>0</v>
      </c>
      <c r="C65">
        <v>-0.093268450932684</v>
      </c>
      <c r="D65">
        <v>0.047470331043097</v>
      </c>
      <c r="E65">
        <v>-0.225404157043879</v>
      </c>
      <c r="F65">
        <v>-0.08109589041095801</v>
      </c>
      <c r="G65">
        <v>-0.05494505494505401</v>
      </c>
      <c r="H65">
        <v>-0.620802713397399</v>
      </c>
      <c r="I65">
        <v>-0.6609381318236961</v>
      </c>
    </row>
    <row r="66" spans="1:9">
      <c r="A66" s="1" t="s">
        <v>78</v>
      </c>
      <c r="B66">
        <f>HYPERLINK("https://www.suredividend.com/sure-analysis-MU/","Micron Technology Inc.")</f>
        <v>0</v>
      </c>
      <c r="C66">
        <v>0.136756126021003</v>
      </c>
      <c r="D66">
        <v>0.249757861017997</v>
      </c>
      <c r="E66">
        <v>0.39393063542461</v>
      </c>
      <c r="F66">
        <v>0.141551441293648</v>
      </c>
      <c r="G66">
        <v>0.798186677692296</v>
      </c>
      <c r="H66">
        <v>0.366906878591954</v>
      </c>
      <c r="I66">
        <v>1.54225567127606</v>
      </c>
    </row>
    <row r="67" spans="1:9">
      <c r="A67" s="1" t="s">
        <v>79</v>
      </c>
      <c r="B67">
        <f>HYPERLINK("https://www.suredividend.com/sure-analysis-research-database/","Netflix Inc.")</f>
        <v>0</v>
      </c>
      <c r="C67">
        <v>0.09541991574796001</v>
      </c>
      <c r="D67">
        <v>0.319827213822894</v>
      </c>
      <c r="E67">
        <v>0.405783431870988</v>
      </c>
      <c r="F67">
        <v>0.255093657574761</v>
      </c>
      <c r="G67">
        <v>1.087307009154256</v>
      </c>
      <c r="H67">
        <v>0.7956041372825571</v>
      </c>
      <c r="I67">
        <v>0.715215987874365</v>
      </c>
    </row>
    <row r="68" spans="1:9">
      <c r="A68" s="1" t="s">
        <v>80</v>
      </c>
      <c r="B68">
        <f>HYPERLINK("https://www.suredividend.com/sure-analysis-research-database/","NetEase Inc")</f>
        <v>0</v>
      </c>
      <c r="C68">
        <v>0.008051827857473</v>
      </c>
      <c r="D68">
        <v>0.021093090840911</v>
      </c>
      <c r="E68">
        <v>0.081876776102561</v>
      </c>
      <c r="F68">
        <v>0.169171318162301</v>
      </c>
      <c r="G68">
        <v>0.354246318158364</v>
      </c>
      <c r="H68">
        <v>0.442053085347512</v>
      </c>
      <c r="I68">
        <v>1.553450862715679</v>
      </c>
    </row>
    <row r="69" spans="1:9">
      <c r="A69" s="1" t="s">
        <v>81</v>
      </c>
      <c r="B69">
        <f>HYPERLINK("https://www.suredividend.com/sure-analysis-NVDA/","NVIDIA Corp")</f>
        <v>0</v>
      </c>
      <c r="C69">
        <v>0.272306863034705</v>
      </c>
      <c r="D69">
        <v>0.928816791049709</v>
      </c>
      <c r="E69">
        <v>1.048800929966107</v>
      </c>
      <c r="F69">
        <v>0.8561776831756951</v>
      </c>
      <c r="G69">
        <v>3.003779311882965</v>
      </c>
      <c r="H69">
        <v>3.164376734439598</v>
      </c>
      <c r="I69">
        <v>21.77769241825724</v>
      </c>
    </row>
    <row r="70" spans="1:9">
      <c r="A70" s="1" t="s">
        <v>82</v>
      </c>
      <c r="B70">
        <f>HYPERLINK("https://www.suredividend.com/sure-analysis-research-database/","NXP Semiconductors NV")</f>
        <v>0</v>
      </c>
      <c r="C70">
        <v>0.087797870542504</v>
      </c>
      <c r="D70">
        <v>0.174918997855154</v>
      </c>
      <c r="E70">
        <v>0.302469866535539</v>
      </c>
      <c r="F70">
        <v>0.120950888192267</v>
      </c>
      <c r="G70">
        <v>0.524323997889889</v>
      </c>
      <c r="H70">
        <v>0.5246697318770031</v>
      </c>
      <c r="I70">
        <v>2.002445478197693</v>
      </c>
    </row>
    <row r="71" spans="1:9">
      <c r="A71" s="1" t="s">
        <v>83</v>
      </c>
      <c r="B71">
        <f>HYPERLINK("https://www.suredividend.com/sure-analysis-research-database/","Okta Inc")</f>
        <v>0</v>
      </c>
      <c r="C71">
        <v>0.253578494123123</v>
      </c>
      <c r="D71">
        <v>0.399142745811144</v>
      </c>
      <c r="E71">
        <v>0.22982075579404</v>
      </c>
      <c r="F71">
        <v>0.189881807135756</v>
      </c>
      <c r="G71">
        <v>0.329384178699247</v>
      </c>
      <c r="H71">
        <v>-0.300791899260028</v>
      </c>
      <c r="I71">
        <v>0.335979164082847</v>
      </c>
    </row>
    <row r="72" spans="1:9">
      <c r="A72" s="1" t="s">
        <v>84</v>
      </c>
      <c r="B72">
        <f>HYPERLINK("https://www.suredividend.com/sure-analysis-research-database/","O`Reilly Automotive, Inc.")</f>
        <v>0</v>
      </c>
      <c r="C72">
        <v>0.06645622034509201</v>
      </c>
      <c r="D72">
        <v>0.125217158893491</v>
      </c>
      <c r="E72">
        <v>0.18428597704134</v>
      </c>
      <c r="F72">
        <v>0.152113506231054</v>
      </c>
      <c r="G72">
        <v>0.335008293492048</v>
      </c>
      <c r="H72">
        <v>0.621365407118839</v>
      </c>
      <c r="I72">
        <v>1.99471970671117</v>
      </c>
    </row>
    <row r="73" spans="1:9">
      <c r="A73" s="1" t="s">
        <v>85</v>
      </c>
      <c r="B73">
        <f>HYPERLINK("https://www.suredividend.com/sure-analysis-research-database/","Palo Alto Networks Inc")</f>
        <v>0</v>
      </c>
      <c r="C73">
        <v>-0.234535043148641</v>
      </c>
      <c r="D73">
        <v>-0.06823090516395</v>
      </c>
      <c r="E73">
        <v>0.158710780124527</v>
      </c>
      <c r="F73">
        <v>-0.03442078133478</v>
      </c>
      <c r="G73">
        <v>0.533196919928921</v>
      </c>
      <c r="H73">
        <v>0.5643645953519031</v>
      </c>
      <c r="I73">
        <v>2.555866936919048</v>
      </c>
    </row>
    <row r="74" spans="1:9">
      <c r="A74" s="1" t="s">
        <v>86</v>
      </c>
      <c r="B74">
        <f>HYPERLINK("https://www.suredividend.com/sure-analysis-PAYX/","Paychex Inc.")</f>
        <v>0</v>
      </c>
      <c r="C74">
        <v>0.004504504504504001</v>
      </c>
      <c r="D74">
        <v>-0.023833116451575</v>
      </c>
      <c r="E74">
        <v>0.047686163965233</v>
      </c>
      <c r="F74">
        <v>0.037223336637113</v>
      </c>
      <c r="G74">
        <v>0.191708082530521</v>
      </c>
      <c r="H74">
        <v>0.09394942947839101</v>
      </c>
      <c r="I74">
        <v>0.8493499757239831</v>
      </c>
    </row>
    <row r="75" spans="1:9">
      <c r="A75" s="1" t="s">
        <v>87</v>
      </c>
      <c r="B75">
        <f>HYPERLINK("https://www.suredividend.com/sure-analysis-PCAR/","Paccar Inc.")</f>
        <v>0</v>
      </c>
      <c r="C75">
        <v>0.088206544977402</v>
      </c>
      <c r="D75">
        <v>0.263049475490039</v>
      </c>
      <c r="E75">
        <v>0.455906136039321</v>
      </c>
      <c r="F75">
        <v>0.181481679725618</v>
      </c>
      <c r="G75">
        <v>0.7329468248935591</v>
      </c>
      <c r="H75">
        <v>1.292051903653145</v>
      </c>
      <c r="I75">
        <v>2.181069890416881</v>
      </c>
    </row>
    <row r="76" spans="1:9">
      <c r="A76" s="1" t="s">
        <v>88</v>
      </c>
      <c r="B76">
        <f>HYPERLINK("https://www.suredividend.com/sure-analysis-research-database/","PDD Holdings Inc")</f>
        <v>0</v>
      </c>
      <c r="C76">
        <v>-0.101922930759291</v>
      </c>
      <c r="D76">
        <v>-0.197173529012094</v>
      </c>
      <c r="E76">
        <v>0.194983818770226</v>
      </c>
      <c r="F76">
        <v>-0.192399699268676</v>
      </c>
      <c r="G76">
        <v>0.3782806485477661</v>
      </c>
      <c r="H76">
        <v>2.67755991285403</v>
      </c>
      <c r="I76">
        <v>2.883010187315149</v>
      </c>
    </row>
    <row r="77" spans="1:9">
      <c r="A77" s="1" t="s">
        <v>89</v>
      </c>
      <c r="B77">
        <f>HYPERLINK("https://www.suredividend.com/sure-analysis-PEP/","PepsiCo Inc")</f>
        <v>0</v>
      </c>
      <c r="C77">
        <v>-0.020800986459392</v>
      </c>
      <c r="D77">
        <v>-0.008362683483639001</v>
      </c>
      <c r="E77">
        <v>-0.048530496002775</v>
      </c>
      <c r="F77">
        <v>-0.016361494025774</v>
      </c>
      <c r="G77">
        <v>0.006890474500348001</v>
      </c>
      <c r="H77">
        <v>0.157104299724753</v>
      </c>
      <c r="I77">
        <v>0.6617180714617541</v>
      </c>
    </row>
    <row r="78" spans="1:9">
      <c r="A78" s="1" t="s">
        <v>90</v>
      </c>
      <c r="B78">
        <f>HYPERLINK("https://www.suredividend.com/sure-analysis-research-database/","Peloton Interactive Inc")</f>
        <v>0</v>
      </c>
      <c r="C78">
        <v>-0.035343035343035</v>
      </c>
      <c r="D78">
        <v>-0.15018315018315</v>
      </c>
      <c r="E78">
        <v>-0.14074074074074</v>
      </c>
      <c r="F78">
        <v>-0.238095238095238</v>
      </c>
      <c r="G78">
        <v>-0.6061120543293711</v>
      </c>
      <c r="H78">
        <v>-0.7805108798486281</v>
      </c>
      <c r="I78">
        <v>-0.8198757763975151</v>
      </c>
    </row>
    <row r="79" spans="1:9">
      <c r="A79" s="1" t="s">
        <v>91</v>
      </c>
      <c r="B79">
        <f>HYPERLINK("https://www.suredividend.com/sure-analysis-research-database/","PayPal Holdings Inc")</f>
        <v>0</v>
      </c>
      <c r="C79">
        <v>-0.0009985022466300001</v>
      </c>
      <c r="D79">
        <v>0.01935812531839</v>
      </c>
      <c r="E79">
        <v>-0.04426046807833101</v>
      </c>
      <c r="F79">
        <v>-0.022471910112359</v>
      </c>
      <c r="G79">
        <v>-0.182486722048209</v>
      </c>
      <c r="H79">
        <v>-0.378378378378378</v>
      </c>
      <c r="I79">
        <v>-0.384307692307692</v>
      </c>
    </row>
    <row r="80" spans="1:9">
      <c r="A80" s="1" t="s">
        <v>92</v>
      </c>
      <c r="B80">
        <f>HYPERLINK("https://www.suredividend.com/sure-analysis-QCOM/","Qualcomm, Inc.")</f>
        <v>0</v>
      </c>
      <c r="C80">
        <v>0.14201709726544</v>
      </c>
      <c r="D80">
        <v>0.279213373943751</v>
      </c>
      <c r="E80">
        <v>0.59196036103321</v>
      </c>
      <c r="F80">
        <v>0.208897282844806</v>
      </c>
      <c r="G80">
        <v>0.580806733864044</v>
      </c>
      <c r="H80">
        <v>0.223474191678565</v>
      </c>
      <c r="I80">
        <v>2.654020731733063</v>
      </c>
    </row>
    <row r="81" spans="1:9">
      <c r="A81" s="1" t="s">
        <v>93</v>
      </c>
      <c r="B81">
        <f>HYPERLINK("https://www.suredividend.com/sure-analysis-research-database/","Regeneron Pharmaceuticals, Inc.")</f>
        <v>0</v>
      </c>
      <c r="C81">
        <v>0.024824192764977</v>
      </c>
      <c r="D81">
        <v>0.123657034361396</v>
      </c>
      <c r="E81">
        <v>0.165471858976668</v>
      </c>
      <c r="F81">
        <v>0.10506780220656</v>
      </c>
      <c r="G81">
        <v>0.299290495314591</v>
      </c>
      <c r="H81">
        <v>0.5104267172959011</v>
      </c>
      <c r="I81">
        <v>1.324050572290599</v>
      </c>
    </row>
    <row r="82" spans="1:9">
      <c r="A82" s="1" t="s">
        <v>94</v>
      </c>
      <c r="B82">
        <f>HYPERLINK("https://www.suredividend.com/sure-analysis-ROST/","Ross Stores, Inc.")</f>
        <v>0</v>
      </c>
      <c r="C82">
        <v>0.007427274602847001</v>
      </c>
      <c r="D82">
        <v>0.081506090808416</v>
      </c>
      <c r="E82">
        <v>0.240391601001864</v>
      </c>
      <c r="F82">
        <v>0.058530240624322</v>
      </c>
      <c r="G82">
        <v>0.422195728849826</v>
      </c>
      <c r="H82">
        <v>0.710920035598909</v>
      </c>
      <c r="I82">
        <v>0.685181925794016</v>
      </c>
    </row>
    <row r="83" spans="1:9">
      <c r="A83" s="1" t="s">
        <v>95</v>
      </c>
      <c r="B83">
        <f>HYPERLINK("https://www.suredividend.com/sure-analysis-SBUX/","Starbucks Corp.")</f>
        <v>0</v>
      </c>
      <c r="C83">
        <v>-0.0321566984393</v>
      </c>
      <c r="D83">
        <v>-0.04722721465537701</v>
      </c>
      <c r="E83">
        <v>-0.017610710169642</v>
      </c>
      <c r="F83">
        <v>-0.025990453863149</v>
      </c>
      <c r="G83">
        <v>-0.033691132547457</v>
      </c>
      <c r="H83">
        <v>0.195216031417107</v>
      </c>
      <c r="I83">
        <v>0.4917734506302091</v>
      </c>
    </row>
    <row r="84" spans="1:9">
      <c r="A84" s="1" t="s">
        <v>96</v>
      </c>
      <c r="B84">
        <f>HYPERLINK("https://www.suredividend.com/sure-analysis-research-database/","Seagen Inc")</f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97</v>
      </c>
      <c r="B85">
        <f>HYPERLINK("https://www.suredividend.com/sure-analysis-research-database/","Sirius XM Holdings Inc")</f>
        <v>0</v>
      </c>
      <c r="C85">
        <v>-0.182902584493041</v>
      </c>
      <c r="D85">
        <v>-0.220439285307841</v>
      </c>
      <c r="E85">
        <v>-0.024193356917305</v>
      </c>
      <c r="F85">
        <v>-0.244665796776505</v>
      </c>
      <c r="G85">
        <v>0.164734888202454</v>
      </c>
      <c r="H85">
        <v>-0.296027953342582</v>
      </c>
      <c r="I85">
        <v>-0.244401956098099</v>
      </c>
    </row>
    <row r="86" spans="1:9">
      <c r="A86" s="1" t="s">
        <v>98</v>
      </c>
      <c r="B86">
        <f>HYPERLINK("https://www.suredividend.com/sure-analysis-research-database/","Synopsys, Inc.")</f>
        <v>0</v>
      </c>
      <c r="C86">
        <v>0.013692369887332</v>
      </c>
      <c r="D86">
        <v>0.017035234366733</v>
      </c>
      <c r="E86">
        <v>0.269301875165067</v>
      </c>
      <c r="F86">
        <v>0.120040395408906</v>
      </c>
      <c r="G86">
        <v>0.623511527742589</v>
      </c>
      <c r="H86">
        <v>0.9637032244884061</v>
      </c>
      <c r="I86">
        <v>4.394948550046773</v>
      </c>
    </row>
    <row r="87" spans="1:9">
      <c r="A87" s="1" t="s">
        <v>99</v>
      </c>
      <c r="B87">
        <f>HYPERLINK("https://www.suredividend.com/sure-analysis-research-database/","Splunk Inc")</f>
        <v>0</v>
      </c>
      <c r="C87">
        <v>0.014117342313171</v>
      </c>
      <c r="D87">
        <v>0.032504780114722</v>
      </c>
      <c r="E87">
        <v>0.277324632952691</v>
      </c>
      <c r="F87">
        <v>0.027896291434197</v>
      </c>
      <c r="G87">
        <v>0.7280953431913481</v>
      </c>
      <c r="H87">
        <v>0.281820414176966</v>
      </c>
      <c r="I87">
        <v>0.254908245853032</v>
      </c>
    </row>
    <row r="88" spans="1:9">
      <c r="A88" s="1" t="s">
        <v>100</v>
      </c>
      <c r="B88">
        <f>HYPERLINK("https://www.suredividend.com/sure-analysis-SWKS/","Skyworks Solutions, Inc.")</f>
        <v>0</v>
      </c>
      <c r="C88">
        <v>0.043551971408279</v>
      </c>
      <c r="D88">
        <v>0.038170722673944</v>
      </c>
      <c r="E88">
        <v>0.159414141628397</v>
      </c>
      <c r="F88">
        <v>-0.014929246473136</v>
      </c>
      <c r="G88">
        <v>0.035559710929929</v>
      </c>
      <c r="H88">
        <v>-0.07485609154625601</v>
      </c>
      <c r="I88">
        <v>0.503494676154508</v>
      </c>
    </row>
    <row r="89" spans="1:9">
      <c r="A89" s="1" t="s">
        <v>101</v>
      </c>
      <c r="B89">
        <f>HYPERLINK("https://www.suredividend.com/sure-analysis-research-database/","Atlassian Corporation")</f>
        <v>0</v>
      </c>
      <c r="C89">
        <v>0.005504926678077</v>
      </c>
      <c r="D89">
        <v>0.07603960396039601</v>
      </c>
      <c r="E89">
        <v>0.029069216930214</v>
      </c>
      <c r="F89">
        <v>-0.08618515092911701</v>
      </c>
      <c r="G89">
        <v>0.39530106560534</v>
      </c>
      <c r="H89">
        <v>-0.117821340151791</v>
      </c>
      <c r="I89">
        <v>0.9592572561745091</v>
      </c>
    </row>
    <row r="90" spans="1:9">
      <c r="A90" s="1" t="s">
        <v>102</v>
      </c>
      <c r="B90">
        <f>HYPERLINK("https://www.suredividend.com/sure-analysis-research-database/","T-Mobile US Inc")</f>
        <v>0</v>
      </c>
      <c r="C90">
        <v>0.019945263934516</v>
      </c>
      <c r="D90">
        <v>0.028337069390134</v>
      </c>
      <c r="E90">
        <v>0.187852380603345</v>
      </c>
      <c r="F90">
        <v>0.029042408391775</v>
      </c>
      <c r="G90">
        <v>0.192961179200727</v>
      </c>
      <c r="H90">
        <v>0.3360367508056381</v>
      </c>
      <c r="I90">
        <v>1.351629532145258</v>
      </c>
    </row>
    <row r="91" spans="1:9">
      <c r="A91" s="1" t="s">
        <v>103</v>
      </c>
      <c r="B91">
        <f>HYPERLINK("https://www.suredividend.com/sure-analysis-research-database/","Tesla Inc")</f>
        <v>0</v>
      </c>
      <c r="C91">
        <v>-0.056290862701323</v>
      </c>
      <c r="D91">
        <v>-0.250917682798194</v>
      </c>
      <c r="E91">
        <v>-0.336249439210408</v>
      </c>
      <c r="F91">
        <v>-0.285495814552479</v>
      </c>
      <c r="G91">
        <v>0.023639298892988</v>
      </c>
      <c r="H91">
        <v>-0.330332642191155</v>
      </c>
      <c r="I91">
        <v>8.398275341834871</v>
      </c>
    </row>
    <row r="92" spans="1:9">
      <c r="A92" s="1" t="s">
        <v>104</v>
      </c>
      <c r="B92">
        <f>HYPERLINK("https://www.suredividend.com/sure-analysis-research-database/","Take-Two Interactive Software, Inc.")</f>
        <v>0</v>
      </c>
      <c r="C92">
        <v>-0.06916983319379101</v>
      </c>
      <c r="D92">
        <v>-0.08059796437659</v>
      </c>
      <c r="E92">
        <v>0.009358195404707</v>
      </c>
      <c r="F92">
        <v>-0.10201926063995</v>
      </c>
      <c r="G92">
        <v>0.307017543859649</v>
      </c>
      <c r="H92">
        <v>-0.058375138445501</v>
      </c>
      <c r="I92">
        <v>0.6085698386199221</v>
      </c>
    </row>
    <row r="93" spans="1:9">
      <c r="A93" s="1" t="s">
        <v>105</v>
      </c>
      <c r="B93">
        <f>HYPERLINK("https://www.suredividend.com/sure-analysis-TXN/","Texas Instruments Inc.")</f>
        <v>0</v>
      </c>
      <c r="C93">
        <v>0.085175068289048</v>
      </c>
      <c r="D93">
        <v>0.124426690338807</v>
      </c>
      <c r="E93">
        <v>0.106133790299054</v>
      </c>
      <c r="F93">
        <v>0.041707637719351</v>
      </c>
      <c r="G93">
        <v>0.084976367005049</v>
      </c>
      <c r="H93">
        <v>0.124601033629302</v>
      </c>
      <c r="I93">
        <v>0.9462227912932141</v>
      </c>
    </row>
    <row r="94" spans="1:9">
      <c r="A94" s="1" t="s">
        <v>106</v>
      </c>
      <c r="B94">
        <f>HYPERLINK("https://www.suredividend.com/sure-analysis-VRSK/","Verisk Analytics Inc")</f>
        <v>0</v>
      </c>
      <c r="C94">
        <v>-0.036620402217456</v>
      </c>
      <c r="D94">
        <v>-0.018680436796021</v>
      </c>
      <c r="E94">
        <v>-0.020947157958628</v>
      </c>
      <c r="F94">
        <v>-0.003265511178095</v>
      </c>
      <c r="G94">
        <v>0.335636438504791</v>
      </c>
      <c r="H94">
        <v>0.330939937198507</v>
      </c>
      <c r="I94">
        <v>0.9259019576120361</v>
      </c>
    </row>
    <row r="95" spans="1:9">
      <c r="A95" s="1" t="s">
        <v>107</v>
      </c>
      <c r="B95">
        <f>HYPERLINK("https://www.suredividend.com/sure-analysis-research-database/","Verisign Inc.")</f>
        <v>0</v>
      </c>
      <c r="C95">
        <v>-0.019709967320261</v>
      </c>
      <c r="D95">
        <v>-0.114524237811909</v>
      </c>
      <c r="E95">
        <v>-0.032748891575977</v>
      </c>
      <c r="F95">
        <v>-0.067877257719945</v>
      </c>
      <c r="G95">
        <v>0.004079497907949</v>
      </c>
      <c r="H95">
        <v>-0.05965909090909</v>
      </c>
      <c r="I95">
        <v>0.06360110803324101</v>
      </c>
    </row>
    <row r="96" spans="1:9">
      <c r="A96" s="1" t="s">
        <v>108</v>
      </c>
      <c r="B96">
        <f>HYPERLINK("https://www.suredividend.com/sure-analysis-research-database/","Vertex Pharmaceuticals, Inc.")</f>
        <v>0</v>
      </c>
      <c r="C96">
        <v>-0.014527035099037</v>
      </c>
      <c r="D96">
        <v>0.152964526318731</v>
      </c>
      <c r="E96">
        <v>0.190160150050497</v>
      </c>
      <c r="F96">
        <v>0.013664626803312</v>
      </c>
      <c r="G96">
        <v>0.435907255256927</v>
      </c>
      <c r="H96">
        <v>0.7441221244925571</v>
      </c>
      <c r="I96">
        <v>1.259133483047598</v>
      </c>
    </row>
    <row r="97" spans="1:9">
      <c r="A97" s="1" t="s">
        <v>109</v>
      </c>
      <c r="B97">
        <f>HYPERLINK("https://www.suredividend.com/sure-analysis-WBA/","Walgreens Boots Alliance Inc")</f>
        <v>0</v>
      </c>
      <c r="C97">
        <v>-0.04898955139836</v>
      </c>
      <c r="D97">
        <v>-0.061430436470131</v>
      </c>
      <c r="E97">
        <v>0.038327356119934</v>
      </c>
      <c r="F97">
        <v>-0.175743302914336</v>
      </c>
      <c r="G97">
        <v>-0.299236998178938</v>
      </c>
      <c r="H97">
        <v>-0.484369964550435</v>
      </c>
      <c r="I97">
        <v>-0.549863986157471</v>
      </c>
    </row>
    <row r="98" spans="1:9">
      <c r="A98" s="1" t="s">
        <v>110</v>
      </c>
      <c r="B98">
        <f>HYPERLINK("https://www.suredividend.com/sure-analysis-research-database/","Workday Inc")</f>
        <v>0</v>
      </c>
      <c r="C98">
        <v>-0.09321608880270101</v>
      </c>
      <c r="D98">
        <v>-0.020018066847335</v>
      </c>
      <c r="E98">
        <v>0.09478060791991201</v>
      </c>
      <c r="F98">
        <v>-0.017568644497573</v>
      </c>
      <c r="G98">
        <v>0.52134402872048</v>
      </c>
      <c r="H98">
        <v>0.205860121826508</v>
      </c>
      <c r="I98">
        <v>0.447688694352514</v>
      </c>
    </row>
    <row r="99" spans="1:9">
      <c r="A99" s="1" t="s">
        <v>111</v>
      </c>
      <c r="B99">
        <f>HYPERLINK("https://www.suredividend.com/sure-analysis-XEL/","Xcel Energy, Inc.")</f>
        <v>0</v>
      </c>
      <c r="C99">
        <v>-0.119891470239104</v>
      </c>
      <c r="D99">
        <v>-0.13705094226056</v>
      </c>
      <c r="E99">
        <v>-0.06914178100618701</v>
      </c>
      <c r="F99">
        <v>-0.161686318849943</v>
      </c>
      <c r="G99">
        <v>-0.1367093155552</v>
      </c>
      <c r="H99">
        <v>-0.202837223661757</v>
      </c>
      <c r="I99">
        <v>0.07687742893957601</v>
      </c>
    </row>
    <row r="100" spans="1:9">
      <c r="A100" s="1" t="s">
        <v>112</v>
      </c>
      <c r="B100">
        <f>HYPERLINK("https://www.suredividend.com/sure-analysis-research-database/","Xilinx, Inc.")</f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113</v>
      </c>
      <c r="B101">
        <f>HYPERLINK("https://www.suredividend.com/sure-analysis-research-database/","Zoom Video Communications Inc")</f>
        <v>0</v>
      </c>
      <c r="C101">
        <v>0.083746898263027</v>
      </c>
      <c r="D101">
        <v>-0.019640852974186</v>
      </c>
      <c r="E101">
        <v>-0.005550021346235</v>
      </c>
      <c r="F101">
        <v>-0.028229731608955</v>
      </c>
      <c r="G101">
        <v>0.041120381406436</v>
      </c>
      <c r="H101">
        <v>-0.287810843864655</v>
      </c>
      <c r="I101">
        <v>0.127096774193548</v>
      </c>
    </row>
    <row r="102" spans="1:9">
      <c r="A102" s="1" t="s">
        <v>114</v>
      </c>
      <c r="B102">
        <f>HYPERLINK("https://www.suredividend.com/sure-analysis-research-database/","Zscaler Inc")</f>
        <v>0</v>
      </c>
      <c r="C102">
        <v>-0.207279602930749</v>
      </c>
      <c r="D102">
        <v>-0.045169861453786</v>
      </c>
      <c r="E102">
        <v>0.256022968418424</v>
      </c>
      <c r="F102">
        <v>-0.091713305650839</v>
      </c>
      <c r="G102">
        <v>0.908392603129445</v>
      </c>
      <c r="H102">
        <v>0.0004971661529280001</v>
      </c>
      <c r="I102">
        <v>2.161665357423409</v>
      </c>
    </row>
  </sheetData>
  <autoFilter ref="A1:I102"/>
  <conditionalFormatting sqref="A1:I1">
    <cfRule type="cellIs" dxfId="7" priority="10" operator="notEqual">
      <formula>-13.345</formula>
    </cfRule>
  </conditionalFormatting>
  <conditionalFormatting sqref="A2:A102">
    <cfRule type="cellIs" dxfId="0" priority="1" operator="notEqual">
      <formula>"None"</formula>
    </cfRule>
  </conditionalFormatting>
  <conditionalFormatting sqref="B2:B102">
    <cfRule type="cellIs" dxfId="0" priority="2" operator="notEqual">
      <formula>"None"</formula>
    </cfRule>
  </conditionalFormatting>
  <conditionalFormatting sqref="C2:C102">
    <cfRule type="cellIs" dxfId="3" priority="3" operator="notEqual">
      <formula>"None"</formula>
    </cfRule>
  </conditionalFormatting>
  <conditionalFormatting sqref="D2:D102">
    <cfRule type="cellIs" dxfId="3" priority="4" operator="notEqual">
      <formula>"None"</formula>
    </cfRule>
  </conditionalFormatting>
  <conditionalFormatting sqref="E2:E102">
    <cfRule type="cellIs" dxfId="3" priority="5" operator="notEqual">
      <formula>"None"</formula>
    </cfRule>
  </conditionalFormatting>
  <conditionalFormatting sqref="F2:F102">
    <cfRule type="cellIs" dxfId="3" priority="6" operator="notEqual">
      <formula>"None"</formula>
    </cfRule>
  </conditionalFormatting>
  <conditionalFormatting sqref="G2:G102">
    <cfRule type="cellIs" dxfId="3" priority="7" operator="notEqual">
      <formula>"None"</formula>
    </cfRule>
  </conditionalFormatting>
  <conditionalFormatting sqref="H2:H102">
    <cfRule type="cellIs" dxfId="3" priority="8" operator="notEqual">
      <formula>"None"</formula>
    </cfRule>
  </conditionalFormatting>
  <conditionalFormatting sqref="I2:I102">
    <cfRule type="cellIs" dxfId="3" priority="9" operator="notEqual">
      <formula>"None"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5.7109375" customWidth="1"/>
    <col min="2" max="2" width="0" customWidth="1"/>
  </cols>
  <sheetData>
    <row r="1" spans="1:2">
      <c r="A1" s="1" t="s">
        <v>131</v>
      </c>
      <c r="B1" s="1"/>
    </row>
    <row r="2" spans="1:2">
      <c r="A2" s="1" t="s">
        <v>132</v>
      </c>
    </row>
    <row r="3" spans="1:2">
      <c r="A3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Characteristics</vt:lpstr>
      <vt:lpstr>Performance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2024-03-13T12:48:05Z</dcterms:created>
  <dcterms:modified xsi:type="dcterms:W3CDTF">2024-03-13T12:48:05Z</dcterms:modified>
</cp:coreProperties>
</file>