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7E411EA-3D6D-4131-AC82-834760804D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M22" i="1" s="1"/>
  <c r="K10" i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6" i="1"/>
  <c r="I22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/>
  <c r="XFD1048561" i="4" a="1"/>
  <c r="XFD1048561" i="4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7" i="1" l="1"/>
  <c r="I23" i="1"/>
  <c r="I24" i="1"/>
  <c r="I25" i="1"/>
  <c r="M21" i="1"/>
  <c r="J17" i="3"/>
  <c r="F17" i="3"/>
  <c r="L11" i="3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V21" i="1" l="1"/>
  <c r="J18" i="3"/>
  <c r="L17" i="3"/>
  <c r="J19" i="3"/>
  <c r="G16" i="3"/>
  <c r="F18" i="3"/>
  <c r="L18" i="3" s="1"/>
  <c r="O22" i="5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F13" i="1" s="1"/>
  <c r="F17" i="1" s="1"/>
  <c r="L27" i="5"/>
  <c r="F6" i="5"/>
  <c r="F4" i="5"/>
  <c r="F3" i="5"/>
  <c r="F5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<sst xmlns="http://schemas.openxmlformats.org/spreadsheetml/2006/main" count="912" uniqueCount="467">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</sst>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45"/>
  <sheetViews>
    <sheetView tabSelected="1" topLeftCell="A5" zoomScale="70" zoomScaleNormal="70" workbookViewId="0">
      <selection activeCell="I20" sqref="I20:I27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>
        <f>K11-K12</f>
        <v>245</v>
      </c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>
        <v>18432</v>
      </c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1412.7925988000011</v>
      </c>
      <c r="G12" s="2"/>
      <c r="H12" s="2"/>
      <c r="I12" s="2"/>
      <c r="J12" s="9" t="s">
        <v>17</v>
      </c>
      <c r="K12" s="22">
        <v>18187</v>
      </c>
      <c r="L12" s="16">
        <v>8741.99</v>
      </c>
      <c r="M12" s="7">
        <v>-0.01</v>
      </c>
      <c r="O12" s="2"/>
      <c r="P12" s="11" t="s">
        <v>0</v>
      </c>
      <c r="Q12" s="27">
        <f>Q15+Q16</f>
        <v>-8459.2294390000006</v>
      </c>
      <c r="R12" s="2"/>
      <c r="S12" s="2"/>
      <c r="T12" s="2"/>
      <c r="U12" s="9" t="s">
        <v>17</v>
      </c>
      <c r="V12" s="22">
        <f>K12</f>
        <v>18187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1127.602598800001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-8542.9294390000014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K28</f>
        <v>-580.05740119999871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V20+V21+V28</f>
        <v>-8788.2394390000009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1992.85</v>
      </c>
      <c r="G16" s="2"/>
      <c r="H16" s="2"/>
      <c r="I16" s="2"/>
      <c r="J16" s="9" t="s">
        <v>465</v>
      </c>
      <c r="K16" s="106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4.9538644370419753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-101.0660625925926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18187</v>
      </c>
      <c r="I20" s="12">
        <f>G20-H20</f>
        <v>-352.68999999999869</v>
      </c>
      <c r="J20" s="17">
        <f t="shared" ref="J20:J27" si="0">$K$16</f>
        <v>0.20000599999999999</v>
      </c>
      <c r="K20" s="19">
        <f>I20*J20</f>
        <v>-70.540116139999739</v>
      </c>
      <c r="L20" s="14">
        <v>-2.34</v>
      </c>
      <c r="M20" s="7">
        <f>(H20/G20-1)*F20*10</f>
        <v>-1.9775926290391821E-3</v>
      </c>
      <c r="O20" s="2"/>
      <c r="P20" s="13" t="s">
        <v>16</v>
      </c>
      <c r="Q20" s="12">
        <v>-0.1</v>
      </c>
      <c r="R20" s="12">
        <v>8921.59</v>
      </c>
      <c r="S20" s="14">
        <f>$K$12</f>
        <v>18187</v>
      </c>
      <c r="T20" s="12">
        <f>R20-S20</f>
        <v>-9265.41</v>
      </c>
      <c r="U20" s="25">
        <f>$V$13</f>
        <v>0.31414999999999998</v>
      </c>
      <c r="V20" s="14">
        <f>T20*U20</f>
        <v>-2910.7285514999999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18187</v>
      </c>
      <c r="I21" s="12">
        <f t="shared" ref="I21:I27" si="1">G21-H21</f>
        <v>-352</v>
      </c>
      <c r="J21" s="17">
        <f t="shared" si="0"/>
        <v>0.20000599999999999</v>
      </c>
      <c r="K21" s="19">
        <f>I21*J21</f>
        <v>-70.402112000000002</v>
      </c>
      <c r="L21" s="14">
        <v>-2.19</v>
      </c>
      <c r="M21" s="7">
        <f t="shared" ref="M21:M27" si="2">(H21/G21-1)*F21*10</f>
        <v>-1.9736473226801277E-3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18187</v>
      </c>
      <c r="T21" s="12">
        <f>R21-S21</f>
        <v>-9349.6200000000008</v>
      </c>
      <c r="U21" s="25">
        <f t="shared" ref="U21:U28" si="3">$V$13</f>
        <v>0.31414999999999998</v>
      </c>
      <c r="V21" s="14">
        <f>T21*U21</f>
        <v>-2937.1831230000003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18187</v>
      </c>
      <c r="I22" s="12">
        <f t="shared" si="1"/>
        <v>-357.09999999999854</v>
      </c>
      <c r="J22" s="17">
        <f t="shared" si="0"/>
        <v>0.20000599999999999</v>
      </c>
      <c r="K22" s="19">
        <f t="shared" ref="K22:K27" si="5">I22*J22</f>
        <v>-71.422142599999702</v>
      </c>
      <c r="L22" s="14"/>
      <c r="M22" s="7">
        <f t="shared" si="2"/>
        <v>-2.0028154953196432E-3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18187</v>
      </c>
      <c r="I23" s="12">
        <f t="shared" si="1"/>
        <v>-361.77999999999884</v>
      </c>
      <c r="J23" s="17">
        <f t="shared" si="0"/>
        <v>0.20000599999999999</v>
      </c>
      <c r="K23" s="19">
        <f t="shared" si="5"/>
        <v>-72.358170679999759</v>
      </c>
      <c r="L23" s="14"/>
      <c r="M23" s="7">
        <f t="shared" si="2"/>
        <v>-2.0295962686575518E-3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18187</v>
      </c>
      <c r="I24" s="12">
        <f t="shared" si="1"/>
        <v>-366.77999999999884</v>
      </c>
      <c r="J24" s="17">
        <f t="shared" si="0"/>
        <v>0.20000599999999999</v>
      </c>
      <c r="K24" s="19">
        <f t="shared" si="5"/>
        <v>-73.358200679999769</v>
      </c>
      <c r="L24" s="14"/>
      <c r="M24" s="7">
        <f t="shared" si="2"/>
        <v>-2.0582237480794244E-3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18187</v>
      </c>
      <c r="I25" s="12">
        <f t="shared" si="1"/>
        <v>-370.84999999999854</v>
      </c>
      <c r="J25" s="17">
        <f t="shared" si="0"/>
        <v>0.20000599999999999</v>
      </c>
      <c r="K25" s="19">
        <f t="shared" si="5"/>
        <v>-74.172225099999707</v>
      </c>
      <c r="L25" s="14"/>
      <c r="M25" s="7">
        <f t="shared" si="2"/>
        <v>-2.0815383795039777E-3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18187</v>
      </c>
      <c r="I26" s="12">
        <f t="shared" si="1"/>
        <v>-367</v>
      </c>
      <c r="J26" s="17">
        <f t="shared" si="0"/>
        <v>0.20000599999999999</v>
      </c>
      <c r="K26" s="19">
        <f t="shared" si="5"/>
        <v>-73.402202000000003</v>
      </c>
      <c r="L26" s="14"/>
      <c r="M26" s="7">
        <f t="shared" si="2"/>
        <v>-2.0594837261503907E-3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18187</v>
      </c>
      <c r="I27" s="12">
        <f t="shared" si="1"/>
        <v>-372</v>
      </c>
      <c r="J27" s="17">
        <f t="shared" si="0"/>
        <v>0.20000599999999999</v>
      </c>
      <c r="K27" s="19">
        <f t="shared" si="5"/>
        <v>-74.402231999999998</v>
      </c>
      <c r="L27" s="14"/>
      <c r="M27" s="7">
        <f t="shared" si="2"/>
        <v>-2.0881279820376131E-3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-580.05740119999871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18187</v>
      </c>
      <c r="T28" s="14">
        <f>R28-S28</f>
        <v>-9359.6299999999992</v>
      </c>
      <c r="U28" s="25">
        <f t="shared" si="3"/>
        <v>0.31414999999999998</v>
      </c>
      <c r="V28" s="14">
        <f>T28*U28</f>
        <v>-2940.3277644999998</v>
      </c>
      <c r="W28" s="3"/>
      <c r="X28" s="6"/>
    </row>
    <row r="29" spans="4:24" x14ac:dyDescent="0.25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.75" x14ac:dyDescent="0.3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25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30" x14ac:dyDescent="0.25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75" x14ac:dyDescent="0.25">
      <c r="D34" s="2"/>
      <c r="E34" s="11" t="s">
        <v>0</v>
      </c>
      <c r="F34" s="27">
        <f>F37+F38</f>
        <v>-6335.6722534999999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-8463.7755479999996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75" x14ac:dyDescent="0.25">
      <c r="D35" s="2"/>
      <c r="E35" s="11" t="s">
        <v>1</v>
      </c>
      <c r="F35" s="19">
        <f>F34-F36</f>
        <v>-6419.6122534999995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-8543.9455479999997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75" x14ac:dyDescent="0.25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75" x14ac:dyDescent="0.25">
      <c r="D37" s="2"/>
      <c r="E37" s="11" t="s">
        <v>3</v>
      </c>
      <c r="F37" s="19">
        <f>SUM(K42:K44)-G37</f>
        <v>-6650.1322534999999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-8785.6555479999988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75" x14ac:dyDescent="0.25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75" x14ac:dyDescent="0.25">
      <c r="D39" s="2"/>
      <c r="E39" s="11" t="s">
        <v>5</v>
      </c>
      <c r="F39" s="26">
        <f>F35/F36+1</f>
        <v>-75.478582958065275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-105.57285203941623</v>
      </c>
      <c r="R39" s="2"/>
      <c r="S39" s="2"/>
      <c r="T39" s="2"/>
      <c r="U39" s="2"/>
      <c r="V39" s="2"/>
      <c r="W39" s="3"/>
      <c r="X39" s="6"/>
    </row>
    <row r="40" spans="4:24" x14ac:dyDescent="0.25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75" x14ac:dyDescent="0.25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75" x14ac:dyDescent="0.25">
      <c r="D42" s="2"/>
      <c r="E42" s="13" t="s">
        <v>16</v>
      </c>
      <c r="F42" s="12">
        <v>-0.1</v>
      </c>
      <c r="G42" s="12">
        <v>8920.14</v>
      </c>
      <c r="H42" s="14">
        <f>$K$12</f>
        <v>18187</v>
      </c>
      <c r="I42" s="12">
        <f>G42-H42</f>
        <v>-9266.86</v>
      </c>
      <c r="J42" s="17">
        <f>$K$16</f>
        <v>0.20000599999999999</v>
      </c>
      <c r="K42" s="14">
        <f>I42*J42</f>
        <v>-1853.42760116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18187</v>
      </c>
      <c r="T42" s="12">
        <f>R42-S42</f>
        <v>-9265.57</v>
      </c>
      <c r="U42" s="17">
        <v>0.31424999999999997</v>
      </c>
      <c r="V42" s="14">
        <f>T42*U42</f>
        <v>-2911.7053724999996</v>
      </c>
      <c r="W42" s="14">
        <v>40.61</v>
      </c>
      <c r="X42" s="6"/>
    </row>
    <row r="43" spans="4:24" ht="15.75" x14ac:dyDescent="0.25">
      <c r="D43" s="2"/>
      <c r="E43" s="13" t="s">
        <v>16</v>
      </c>
      <c r="F43" s="12">
        <v>-0.1</v>
      </c>
      <c r="G43" s="14">
        <v>8897.86</v>
      </c>
      <c r="H43" s="14">
        <f>$K$12</f>
        <v>18187</v>
      </c>
      <c r="I43" s="12">
        <f>G43-H43</f>
        <v>-9289.14</v>
      </c>
      <c r="J43" s="17">
        <f>$K$16</f>
        <v>0.20000599999999999</v>
      </c>
      <c r="K43" s="14">
        <f>I43*J43</f>
        <v>-1857.8837348399998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18187</v>
      </c>
      <c r="T43" s="12">
        <f>R43-S43</f>
        <v>-9337.23</v>
      </c>
      <c r="U43" s="17">
        <v>0.31424999999999997</v>
      </c>
      <c r="V43" s="14">
        <f>T43*U43</f>
        <v>-2934.2245274999996</v>
      </c>
      <c r="W43" s="3"/>
      <c r="X43" s="6"/>
    </row>
    <row r="44" spans="4:24" ht="15.75" x14ac:dyDescent="0.25">
      <c r="D44" s="2"/>
      <c r="E44" s="13" t="s">
        <v>16</v>
      </c>
      <c r="F44" s="12">
        <v>-0.1</v>
      </c>
      <c r="G44" s="12">
        <v>8844.69</v>
      </c>
      <c r="H44" s="14">
        <f>$K$12</f>
        <v>18187</v>
      </c>
      <c r="I44" s="12">
        <f>G44-H44</f>
        <v>-9342.31</v>
      </c>
      <c r="J44" s="17">
        <v>0.31424999999999997</v>
      </c>
      <c r="K44" s="14">
        <f>I44*J44</f>
        <v>-2935.8209174999997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18187</v>
      </c>
      <c r="T44" s="12">
        <f>R44-S44</f>
        <v>-9347.44</v>
      </c>
      <c r="U44" s="17">
        <v>0.31419999999999998</v>
      </c>
      <c r="V44" s="14">
        <f>T44*U44</f>
        <v>-2936.9656479999999</v>
      </c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topLeftCell="D1" workbookViewId="0">
      <selection activeCell="N8" sqref="N8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14062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45369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07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07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07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07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0.28708995090205441</v>
      </c>
      <c r="Q14" s="91"/>
      <c r="R14" s="91">
        <v>0</v>
      </c>
      <c r="S14" s="91"/>
    </row>
    <row r="15" spans="3:19" ht="23.25" x14ac:dyDescent="0.35">
      <c r="F15" s="107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v>315.45</v>
      </c>
      <c r="P15" s="95">
        <f t="shared" ref="P15:P19" si="5">O15/$O$19</f>
        <v>0.14382994522679754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v>314.45999999999998</v>
      </c>
      <c r="P16" s="95">
        <f t="shared" si="5"/>
        <v>0.14337855310197734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v>314.45999999999998</v>
      </c>
      <c r="P17" s="95">
        <f t="shared" si="5"/>
        <v>0.14337855310197734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0.28232299766719332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2193.2150464396286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1992.85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07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231.9579314931826</v>
      </c>
      <c r="K22" s="88">
        <f>J11</f>
        <v>167.25565694393165</v>
      </c>
      <c r="L22" s="88">
        <f>J22-K22</f>
        <v>64.702274549250944</v>
      </c>
      <c r="N22" s="92" t="s">
        <v>458</v>
      </c>
      <c r="O22" s="93">
        <f>O20-O19</f>
        <v>-200.36504643962871</v>
      </c>
    </row>
    <row r="23" spans="6:19" x14ac:dyDescent="0.25">
      <c r="F23" s="107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231.9579314931826</v>
      </c>
      <c r="K23" s="88">
        <f>J12</f>
        <v>167.25565694393165</v>
      </c>
      <c r="L23" s="88">
        <f t="shared" ref="L23:L26" si="8">J23-K23</f>
        <v>64.702274549250944</v>
      </c>
    </row>
    <row r="24" spans="6:19" x14ac:dyDescent="0.25">
      <c r="F24" s="107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231.9579314931826</v>
      </c>
      <c r="K24" s="88">
        <f>J13</f>
        <v>167.25565694393165</v>
      </c>
      <c r="L24" s="88">
        <f t="shared" si="8"/>
        <v>64.702274549250944</v>
      </c>
    </row>
    <row r="25" spans="6:19" x14ac:dyDescent="0.25">
      <c r="F25" s="107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806.06485755459482</v>
      </c>
      <c r="K25" s="88">
        <f>J14</f>
        <v>404.23302916820506</v>
      </c>
      <c r="L25" s="88">
        <f t="shared" si="8"/>
        <v>401.83182838638976</v>
      </c>
    </row>
    <row r="26" spans="6:19" x14ac:dyDescent="0.25">
      <c r="F26" s="107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490.91134796585743</v>
      </c>
      <c r="K26" s="88">
        <v>0</v>
      </c>
      <c r="L26" s="88">
        <f t="shared" si="8"/>
        <v>490.91134796585743</v>
      </c>
    </row>
    <row r="27" spans="6:19" x14ac:dyDescent="0.25">
      <c r="F27" s="107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1992.85</v>
      </c>
      <c r="K27" s="57"/>
      <c r="L27" s="88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6"/>
  <sheetViews>
    <sheetView workbookViewId="0">
      <selection activeCell="I19" sqref="I1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45369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25">
      <c r="A6" s="108" t="s">
        <v>39</v>
      </c>
      <c r="B6" s="109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45369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45369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45369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45369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45369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45369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45369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45369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45369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25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25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25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45369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25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4"/>
  <sheetViews>
    <sheetView zoomScale="85" zoomScaleNormal="85" workbookViewId="0">
      <selection activeCell="G25" sqref="G25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45369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45369</v>
      </c>
      <c r="M5" s="32"/>
    </row>
    <row r="6" spans="2:13" x14ac:dyDescent="0.25">
      <c r="B6" s="108" t="s">
        <v>21</v>
      </c>
      <c r="C6" s="109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45369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45369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45369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45369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45369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45369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.75" x14ac:dyDescent="0.3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45369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2024-03-17T22:40:32Z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