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lku\Documents\GitHub\MarkovMarkowitzV2\XLS-CSV\"/>
    </mc:Choice>
  </mc:AlternateContent>
  <bookViews>
    <workbookView xWindow="-120" yWindow="-120" windowWidth="29040" windowHeight="15720" activeTab="2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D7" i="5"/>
  <c r="E3" i="5" s="1"/>
  <c r="F3" i="5" s="1"/>
  <c r="M21" i="1"/>
  <c r="M20" i="1"/>
  <c r="I21" i="1"/>
  <c r="K21" i="1" s="1"/>
  <c r="XFD1048550" i="4" a="1"/>
  <c r="XFD1048550" i="4" s="1"/>
  <c r="XFD1048551" i="4" a="1"/>
  <c r="XFD1048551" i="4"/>
  <c r="XFD1048552" i="4" a="1"/>
  <c r="XFD1048552" i="4"/>
  <c r="XFD1048553" i="4" a="1"/>
  <c r="XFD1048553" i="4"/>
  <c r="XFD1048554" i="4" a="1"/>
  <c r="XFD1048554" i="4"/>
  <c r="XFD1048556" i="4" a="1"/>
  <c r="XFD1048556" i="4"/>
  <c r="XFD1048557" i="4" a="1"/>
  <c r="XFD1048557" i="4"/>
  <c r="XFD1048558" i="4" a="1"/>
  <c r="XFD1048558" i="4" s="1"/>
  <c r="XFD1048559" i="4" a="1"/>
  <c r="XFD1048559" i="4"/>
  <c r="XFD1048560" i="4" a="1"/>
  <c r="XFD1048560" i="4"/>
  <c r="XFD1048561" i="4" a="1"/>
  <c r="XFD1048561" i="4"/>
  <c r="XFD1048562" i="4" a="1"/>
  <c r="XFD1048562" i="4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/>
  <c r="XFD1048569" i="4" a="1"/>
  <c r="XFD1048569" i="4"/>
  <c r="XFD1048570" i="4" a="1"/>
  <c r="XFD1048570" i="4"/>
  <c r="XFD1048571" i="4" a="1"/>
  <c r="XFD1048571" i="4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L11" i="3" s="1"/>
  <c r="J15" i="3"/>
  <c r="F15" i="3"/>
  <c r="J14" i="3"/>
  <c r="F14" i="3"/>
  <c r="J13" i="3"/>
  <c r="F13" i="3"/>
  <c r="J12" i="3"/>
  <c r="F12" i="3"/>
  <c r="J10" i="3"/>
  <c r="F10" i="3"/>
  <c r="L5" i="3"/>
  <c r="I11" i="3" s="1"/>
  <c r="G20" i="2"/>
  <c r="I19" i="2"/>
  <c r="I20" i="2" s="1"/>
  <c r="K5" i="2"/>
  <c r="H10" i="2" s="1"/>
  <c r="C19" i="2"/>
  <c r="E19" i="2" s="1"/>
  <c r="I15" i="2"/>
  <c r="I14" i="2"/>
  <c r="I13" i="2"/>
  <c r="I12" i="2"/>
  <c r="I11" i="2"/>
  <c r="I10" i="2"/>
  <c r="E15" i="2"/>
  <c r="E13" i="2"/>
  <c r="E12" i="2"/>
  <c r="E10" i="2"/>
  <c r="E11" i="2"/>
  <c r="E14" i="2"/>
  <c r="V36" i="1"/>
  <c r="V37" i="1"/>
  <c r="J36" i="1"/>
  <c r="K29" i="1"/>
  <c r="V29" i="1" s="1"/>
  <c r="U21" i="1"/>
  <c r="U22" i="1"/>
  <c r="U20" i="1"/>
  <c r="V12" i="1"/>
  <c r="S20" i="1"/>
  <c r="T20" i="1" s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XFD1048555" i="4" a="1"/>
  <c r="L10" i="3" l="1"/>
  <c r="XFD1048555" i="4"/>
  <c r="E6" i="5"/>
  <c r="F6" i="5" s="1"/>
  <c r="E5" i="5"/>
  <c r="F5" i="5" s="1"/>
  <c r="E4" i="5"/>
  <c r="F4" i="5" s="1"/>
  <c r="E7" i="5"/>
  <c r="I22" i="2"/>
  <c r="I23" i="2" s="1"/>
  <c r="K11" i="3"/>
  <c r="L15" i="3"/>
  <c r="L13" i="3"/>
  <c r="K13" i="3"/>
  <c r="K12" i="3"/>
  <c r="J16" i="3"/>
  <c r="J18" i="3" s="1"/>
  <c r="L14" i="3"/>
  <c r="K14" i="3"/>
  <c r="I15" i="3"/>
  <c r="L12" i="3"/>
  <c r="I10" i="3"/>
  <c r="K15" i="3"/>
  <c r="J4" i="3"/>
  <c r="I14" i="3"/>
  <c r="I12" i="3"/>
  <c r="K10" i="3"/>
  <c r="I13" i="3"/>
  <c r="F16" i="3"/>
  <c r="I18" i="3"/>
  <c r="J15" i="2"/>
  <c r="J19" i="2"/>
  <c r="J20" i="2" s="1"/>
  <c r="K19" i="2"/>
  <c r="C20" i="2"/>
  <c r="E20" i="2" s="1"/>
  <c r="K20" i="2" s="1"/>
  <c r="I4" i="2"/>
  <c r="H24" i="2"/>
  <c r="H20" i="2"/>
  <c r="H12" i="2"/>
  <c r="H11" i="2"/>
  <c r="H19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2" i="1"/>
  <c r="I20" i="1"/>
  <c r="V21" i="1" s="1"/>
  <c r="I24" i="2" l="1"/>
  <c r="G11" i="3"/>
  <c r="G10" i="3"/>
  <c r="L16" i="3"/>
  <c r="G13" i="3"/>
  <c r="G15" i="3"/>
  <c r="K16" i="3"/>
  <c r="K18" i="3" s="1"/>
  <c r="G14" i="3"/>
  <c r="G12" i="3"/>
  <c r="K17" i="2"/>
  <c r="J17" i="2"/>
  <c r="J24" i="2" s="1"/>
  <c r="F15" i="2"/>
  <c r="F13" i="2"/>
  <c r="F12" i="2"/>
  <c r="F10" i="2"/>
  <c r="F11" i="2"/>
  <c r="J20" i="1"/>
  <c r="K20" i="1" s="1"/>
  <c r="K22" i="1" s="1"/>
  <c r="F15" i="1" s="1"/>
  <c r="F12" i="1" s="1"/>
  <c r="V20" i="1"/>
  <c r="J37" i="1"/>
  <c r="K37" i="1" s="1"/>
  <c r="K36" i="1"/>
  <c r="G16" i="3" l="1"/>
  <c r="L18" i="3"/>
  <c r="K19" i="3"/>
  <c r="J25" i="2"/>
  <c r="K24" i="2"/>
  <c r="F17" i="2"/>
  <c r="F31" i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F13" i="1" l="1"/>
  <c r="F17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<sst xmlns="http://schemas.openxmlformats.org/spreadsheetml/2006/main" count="856" uniqueCount="436">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</sst>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39"/>
  <sheetViews>
    <sheetView topLeftCell="A6" zoomScale="85" zoomScaleNormal="85" workbookViewId="0">
      <selection activeCell="H21" sqref="H21"/>
    </sheetView>
  </sheetViews>
  <sheetFormatPr defaultRowHeight="14.4" x14ac:dyDescent="0.3"/>
  <cols>
    <col min="4" max="4" width="11.33203125" bestFit="1" customWidth="1"/>
    <col min="5" max="5" width="13.6640625" bestFit="1" customWidth="1"/>
    <col min="6" max="6" width="12.5546875" bestFit="1" customWidth="1"/>
    <col min="7" max="7" width="10.44140625" customWidth="1"/>
    <col min="8" max="8" width="10" bestFit="1" customWidth="1"/>
    <col min="10" max="10" width="13.33203125" bestFit="1" customWidth="1"/>
    <col min="11" max="11" width="12.5546875" bestFit="1" customWidth="1"/>
    <col min="12" max="12" width="13.33203125" style="1" customWidth="1"/>
    <col min="13" max="13" width="9.109375" style="5"/>
    <col min="14" max="14" width="4" customWidth="1"/>
    <col min="15" max="15" width="12.88671875" customWidth="1"/>
    <col min="16" max="16" width="13.6640625" bestFit="1" customWidth="1"/>
    <col min="17" max="17" width="12.5546875" bestFit="1" customWidth="1"/>
    <col min="18" max="18" width="9.44140625" bestFit="1" customWidth="1"/>
    <col min="19" max="19" width="10" bestFit="1" customWidth="1"/>
    <col min="20" max="20" width="19.5546875" bestFit="1" customWidth="1"/>
    <col min="21" max="21" width="13.33203125" bestFit="1" customWidth="1"/>
    <col min="22" max="22" width="11.33203125" customWidth="1"/>
    <col min="23" max="23" width="12.109375" customWidth="1"/>
  </cols>
  <sheetData>
    <row r="4" spans="4:24" ht="15.6" x14ac:dyDescent="0.3">
      <c r="K4" s="20"/>
    </row>
    <row r="9" spans="4:24" ht="18" x14ac:dyDescent="0.35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3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28.8" x14ac:dyDescent="0.3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6" x14ac:dyDescent="0.3">
      <c r="D12" s="2"/>
      <c r="E12" s="11" t="s">
        <v>0</v>
      </c>
      <c r="F12" s="27">
        <f>F15+F16</f>
        <v>61.190387926846711</v>
      </c>
      <c r="G12" s="2"/>
      <c r="H12" s="2"/>
      <c r="I12" s="2"/>
      <c r="J12" s="9" t="s">
        <v>17</v>
      </c>
      <c r="K12" s="22">
        <v>18043</v>
      </c>
      <c r="L12" s="16">
        <v>8741.99</v>
      </c>
      <c r="M12" s="7">
        <v>-0.01</v>
      </c>
      <c r="O12" s="2"/>
      <c r="P12" s="11" t="s">
        <v>0</v>
      </c>
      <c r="Q12" s="27">
        <f>Q15+Q16</f>
        <v>-8323.5166389999995</v>
      </c>
      <c r="R12" s="2"/>
      <c r="S12" s="2"/>
      <c r="T12" s="2"/>
      <c r="U12" s="9" t="s">
        <v>17</v>
      </c>
      <c r="V12" s="22">
        <f>K12</f>
        <v>18043</v>
      </c>
      <c r="W12" s="16">
        <v>8741.99</v>
      </c>
      <c r="X12" s="7">
        <v>-0.01</v>
      </c>
    </row>
    <row r="13" spans="4:24" ht="15.6" x14ac:dyDescent="0.3">
      <c r="D13" s="2"/>
      <c r="E13" s="11" t="s">
        <v>1</v>
      </c>
      <c r="F13" s="19">
        <f>F12-F14</f>
        <v>-3.2796120731532881</v>
      </c>
      <c r="G13" s="2"/>
      <c r="H13" s="2"/>
      <c r="I13" s="2"/>
      <c r="J13" s="9" t="s">
        <v>12</v>
      </c>
      <c r="K13" s="18">
        <v>0.19739274248467581</v>
      </c>
      <c r="L13" s="3"/>
      <c r="M13" s="6"/>
      <c r="O13" s="2"/>
      <c r="P13" s="11" t="s">
        <v>1</v>
      </c>
      <c r="Q13" s="19">
        <f>Q12-Q14</f>
        <v>-8407.2166390000002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x14ac:dyDescent="0.3">
      <c r="D14" s="2"/>
      <c r="E14" s="11" t="s">
        <v>2</v>
      </c>
      <c r="F14" s="19">
        <v>64.47</v>
      </c>
      <c r="G14" s="2">
        <f>F14/2</f>
        <v>32.234999999999999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6" x14ac:dyDescent="0.3">
      <c r="D15" s="2"/>
      <c r="E15" s="11" t="s">
        <v>3</v>
      </c>
      <c r="F15" s="19">
        <f>K22</f>
        <v>-49.109612073153286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-8652.5266389999997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6" x14ac:dyDescent="0.3">
      <c r="D16" s="2"/>
      <c r="E16" s="11" t="s">
        <v>4</v>
      </c>
      <c r="F16" s="19">
        <v>110.3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6" x14ac:dyDescent="0.3">
      <c r="D17" s="2"/>
      <c r="E17" s="11" t="s">
        <v>5</v>
      </c>
      <c r="F17" s="26">
        <f>F13/F14+1</f>
        <v>0.94912964055912385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-99.44464323775388</v>
      </c>
      <c r="R17" s="2"/>
      <c r="S17" s="2"/>
      <c r="T17" s="2"/>
      <c r="U17" s="2"/>
      <c r="V17" s="2"/>
      <c r="W17" s="3"/>
      <c r="X17" s="6"/>
    </row>
    <row r="18" spans="4:24" x14ac:dyDescent="0.3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6" x14ac:dyDescent="0.3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6" x14ac:dyDescent="0.3">
      <c r="D20" s="2"/>
      <c r="E20" s="13" t="s">
        <v>426</v>
      </c>
      <c r="F20" s="12">
        <v>-0.1</v>
      </c>
      <c r="G20" s="12">
        <v>17940.21</v>
      </c>
      <c r="H20" s="14">
        <v>18000</v>
      </c>
      <c r="I20" s="12">
        <f>G20-H20</f>
        <v>-59.790000000000873</v>
      </c>
      <c r="J20" s="17">
        <f>$K$13</f>
        <v>0.19739274248467581</v>
      </c>
      <c r="K20" s="14">
        <f>I20*J20</f>
        <v>-11.80211207315894</v>
      </c>
      <c r="L20" s="14">
        <v>-20.29</v>
      </c>
      <c r="M20" s="7">
        <f>(H20/G20-1)*F20*10</f>
        <v>-3.332736907762035E-3</v>
      </c>
      <c r="O20" s="2"/>
      <c r="P20" s="13" t="s">
        <v>16</v>
      </c>
      <c r="Q20" s="12">
        <v>-0.1</v>
      </c>
      <c r="R20" s="12">
        <v>8921.59</v>
      </c>
      <c r="S20" s="14">
        <f>$K$12</f>
        <v>18043</v>
      </c>
      <c r="T20" s="12">
        <f>R20-S20</f>
        <v>-9121.41</v>
      </c>
      <c r="U20" s="25">
        <f>$V$13</f>
        <v>0.31414999999999998</v>
      </c>
      <c r="V20" s="14">
        <f>T20*U20</f>
        <v>-2865.4909514999999</v>
      </c>
      <c r="W20" s="14"/>
      <c r="X20" s="6"/>
    </row>
    <row r="21" spans="4:24" ht="15.6" x14ac:dyDescent="0.3">
      <c r="D21" s="2"/>
      <c r="E21" s="13" t="s">
        <v>13</v>
      </c>
      <c r="F21" s="12">
        <v>-0.1</v>
      </c>
      <c r="G21" s="14">
        <v>9152.2800000000007</v>
      </c>
      <c r="H21" s="14">
        <v>9270</v>
      </c>
      <c r="I21" s="12">
        <f>G21-H21</f>
        <v>-117.71999999999935</v>
      </c>
      <c r="J21" s="17">
        <v>0.3124999999999537</v>
      </c>
      <c r="K21" s="14">
        <f>I21*J21</f>
        <v>-36.787499999994346</v>
      </c>
      <c r="L21" s="14">
        <v>2.15</v>
      </c>
      <c r="M21" s="7">
        <f>(H21/G21-1)*F21*10</f>
        <v>-1.2862368721236585E-2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18043</v>
      </c>
      <c r="T21" s="12">
        <f>R21-S21</f>
        <v>-9205.6200000000008</v>
      </c>
      <c r="U21" s="25">
        <f t="shared" ref="U21:U22" si="0">$V$13</f>
        <v>0.31414999999999998</v>
      </c>
      <c r="V21" s="14">
        <f>T21*U21</f>
        <v>-2891.9455230000003</v>
      </c>
      <c r="W21" s="3"/>
      <c r="X21" s="6"/>
    </row>
    <row r="22" spans="4:24" ht="15.6" x14ac:dyDescent="0.3">
      <c r="D22" s="2"/>
      <c r="E22" s="13"/>
      <c r="F22" s="12"/>
      <c r="G22" s="12"/>
      <c r="H22" s="12"/>
      <c r="I22" s="12"/>
      <c r="J22" s="17"/>
      <c r="K22" s="14">
        <f>SUM(K20:K21)-0.52</f>
        <v>-49.109612073153286</v>
      </c>
      <c r="L22" s="6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18043</v>
      </c>
      <c r="T22" s="14">
        <f>R22-S22</f>
        <v>-9215.6299999999992</v>
      </c>
      <c r="U22" s="25">
        <f t="shared" si="0"/>
        <v>0.31414999999999998</v>
      </c>
      <c r="V22" s="14">
        <f>T22*U22</f>
        <v>-2895.0901644999994</v>
      </c>
      <c r="W22" s="3"/>
      <c r="X22" s="6"/>
    </row>
    <row r="23" spans="4:24" x14ac:dyDescent="0.3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" x14ac:dyDescent="0.35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3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28.8" x14ac:dyDescent="0.3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6" x14ac:dyDescent="0.3">
      <c r="D28" s="2"/>
      <c r="E28" s="11" t="s">
        <v>0</v>
      </c>
      <c r="F28" s="27">
        <f>F31+F32</f>
        <v>-6185.0795372100574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-8328.0267480000002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6" x14ac:dyDescent="0.3">
      <c r="D29" s="2"/>
      <c r="E29" s="11" t="s">
        <v>1</v>
      </c>
      <c r="F29" s="19">
        <f>F28-F30</f>
        <v>-6269.019537210057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-8408.1967480000003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6" x14ac:dyDescent="0.3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6" x14ac:dyDescent="0.3">
      <c r="D31" s="2"/>
      <c r="E31" s="11" t="s">
        <v>3</v>
      </c>
      <c r="F31" s="19">
        <f>SUM(K36:K38)-G31</f>
        <v>-6499.5395372100575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-8649.9067479999994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6" x14ac:dyDescent="0.3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6" x14ac:dyDescent="0.3">
      <c r="D33" s="2"/>
      <c r="E33" s="11" t="s">
        <v>5</v>
      </c>
      <c r="F33" s="26">
        <f>F29/F30+1</f>
        <v>-73.684531060400971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-103.87959022078084</v>
      </c>
      <c r="R33" s="2"/>
      <c r="S33" s="2"/>
      <c r="T33" s="2"/>
      <c r="U33" s="2"/>
      <c r="V33" s="2"/>
      <c r="W33" s="3"/>
      <c r="X33" s="6"/>
    </row>
    <row r="34" spans="4:24" x14ac:dyDescent="0.3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6" x14ac:dyDescent="0.3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6" x14ac:dyDescent="0.3">
      <c r="D36" s="2"/>
      <c r="E36" s="13" t="s">
        <v>16</v>
      </c>
      <c r="F36" s="12">
        <v>-0.1</v>
      </c>
      <c r="G36" s="12">
        <v>8920.14</v>
      </c>
      <c r="H36" s="14">
        <f>$K$12</f>
        <v>18043</v>
      </c>
      <c r="I36" s="12">
        <f>G36-H36</f>
        <v>-9122.86</v>
      </c>
      <c r="J36" s="17">
        <f>$K$13</f>
        <v>0.19739274248467581</v>
      </c>
      <c r="K36" s="14">
        <f>I36*J36</f>
        <v>-1800.7863547037496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18043</v>
      </c>
      <c r="T36" s="12">
        <f>R36-S36</f>
        <v>-9121.57</v>
      </c>
      <c r="U36" s="17">
        <v>0.31424999999999997</v>
      </c>
      <c r="V36" s="14">
        <f>T36*U36</f>
        <v>-2866.4533724999997</v>
      </c>
      <c r="W36" s="14">
        <v>40.61</v>
      </c>
      <c r="X36" s="6"/>
    </row>
    <row r="37" spans="4:24" ht="15.6" x14ac:dyDescent="0.3">
      <c r="D37" s="2"/>
      <c r="E37" s="13" t="s">
        <v>16</v>
      </c>
      <c r="F37" s="12">
        <v>-0.1</v>
      </c>
      <c r="G37" s="14">
        <v>8897.86</v>
      </c>
      <c r="H37" s="14">
        <f>$K$12</f>
        <v>18043</v>
      </c>
      <c r="I37" s="12">
        <f>G37-H37</f>
        <v>-9145.14</v>
      </c>
      <c r="J37" s="17">
        <f>$K$13</f>
        <v>0.19739274248467581</v>
      </c>
      <c r="K37" s="14">
        <f>I37*J37</f>
        <v>-1805.1842650063081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18043</v>
      </c>
      <c r="T37" s="12">
        <f>R37-S37</f>
        <v>-9193.23</v>
      </c>
      <c r="U37" s="17">
        <v>0.31424999999999997</v>
      </c>
      <c r="V37" s="14">
        <f>T37*U37</f>
        <v>-2888.9725274999996</v>
      </c>
      <c r="W37" s="3"/>
      <c r="X37" s="6"/>
    </row>
    <row r="38" spans="4:24" ht="15.6" x14ac:dyDescent="0.3">
      <c r="D38" s="2"/>
      <c r="E38" s="13" t="s">
        <v>16</v>
      </c>
      <c r="F38" s="12">
        <v>-0.1</v>
      </c>
      <c r="G38" s="12">
        <v>8844.69</v>
      </c>
      <c r="H38" s="14">
        <f>$K$12</f>
        <v>18043</v>
      </c>
      <c r="I38" s="12">
        <f>G38-H38</f>
        <v>-9198.31</v>
      </c>
      <c r="J38" s="17">
        <v>0.31424999999999997</v>
      </c>
      <c r="K38" s="14">
        <f>I38*J38</f>
        <v>-2890.5689174999998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18043</v>
      </c>
      <c r="T38" s="12">
        <f>R38-S38</f>
        <v>-9203.44</v>
      </c>
      <c r="U38" s="17">
        <v>0.31419999999999998</v>
      </c>
      <c r="V38" s="14">
        <f>T38*U38</f>
        <v>-2891.7208479999999</v>
      </c>
      <c r="W38" s="3"/>
      <c r="X38" s="6"/>
    </row>
    <row r="39" spans="4:24" x14ac:dyDescent="0.3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7"/>
  <sheetViews>
    <sheetView workbookViewId="0">
      <selection activeCell="E30" sqref="E30"/>
    </sheetView>
  </sheetViews>
  <sheetFormatPr defaultRowHeight="14.4" x14ac:dyDescent="0.3"/>
  <cols>
    <col min="4" max="4" width="10.33203125" style="1" bestFit="1" customWidth="1"/>
    <col min="5" max="5" width="9.109375" style="1"/>
    <col min="6" max="6" width="13.44140625" style="1" bestFit="1" customWidth="1"/>
  </cols>
  <sheetData>
    <row r="1" spans="3:6" x14ac:dyDescent="0.3">
      <c r="F1" s="76">
        <f ca="1">TODAY()</f>
        <v>45366</v>
      </c>
    </row>
    <row r="2" spans="3:6" x14ac:dyDescent="0.3">
      <c r="D2" s="1" t="s">
        <v>433</v>
      </c>
      <c r="E2" s="1" t="s">
        <v>434</v>
      </c>
      <c r="F2" s="1" t="s">
        <v>435</v>
      </c>
    </row>
    <row r="3" spans="3:6" x14ac:dyDescent="0.3">
      <c r="C3" t="s">
        <v>428</v>
      </c>
      <c r="D3" s="77">
        <v>315</v>
      </c>
      <c r="E3" s="79">
        <f>D3/$D$7</f>
        <v>0.18051575931232092</v>
      </c>
      <c r="F3" s="77">
        <f t="shared" ref="F3:F4" si="0">$F$7*E3</f>
        <v>138.58014326647566</v>
      </c>
    </row>
    <row r="4" spans="3:6" x14ac:dyDescent="0.3">
      <c r="C4" t="s">
        <v>429</v>
      </c>
      <c r="D4" s="77">
        <v>315</v>
      </c>
      <c r="E4" s="79">
        <f t="shared" ref="E4:E7" si="1">D4/$D$7</f>
        <v>0.18051575931232092</v>
      </c>
      <c r="F4" s="77">
        <f t="shared" si="0"/>
        <v>138.58014326647566</v>
      </c>
    </row>
    <row r="5" spans="3:6" x14ac:dyDescent="0.3">
      <c r="C5" t="s">
        <v>430</v>
      </c>
      <c r="D5" s="77">
        <v>315</v>
      </c>
      <c r="E5" s="79">
        <f t="shared" si="1"/>
        <v>0.18051575931232092</v>
      </c>
      <c r="F5" s="77">
        <f>$F$7*E5</f>
        <v>138.58014326647566</v>
      </c>
    </row>
    <row r="6" spans="3:6" x14ac:dyDescent="0.3">
      <c r="C6" t="s">
        <v>431</v>
      </c>
      <c r="D6" s="77">
        <v>800</v>
      </c>
      <c r="E6" s="79">
        <f t="shared" si="1"/>
        <v>0.45845272206303728</v>
      </c>
      <c r="F6" s="77">
        <f>E6*F7</f>
        <v>351.94957020057313</v>
      </c>
    </row>
    <row r="7" spans="3:6" x14ac:dyDescent="0.3">
      <c r="C7" t="s">
        <v>432</v>
      </c>
      <c r="D7" s="78">
        <f>SUM(D3:D6)</f>
        <v>1745</v>
      </c>
      <c r="E7" s="79">
        <f t="shared" si="1"/>
        <v>1</v>
      </c>
      <c r="F7" s="78">
        <v>767.69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5"/>
  <sheetViews>
    <sheetView tabSelected="1" workbookViewId="0">
      <selection activeCell="G12" sqref="G12"/>
    </sheetView>
  </sheetViews>
  <sheetFormatPr defaultRowHeight="14.4" x14ac:dyDescent="0.3"/>
  <cols>
    <col min="1" max="1" width="11.109375" style="31" bestFit="1" customWidth="1"/>
    <col min="3" max="3" width="15.88671875" style="30" bestFit="1" customWidth="1"/>
    <col min="4" max="4" width="14.109375" style="30" customWidth="1"/>
    <col min="5" max="5" width="15.44140625" style="29" customWidth="1"/>
    <col min="6" max="6" width="10.33203125" customWidth="1"/>
    <col min="7" max="7" width="15.88671875" style="30" customWidth="1"/>
    <col min="8" max="8" width="13" style="30" customWidth="1"/>
    <col min="9" max="9" width="15.88671875" style="29" bestFit="1" customWidth="1"/>
    <col min="10" max="10" width="15.33203125" style="29" customWidth="1"/>
    <col min="11" max="11" width="10.6640625" customWidth="1"/>
  </cols>
  <sheetData>
    <row r="4" spans="1:12" x14ac:dyDescent="0.3">
      <c r="A4" s="61"/>
      <c r="B4" s="57"/>
      <c r="C4" s="55"/>
      <c r="D4" s="55"/>
      <c r="E4" s="62">
        <v>45355</v>
      </c>
      <c r="F4" s="57"/>
      <c r="G4" s="55"/>
      <c r="H4" s="55"/>
      <c r="I4" s="66">
        <f ca="1">K5</f>
        <v>45366</v>
      </c>
      <c r="J4" s="56"/>
      <c r="K4" s="38" t="s">
        <v>43</v>
      </c>
    </row>
    <row r="5" spans="1:12" x14ac:dyDescent="0.3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32.03</v>
      </c>
      <c r="J5" s="56"/>
      <c r="K5" s="65">
        <f ca="1">TODAY()</f>
        <v>45366</v>
      </c>
      <c r="L5" s="32"/>
    </row>
    <row r="6" spans="1:12" x14ac:dyDescent="0.3">
      <c r="A6" s="80" t="s">
        <v>39</v>
      </c>
      <c r="B6" s="81"/>
      <c r="C6" s="36"/>
      <c r="D6" s="36"/>
      <c r="E6" s="37"/>
      <c r="F6" s="35"/>
      <c r="G6" s="55"/>
      <c r="H6" s="55"/>
      <c r="I6" s="56"/>
      <c r="J6" s="56"/>
      <c r="K6" s="35"/>
      <c r="L6" s="32"/>
    </row>
    <row r="7" spans="1:12" x14ac:dyDescent="0.3">
      <c r="A7" s="34"/>
      <c r="B7" s="35"/>
      <c r="C7" s="36"/>
      <c r="D7" s="36"/>
      <c r="E7" s="37"/>
      <c r="F7" s="35"/>
      <c r="G7" s="36"/>
      <c r="H7" s="36"/>
      <c r="I7" s="38"/>
      <c r="J7" s="38"/>
      <c r="K7" s="35"/>
      <c r="L7" s="32"/>
    </row>
    <row r="8" spans="1:12" x14ac:dyDescent="0.3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3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3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v>0.17999000000000001</v>
      </c>
      <c r="H10" s="39">
        <f t="shared" ref="H10:H15" ca="1" si="2">$K$5</f>
        <v>45366</v>
      </c>
      <c r="I10" s="37">
        <f t="shared" ref="I10:I15" si="3">B10*G10</f>
        <v>202005.65684000001</v>
      </c>
      <c r="J10" s="37">
        <f t="shared" ref="J10:J15" si="4">I10-E10</f>
        <v>7245.6720960000239</v>
      </c>
      <c r="K10" s="46">
        <f t="shared" ref="K10:K15" si="5">I10/E10-1</f>
        <v>3.7203084121843588E-2</v>
      </c>
      <c r="L10" s="32"/>
    </row>
    <row r="11" spans="1:12" x14ac:dyDescent="0.3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v>0.20319799999999999</v>
      </c>
      <c r="H11" s="39">
        <f t="shared" ca="1" si="2"/>
        <v>45366</v>
      </c>
      <c r="I11" s="37">
        <f t="shared" si="3"/>
        <v>97595.999400000001</v>
      </c>
      <c r="J11" s="37">
        <f t="shared" si="4"/>
        <v>1589.3126999999949</v>
      </c>
      <c r="K11" s="46">
        <f t="shared" si="5"/>
        <v>1.655418757410354E-2</v>
      </c>
      <c r="L11" s="32"/>
    </row>
    <row r="12" spans="1:12" x14ac:dyDescent="0.3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v>3.115729</v>
      </c>
      <c r="H12" s="39">
        <f t="shared" ca="1" si="2"/>
        <v>45366</v>
      </c>
      <c r="I12" s="37">
        <f t="shared" si="3"/>
        <v>64056.272511000003</v>
      </c>
      <c r="J12" s="37">
        <f t="shared" si="4"/>
        <v>734.98425000000861</v>
      </c>
      <c r="K12" s="46">
        <f t="shared" si="5"/>
        <v>1.1607221997292916E-2</v>
      </c>
      <c r="L12" s="32"/>
    </row>
    <row r="13" spans="1:12" x14ac:dyDescent="0.3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v>3.3077999999999999</v>
      </c>
      <c r="H13" s="39">
        <f t="shared" ca="1" si="2"/>
        <v>45366</v>
      </c>
      <c r="I13" s="37">
        <f t="shared" si="3"/>
        <v>3602.1941999999999</v>
      </c>
      <c r="J13" s="37">
        <f t="shared" si="4"/>
        <v>75.506903999999849</v>
      </c>
      <c r="K13" s="46">
        <f t="shared" si="5"/>
        <v>2.141014999703561E-2</v>
      </c>
      <c r="L13" s="32"/>
    </row>
    <row r="14" spans="1:12" x14ac:dyDescent="0.3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v>7.4480079999999997</v>
      </c>
      <c r="H14" s="39">
        <f t="shared" ca="1" si="2"/>
        <v>45366</v>
      </c>
      <c r="I14" s="37">
        <f t="shared" si="3"/>
        <v>2346.1225199999999</v>
      </c>
      <c r="J14" s="37">
        <f t="shared" si="4"/>
        <v>46.867589999999836</v>
      </c>
      <c r="K14" s="46">
        <f t="shared" si="5"/>
        <v>2.0383816247813824E-2</v>
      </c>
      <c r="L14" s="32"/>
    </row>
    <row r="15" spans="1:12" x14ac:dyDescent="0.3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2.4513099999999999</v>
      </c>
      <c r="H15" s="39">
        <f t="shared" ca="1" si="2"/>
        <v>45366</v>
      </c>
      <c r="I15" s="37">
        <f t="shared" si="3"/>
        <v>71.087989999999991</v>
      </c>
      <c r="J15" s="37">
        <f t="shared" si="4"/>
        <v>1.3473399999999884</v>
      </c>
      <c r="K15" s="46">
        <f t="shared" si="5"/>
        <v>1.9319292263550558E-2</v>
      </c>
      <c r="L15" s="32"/>
    </row>
    <row r="16" spans="1:12" x14ac:dyDescent="0.3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3">
      <c r="A17" s="34"/>
      <c r="B17" s="35"/>
      <c r="C17" s="36"/>
      <c r="D17" s="36"/>
      <c r="E17" s="47">
        <f>SUM(E10:E15)</f>
        <v>359983.64258099999</v>
      </c>
      <c r="F17" s="48">
        <f>SUM(F10:F15)</f>
        <v>1</v>
      </c>
      <c r="G17" s="49"/>
      <c r="H17" s="49"/>
      <c r="I17" s="47">
        <f>SUM(I10:I15)</f>
        <v>369677.333461</v>
      </c>
      <c r="J17" s="47">
        <f>SUM(J10:J15)</f>
        <v>9693.6908800000274</v>
      </c>
      <c r="K17" s="50">
        <f>I17/E17-1</f>
        <v>2.6928142652534071E-2</v>
      </c>
      <c r="L17" s="32"/>
    </row>
    <row r="18" spans="1:12" x14ac:dyDescent="0.3">
      <c r="A18" s="44" t="s">
        <v>48</v>
      </c>
      <c r="B18" s="35"/>
      <c r="C18" s="36"/>
      <c r="D18" s="36"/>
      <c r="E18" s="37"/>
      <c r="F18" s="35"/>
      <c r="G18" s="36" t="s">
        <v>51</v>
      </c>
      <c r="H18" s="36"/>
      <c r="I18" s="37"/>
      <c r="J18" s="37"/>
      <c r="K18" s="35"/>
      <c r="L18" s="32"/>
    </row>
    <row r="19" spans="1:12" x14ac:dyDescent="0.3">
      <c r="A19" s="34" t="s">
        <v>40</v>
      </c>
      <c r="B19" s="35">
        <v>5</v>
      </c>
      <c r="C19" s="51">
        <f>1503.75/5</f>
        <v>300.75</v>
      </c>
      <c r="D19" s="39">
        <v>45355</v>
      </c>
      <c r="E19" s="51">
        <f>B19*C19</f>
        <v>1503.75</v>
      </c>
      <c r="F19" s="35">
        <v>100</v>
      </c>
      <c r="G19" s="51">
        <v>303.36500000000001</v>
      </c>
      <c r="H19" s="39">
        <f ca="1">$K$5</f>
        <v>45366</v>
      </c>
      <c r="I19" s="51">
        <f>B19*G19</f>
        <v>1516.825</v>
      </c>
      <c r="J19" s="51">
        <f>I19-E19</f>
        <v>13.075000000000045</v>
      </c>
      <c r="K19" s="46">
        <f>I19/E19-1</f>
        <v>8.6949293433085106E-3</v>
      </c>
      <c r="L19" s="32"/>
    </row>
    <row r="20" spans="1:12" x14ac:dyDescent="0.3">
      <c r="A20" s="34" t="s">
        <v>45</v>
      </c>
      <c r="B20" s="35">
        <v>5</v>
      </c>
      <c r="C20" s="37">
        <f>C19*E5</f>
        <v>9440.5424999999996</v>
      </c>
      <c r="D20" s="39">
        <v>45355</v>
      </c>
      <c r="E20" s="47">
        <f>B20*C20</f>
        <v>47202.712499999994</v>
      </c>
      <c r="F20" s="58">
        <v>100</v>
      </c>
      <c r="G20" s="47">
        <f>G19*I5</f>
        <v>9716.7809500000003</v>
      </c>
      <c r="H20" s="39">
        <f ca="1">$K$5</f>
        <v>45366</v>
      </c>
      <c r="I20" s="37">
        <f>I19*$I$5</f>
        <v>48583.904750000002</v>
      </c>
      <c r="J20" s="51">
        <f>J19*$I$5</f>
        <v>418.79225000000145</v>
      </c>
      <c r="K20" s="46">
        <f>I20/E20-1</f>
        <v>2.9260866099591443E-2</v>
      </c>
      <c r="L20" s="32"/>
    </row>
    <row r="21" spans="1:12" x14ac:dyDescent="0.3">
      <c r="A21" s="61"/>
      <c r="B21" s="57"/>
      <c r="C21" s="55"/>
      <c r="D21" s="55"/>
      <c r="E21" s="56"/>
      <c r="F21" s="57"/>
      <c r="G21" s="55"/>
      <c r="H21" s="55"/>
      <c r="I21" s="56"/>
      <c r="J21" s="56"/>
      <c r="K21" s="57"/>
    </row>
    <row r="22" spans="1:12" x14ac:dyDescent="0.3">
      <c r="A22" s="61" t="s">
        <v>52</v>
      </c>
      <c r="B22" s="57"/>
      <c r="C22" s="55"/>
      <c r="D22" s="55"/>
      <c r="E22" s="56"/>
      <c r="F22" s="57"/>
      <c r="G22" s="55"/>
      <c r="H22" s="55"/>
      <c r="I22" s="53">
        <f>1550.05-I19</f>
        <v>33.224999999999909</v>
      </c>
      <c r="J22" s="56"/>
      <c r="K22" s="57"/>
    </row>
    <row r="23" spans="1:12" x14ac:dyDescent="0.3">
      <c r="A23" s="61"/>
      <c r="B23" s="57"/>
      <c r="C23" s="55"/>
      <c r="D23" s="55"/>
      <c r="E23" s="56"/>
      <c r="F23" s="57"/>
      <c r="G23" s="55"/>
      <c r="H23" s="55"/>
      <c r="I23" s="53">
        <f>I22*I5</f>
        <v>1064.1967499999971</v>
      </c>
      <c r="J23" s="56"/>
      <c r="K23" s="57"/>
    </row>
    <row r="24" spans="1:12" x14ac:dyDescent="0.3">
      <c r="A24" s="61"/>
      <c r="B24" s="57"/>
      <c r="C24" s="55"/>
      <c r="D24" s="55"/>
      <c r="E24" s="56"/>
      <c r="F24" s="57"/>
      <c r="G24" s="63" t="s">
        <v>46</v>
      </c>
      <c r="H24" s="52">
        <f ca="1">$K$5</f>
        <v>45366</v>
      </c>
      <c r="I24" s="53">
        <f>I17+I20+I23</f>
        <v>419325.43496099999</v>
      </c>
      <c r="J24" s="53">
        <f>J20+J17</f>
        <v>10112.48313000003</v>
      </c>
      <c r="K24" s="54">
        <f>J24/I24</f>
        <v>2.4116073786319584E-2</v>
      </c>
    </row>
    <row r="25" spans="1:12" x14ac:dyDescent="0.3">
      <c r="A25" s="61"/>
      <c r="B25" s="57"/>
      <c r="C25" s="55"/>
      <c r="D25" s="55"/>
      <c r="E25" s="56"/>
      <c r="F25" s="57"/>
      <c r="G25" s="64" t="s">
        <v>47</v>
      </c>
      <c r="H25" s="55"/>
      <c r="I25" s="56"/>
      <c r="J25" s="53">
        <f>J24*0.07</f>
        <v>707.87381910000215</v>
      </c>
      <c r="K25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zoomScale="85" zoomScaleNormal="85" workbookViewId="0">
      <selection activeCell="H11" sqref="H11"/>
    </sheetView>
  </sheetViews>
  <sheetFormatPr defaultRowHeight="14.4" x14ac:dyDescent="0.3"/>
  <cols>
    <col min="2" max="2" width="11.109375" style="31" bestFit="1" customWidth="1"/>
    <col min="3" max="3" width="13.33203125" bestFit="1" customWidth="1"/>
    <col min="4" max="4" width="15.88671875" style="30" bestFit="1" customWidth="1"/>
    <col min="5" max="5" width="14.109375" style="30" customWidth="1"/>
    <col min="6" max="6" width="15.44140625" style="29" customWidth="1"/>
    <col min="7" max="7" width="12.6640625" bestFit="1" customWidth="1"/>
    <col min="8" max="8" width="15.88671875" style="30" customWidth="1"/>
    <col min="9" max="9" width="13" style="30" customWidth="1"/>
    <col min="10" max="10" width="15.88671875" style="29" bestFit="1" customWidth="1"/>
    <col min="11" max="11" width="15.33203125" style="29" customWidth="1"/>
  </cols>
  <sheetData>
    <row r="3" spans="2:13" ht="15.75" customHeight="1" x14ac:dyDescent="0.3"/>
    <row r="4" spans="2:13" x14ac:dyDescent="0.3">
      <c r="B4" s="61"/>
      <c r="C4" s="57"/>
      <c r="D4" s="55"/>
      <c r="E4" s="55"/>
      <c r="F4" s="62"/>
      <c r="G4" s="57"/>
      <c r="H4" s="55"/>
      <c r="I4" s="55"/>
      <c r="J4" s="66">
        <f ca="1">L5</f>
        <v>45366</v>
      </c>
      <c r="K4" s="56"/>
      <c r="L4" s="38" t="s">
        <v>43</v>
      </c>
    </row>
    <row r="5" spans="2:13" x14ac:dyDescent="0.3">
      <c r="B5" s="34"/>
      <c r="C5" s="35"/>
      <c r="D5" s="36"/>
      <c r="E5" s="59"/>
      <c r="F5" s="37"/>
      <c r="G5" s="35"/>
      <c r="H5" s="36"/>
      <c r="I5" s="60" t="s">
        <v>44</v>
      </c>
      <c r="J5" s="36">
        <v>31.93</v>
      </c>
      <c r="K5" s="56"/>
      <c r="L5" s="65">
        <f ca="1">TODAY()</f>
        <v>45366</v>
      </c>
      <c r="M5" s="32"/>
    </row>
    <row r="6" spans="2:13" x14ac:dyDescent="0.3">
      <c r="B6" s="80" t="s">
        <v>21</v>
      </c>
      <c r="C6" s="81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3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3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3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3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5" si="1">F10/$F$16</f>
        <v>0.50224745315890928</v>
      </c>
      <c r="H10" s="69">
        <v>0.17999000000000001</v>
      </c>
      <c r="I10" s="65">
        <f t="shared" ref="I10:I15" ca="1" si="2">$L$5</f>
        <v>45366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6" si="5">J10/F10-1</f>
        <v>1.6950110175716127E-2</v>
      </c>
    </row>
    <row r="11" spans="2:13" s="73" customFormat="1" x14ac:dyDescent="0.3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0.28990319696738798</v>
      </c>
      <c r="H11" s="69">
        <v>0.20144999999999999</v>
      </c>
      <c r="I11" s="65">
        <f t="shared" ca="1" si="2"/>
        <v>45366</v>
      </c>
      <c r="J11" s="70">
        <f t="shared" si="3"/>
        <v>213154.245</v>
      </c>
      <c r="K11" s="70">
        <f t="shared" si="4"/>
        <v>1654.8683999999776</v>
      </c>
      <c r="L11" s="72">
        <f t="shared" si="5"/>
        <v>7.8244599421668504E-3</v>
      </c>
    </row>
    <row r="12" spans="2:13" s="73" customFormat="1" x14ac:dyDescent="0.3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0.19023155585714419</v>
      </c>
      <c r="H12" s="69">
        <v>3.1040049999999999</v>
      </c>
      <c r="I12" s="65">
        <f t="shared" ca="1" si="2"/>
        <v>45366</v>
      </c>
      <c r="J12" s="70">
        <f t="shared" si="3"/>
        <v>144159.30421499998</v>
      </c>
      <c r="K12" s="70">
        <f t="shared" si="4"/>
        <v>5375.5450349999883</v>
      </c>
      <c r="L12" s="72">
        <f t="shared" si="5"/>
        <v>3.873324275665424E-2</v>
      </c>
    </row>
    <row r="13" spans="2:13" s="73" customFormat="1" x14ac:dyDescent="0.3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1.0595615588951474E-2</v>
      </c>
      <c r="H13" s="69">
        <v>3.2821699999999998</v>
      </c>
      <c r="I13" s="65">
        <f t="shared" ca="1" si="2"/>
        <v>45366</v>
      </c>
      <c r="J13" s="70">
        <f t="shared" si="3"/>
        <v>7811.5645999999997</v>
      </c>
      <c r="K13" s="70">
        <f t="shared" si="4"/>
        <v>81.514999999999418</v>
      </c>
      <c r="L13" s="72">
        <f t="shared" si="5"/>
        <v>1.0545210473164257E-2</v>
      </c>
    </row>
    <row r="14" spans="2:13" s="73" customFormat="1" x14ac:dyDescent="0.3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6.915152410628473E-3</v>
      </c>
      <c r="H14" s="69">
        <v>7.4112429999999998</v>
      </c>
      <c r="I14" s="65">
        <f t="shared" ca="1" si="2"/>
        <v>45366</v>
      </c>
      <c r="J14" s="70">
        <f t="shared" si="3"/>
        <v>5299.0387449999998</v>
      </c>
      <c r="K14" s="70">
        <f t="shared" si="4"/>
        <v>254.07739500000025</v>
      </c>
      <c r="L14" s="72">
        <f t="shared" si="5"/>
        <v>5.0362604859202742E-2</v>
      </c>
    </row>
    <row r="15" spans="2:13" s="73" customFormat="1" x14ac:dyDescent="0.3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1.0702601697861728E-4</v>
      </c>
      <c r="H15" s="69">
        <v>1.920588</v>
      </c>
      <c r="I15" s="65">
        <f t="shared" ca="1" si="2"/>
        <v>45366</v>
      </c>
      <c r="J15" s="70">
        <f t="shared" si="3"/>
        <v>78.744107999999997</v>
      </c>
      <c r="K15" s="70">
        <f t="shared" si="4"/>
        <v>0.66309300000000349</v>
      </c>
      <c r="L15" s="72">
        <f t="shared" si="5"/>
        <v>8.492371673191057E-3</v>
      </c>
    </row>
    <row r="16" spans="2:13" x14ac:dyDescent="0.3">
      <c r="B16" s="34"/>
      <c r="C16" s="35"/>
      <c r="D16" s="36"/>
      <c r="E16" s="36"/>
      <c r="F16" s="47">
        <f>SUM(F10:F15)</f>
        <v>729551.72213500005</v>
      </c>
      <c r="G16" s="48">
        <f>SUM(G10:G15)</f>
        <v>1</v>
      </c>
      <c r="H16" s="49"/>
      <c r="I16" s="49"/>
      <c r="J16" s="47">
        <f>SUM(J10:J15)</f>
        <v>743129.17405800009</v>
      </c>
      <c r="K16" s="47">
        <f>SUM(K10:K15)</f>
        <v>13577.451922999961</v>
      </c>
      <c r="L16" s="50">
        <f t="shared" si="5"/>
        <v>1.8610677640875428E-2</v>
      </c>
      <c r="M16" s="32"/>
    </row>
    <row r="17" spans="2:13" x14ac:dyDescent="0.3">
      <c r="B17" s="34"/>
      <c r="C17" s="35"/>
      <c r="D17" s="36"/>
      <c r="E17" s="36"/>
      <c r="F17" s="47"/>
      <c r="G17" s="48"/>
      <c r="H17" s="49"/>
      <c r="I17" s="49"/>
      <c r="J17" s="47"/>
      <c r="K17" s="47"/>
      <c r="L17" s="50"/>
      <c r="M17" s="32"/>
    </row>
    <row r="18" spans="2:13" x14ac:dyDescent="0.3">
      <c r="B18" s="61"/>
      <c r="C18" s="57"/>
      <c r="D18" s="55"/>
      <c r="E18" s="55"/>
      <c r="F18" s="56"/>
      <c r="G18" s="57"/>
      <c r="H18" s="63" t="s">
        <v>46</v>
      </c>
      <c r="I18" s="52">
        <f ca="1">$L$5</f>
        <v>45366</v>
      </c>
      <c r="J18" s="53">
        <f>J16</f>
        <v>743129.17405800009</v>
      </c>
      <c r="K18" s="53">
        <f>K16</f>
        <v>13577.451922999961</v>
      </c>
      <c r="L18" s="54">
        <f>K18/J18</f>
        <v>1.8270648491510121E-2</v>
      </c>
    </row>
    <row r="19" spans="2:13" x14ac:dyDescent="0.3">
      <c r="B19" s="61"/>
      <c r="C19" s="57"/>
      <c r="D19" s="55"/>
      <c r="E19" s="55"/>
      <c r="F19" s="56"/>
      <c r="G19" s="57"/>
      <c r="H19" s="64" t="s">
        <v>47</v>
      </c>
      <c r="I19" s="55"/>
      <c r="J19" s="56"/>
      <c r="K19" s="53">
        <f>K18*0.07</f>
        <v>950.42163460999734</v>
      </c>
      <c r="L19" s="57"/>
    </row>
    <row r="23" spans="2:13" x14ac:dyDescent="0.3">
      <c r="G23" s="74"/>
    </row>
  </sheetData>
  <mergeCells count="1"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FD1048575"/>
  <sheetViews>
    <sheetView workbookViewId="0">
      <selection activeCell="D19" sqref="D19"/>
    </sheetView>
  </sheetViews>
  <sheetFormatPr defaultRowHeight="14.4" x14ac:dyDescent="0.3"/>
  <cols>
    <col min="3" max="3" width="18.88671875" bestFit="1" customWidth="1"/>
    <col min="4" max="4" width="50" style="31" bestFit="1" customWidth="1"/>
  </cols>
  <sheetData>
    <row r="4" spans="3:4" x14ac:dyDescent="0.3">
      <c r="C4" t="s">
        <v>53</v>
      </c>
      <c r="D4" s="31" t="s">
        <v>54</v>
      </c>
    </row>
    <row r="5" spans="3:4" x14ac:dyDescent="0.3">
      <c r="C5" t="s">
        <v>55</v>
      </c>
      <c r="D5" s="31">
        <v>38692</v>
      </c>
    </row>
    <row r="6" spans="3:4" x14ac:dyDescent="0.3">
      <c r="C6" t="s">
        <v>56</v>
      </c>
      <c r="D6" s="31">
        <v>5120.71</v>
      </c>
    </row>
    <row r="7" spans="3:4" x14ac:dyDescent="0.3">
      <c r="C7" t="s">
        <v>57</v>
      </c>
      <c r="D7" s="31">
        <v>17997</v>
      </c>
    </row>
    <row r="8" spans="3:4" x14ac:dyDescent="0.3">
      <c r="C8" t="s">
        <v>58</v>
      </c>
    </row>
    <row r="9" spans="3:4" x14ac:dyDescent="0.3">
      <c r="C9" t="s">
        <v>59</v>
      </c>
    </row>
    <row r="10" spans="3:4" x14ac:dyDescent="0.3">
      <c r="C10" t="s">
        <v>60</v>
      </c>
      <c r="D10" s="31">
        <v>7660</v>
      </c>
    </row>
    <row r="11" spans="3:4" x14ac:dyDescent="0.3">
      <c r="C11" t="s">
        <v>61</v>
      </c>
    </row>
    <row r="12" spans="3:4" x14ac:dyDescent="0.3">
      <c r="C12" t="s">
        <v>62</v>
      </c>
      <c r="D12" s="31">
        <v>17815</v>
      </c>
    </row>
    <row r="13" spans="3:4" x14ac:dyDescent="0.3">
      <c r="C13" t="s">
        <v>63</v>
      </c>
      <c r="D13" s="31">
        <v>8028</v>
      </c>
    </row>
    <row r="14" spans="3:4" x14ac:dyDescent="0.3">
      <c r="C14" t="s">
        <v>64</v>
      </c>
      <c r="D14" s="31">
        <v>33404</v>
      </c>
    </row>
    <row r="15" spans="3:4" x14ac:dyDescent="0.3">
      <c r="C15" t="s">
        <v>65</v>
      </c>
      <c r="D15" s="31">
        <v>10306</v>
      </c>
    </row>
    <row r="16" spans="3:4" x14ac:dyDescent="0.3">
      <c r="C16" t="s">
        <v>66</v>
      </c>
      <c r="D16" s="31">
        <v>3316</v>
      </c>
    </row>
    <row r="17" spans="3:4" x14ac:dyDescent="0.3">
      <c r="C17" t="s">
        <v>67</v>
      </c>
      <c r="D17" s="31">
        <v>862</v>
      </c>
    </row>
    <row r="18" spans="3:4" x14ac:dyDescent="0.3">
      <c r="C18" t="s">
        <v>13</v>
      </c>
      <c r="D18" s="31">
        <v>9155</v>
      </c>
    </row>
    <row r="19" spans="3:4" x14ac:dyDescent="0.3">
      <c r="C19" t="s">
        <v>68</v>
      </c>
      <c r="D19" s="31">
        <v>11647</v>
      </c>
    </row>
    <row r="20" spans="3:4" x14ac:dyDescent="0.3">
      <c r="C20" t="s">
        <v>69</v>
      </c>
      <c r="D20" s="31">
        <v>2488</v>
      </c>
    </row>
    <row r="21" spans="3:4" x14ac:dyDescent="0.3">
      <c r="C21" t="s">
        <v>70</v>
      </c>
      <c r="D21" s="31">
        <v>9678</v>
      </c>
    </row>
    <row r="22" spans="3:4" x14ac:dyDescent="0.3">
      <c r="C22" t="s">
        <v>71</v>
      </c>
      <c r="D22" s="31">
        <v>1477</v>
      </c>
    </row>
    <row r="23" spans="3:4" x14ac:dyDescent="0.3">
      <c r="C23" t="s">
        <v>72</v>
      </c>
      <c r="D23" s="31">
        <v>4961</v>
      </c>
    </row>
    <row r="24" spans="3:4" x14ac:dyDescent="0.3">
      <c r="C24" t="s">
        <v>73</v>
      </c>
      <c r="D24" s="31">
        <v>1487</v>
      </c>
    </row>
    <row r="25" spans="3:4" x14ac:dyDescent="0.3">
      <c r="C25" t="s">
        <v>74</v>
      </c>
      <c r="D25" s="31">
        <v>21738</v>
      </c>
    </row>
    <row r="26" spans="3:4" x14ac:dyDescent="0.3">
      <c r="C26" t="s">
        <v>75</v>
      </c>
      <c r="D26" s="31">
        <v>127071</v>
      </c>
    </row>
    <row r="27" spans="3:4" x14ac:dyDescent="0.3">
      <c r="C27" t="s">
        <v>76</v>
      </c>
      <c r="D27" s="31">
        <v>54936</v>
      </c>
    </row>
    <row r="28" spans="3:4" x14ac:dyDescent="0.3">
      <c r="C28" t="s">
        <v>77</v>
      </c>
      <c r="D28" s="31">
        <v>38972</v>
      </c>
    </row>
    <row r="29" spans="3:4" x14ac:dyDescent="0.3">
      <c r="C29" t="s">
        <v>78</v>
      </c>
      <c r="D29" s="31">
        <v>3046</v>
      </c>
    </row>
    <row r="30" spans="3:4" x14ac:dyDescent="0.3">
      <c r="C30" t="s">
        <v>79</v>
      </c>
      <c r="D30" s="31">
        <v>3545</v>
      </c>
    </row>
    <row r="31" spans="3:4" x14ac:dyDescent="0.3">
      <c r="C31" t="s">
        <v>80</v>
      </c>
      <c r="D31" s="31">
        <v>2426</v>
      </c>
    </row>
    <row r="32" spans="3:4" x14ac:dyDescent="0.3">
      <c r="C32" t="s">
        <v>81</v>
      </c>
      <c r="D32" s="31">
        <v>74119</v>
      </c>
    </row>
    <row r="33" spans="3:4" x14ac:dyDescent="0.3">
      <c r="C33" t="s">
        <v>82</v>
      </c>
      <c r="D33" s="31">
        <v>19785</v>
      </c>
    </row>
    <row r="34" spans="3:4" x14ac:dyDescent="0.3">
      <c r="C34" t="s">
        <v>83</v>
      </c>
      <c r="D34" s="31">
        <v>3147</v>
      </c>
    </row>
    <row r="35" spans="3:4" x14ac:dyDescent="0.3">
      <c r="C35" t="s">
        <v>84</v>
      </c>
    </row>
    <row r="36" spans="3:4" x14ac:dyDescent="0.3">
      <c r="C36" t="s">
        <v>85</v>
      </c>
      <c r="D36" s="31">
        <v>4253</v>
      </c>
    </row>
    <row r="37" spans="3:4" x14ac:dyDescent="0.3">
      <c r="C37" t="s">
        <v>86</v>
      </c>
      <c r="D37" s="31">
        <v>7746</v>
      </c>
    </row>
    <row r="38" spans="3:4" x14ac:dyDescent="0.3">
      <c r="C38" t="s">
        <v>87</v>
      </c>
      <c r="D38" s="31">
        <v>11924</v>
      </c>
    </row>
    <row r="39" spans="3:4" x14ac:dyDescent="0.3">
      <c r="C39" t="s">
        <v>88</v>
      </c>
      <c r="D39" s="31">
        <v>101331</v>
      </c>
    </row>
    <row r="40" spans="3:4" x14ac:dyDescent="0.3">
      <c r="C40" t="s">
        <v>89</v>
      </c>
      <c r="D40" s="31">
        <v>73718</v>
      </c>
    </row>
    <row r="41" spans="3:4" x14ac:dyDescent="0.3">
      <c r="C41" t="s">
        <v>90</v>
      </c>
      <c r="D41" s="31">
        <v>67298</v>
      </c>
    </row>
    <row r="42" spans="3:4" x14ac:dyDescent="0.3">
      <c r="C42" t="s">
        <v>91</v>
      </c>
      <c r="D42" s="31">
        <v>32920</v>
      </c>
    </row>
    <row r="43" spans="3:4" x14ac:dyDescent="0.3">
      <c r="C43" t="s">
        <v>92</v>
      </c>
      <c r="D43" s="31">
        <v>12907</v>
      </c>
    </row>
    <row r="44" spans="3:4" x14ac:dyDescent="0.3">
      <c r="C44" t="s">
        <v>93</v>
      </c>
      <c r="D44" s="31">
        <v>1556</v>
      </c>
    </row>
    <row r="45" spans="3:4" x14ac:dyDescent="0.3">
      <c r="C45" t="s">
        <v>94</v>
      </c>
      <c r="D45" s="31">
        <v>1767</v>
      </c>
    </row>
    <row r="46" spans="3:4" x14ac:dyDescent="0.3">
      <c r="C46" t="s">
        <v>95</v>
      </c>
      <c r="D46" s="31">
        <v>8708</v>
      </c>
    </row>
    <row r="47" spans="3:4" x14ac:dyDescent="0.3">
      <c r="C47" t="s">
        <v>96</v>
      </c>
      <c r="D47" s="31">
        <v>3336</v>
      </c>
    </row>
    <row r="48" spans="3:4" x14ac:dyDescent="0.3">
      <c r="C48" t="s">
        <v>97</v>
      </c>
      <c r="D48" s="31">
        <v>9057</v>
      </c>
    </row>
    <row r="49" spans="3:4" x14ac:dyDescent="0.3">
      <c r="C49" t="s">
        <v>98</v>
      </c>
      <c r="D49" s="31">
        <v>1550</v>
      </c>
    </row>
    <row r="50" spans="3:4" x14ac:dyDescent="0.3">
      <c r="C50" t="s">
        <v>99</v>
      </c>
      <c r="D50" s="31">
        <v>2064</v>
      </c>
    </row>
    <row r="51" spans="3:4" x14ac:dyDescent="0.3">
      <c r="C51" t="s">
        <v>54</v>
      </c>
      <c r="D51" s="31" t="s">
        <v>100</v>
      </c>
    </row>
    <row r="52" spans="3:4" x14ac:dyDescent="0.3">
      <c r="C52" t="s">
        <v>54</v>
      </c>
      <c r="D52" s="31" t="s">
        <v>101</v>
      </c>
    </row>
    <row r="53" spans="3:4" x14ac:dyDescent="0.3">
      <c r="C53" t="s">
        <v>54</v>
      </c>
      <c r="D53" s="31" t="s">
        <v>102</v>
      </c>
    </row>
    <row r="54" spans="3:4" x14ac:dyDescent="0.3">
      <c r="C54" t="s">
        <v>54</v>
      </c>
      <c r="D54" s="31" t="s">
        <v>103</v>
      </c>
    </row>
    <row r="55" spans="3:4" x14ac:dyDescent="0.3">
      <c r="C55" t="s">
        <v>54</v>
      </c>
      <c r="D55" s="31" t="s">
        <v>104</v>
      </c>
    </row>
    <row r="56" spans="3:4" x14ac:dyDescent="0.3">
      <c r="C56" t="s">
        <v>54</v>
      </c>
      <c r="D56" s="31" t="s">
        <v>105</v>
      </c>
    </row>
    <row r="57" spans="3:4" x14ac:dyDescent="0.3">
      <c r="C57" t="s">
        <v>54</v>
      </c>
      <c r="D57" s="31" t="s">
        <v>106</v>
      </c>
    </row>
    <row r="58" spans="3:4" x14ac:dyDescent="0.3">
      <c r="C58" t="s">
        <v>54</v>
      </c>
      <c r="D58" s="31" t="s">
        <v>107</v>
      </c>
    </row>
    <row r="59" spans="3:4" x14ac:dyDescent="0.3">
      <c r="C59" t="s">
        <v>54</v>
      </c>
      <c r="D59" s="31" t="s">
        <v>108</v>
      </c>
    </row>
    <row r="60" spans="3:4" x14ac:dyDescent="0.3">
      <c r="C60" t="s">
        <v>54</v>
      </c>
      <c r="D60" s="31" t="s">
        <v>109</v>
      </c>
    </row>
    <row r="61" spans="3:4" x14ac:dyDescent="0.3">
      <c r="C61" t="s">
        <v>54</v>
      </c>
      <c r="D61" s="31" t="s">
        <v>110</v>
      </c>
    </row>
    <row r="62" spans="3:4" x14ac:dyDescent="0.3">
      <c r="C62" t="s">
        <v>54</v>
      </c>
      <c r="D62" s="31" t="s">
        <v>111</v>
      </c>
    </row>
    <row r="63" spans="3:4" x14ac:dyDescent="0.3">
      <c r="C63" t="s">
        <v>54</v>
      </c>
      <c r="D63" s="31" t="s">
        <v>112</v>
      </c>
    </row>
    <row r="64" spans="3:4" x14ac:dyDescent="0.3">
      <c r="C64" t="s">
        <v>54</v>
      </c>
      <c r="D64" s="31" t="s">
        <v>113</v>
      </c>
    </row>
    <row r="65" spans="3:4" x14ac:dyDescent="0.3">
      <c r="C65" t="s">
        <v>54</v>
      </c>
      <c r="D65" s="31" t="s">
        <v>114</v>
      </c>
    </row>
    <row r="66" spans="3:4" x14ac:dyDescent="0.3">
      <c r="C66" t="s">
        <v>54</v>
      </c>
      <c r="D66" s="31" t="s">
        <v>115</v>
      </c>
    </row>
    <row r="67" spans="3:4" x14ac:dyDescent="0.3">
      <c r="C67" t="s">
        <v>54</v>
      </c>
      <c r="D67" s="31" t="s">
        <v>116</v>
      </c>
    </row>
    <row r="68" spans="3:4" x14ac:dyDescent="0.3">
      <c r="C68" t="s">
        <v>54</v>
      </c>
      <c r="D68" s="31" t="s">
        <v>117</v>
      </c>
    </row>
    <row r="69" spans="3:4" x14ac:dyDescent="0.3">
      <c r="C69" t="s">
        <v>54</v>
      </c>
      <c r="D69" s="31" t="s">
        <v>118</v>
      </c>
    </row>
    <row r="70" spans="3:4" x14ac:dyDescent="0.3">
      <c r="C70" t="s">
        <v>54</v>
      </c>
      <c r="D70" s="31" t="s">
        <v>119</v>
      </c>
    </row>
    <row r="71" spans="3:4" x14ac:dyDescent="0.3">
      <c r="C71" t="s">
        <v>54</v>
      </c>
      <c r="D71" s="31" t="s">
        <v>120</v>
      </c>
    </row>
    <row r="72" spans="3:4" x14ac:dyDescent="0.3">
      <c r="C72" t="s">
        <v>54</v>
      </c>
      <c r="D72" s="31" t="s">
        <v>121</v>
      </c>
    </row>
    <row r="73" spans="3:4" x14ac:dyDescent="0.3">
      <c r="C73" t="s">
        <v>54</v>
      </c>
      <c r="D73" s="31" t="s">
        <v>122</v>
      </c>
    </row>
    <row r="74" spans="3:4" x14ac:dyDescent="0.3">
      <c r="C74" t="s">
        <v>54</v>
      </c>
      <c r="D74" s="31" t="s">
        <v>123</v>
      </c>
    </row>
    <row r="75" spans="3:4" x14ac:dyDescent="0.3">
      <c r="C75" t="s">
        <v>54</v>
      </c>
      <c r="D75" s="31" t="s">
        <v>124</v>
      </c>
    </row>
    <row r="76" spans="3:4" x14ac:dyDescent="0.3">
      <c r="C76" t="s">
        <v>54</v>
      </c>
      <c r="D76" s="31" t="s">
        <v>125</v>
      </c>
    </row>
    <row r="77" spans="3:4" x14ac:dyDescent="0.3">
      <c r="C77" t="s">
        <v>54</v>
      </c>
      <c r="D77" s="31" t="s">
        <v>126</v>
      </c>
    </row>
    <row r="78" spans="3:4" x14ac:dyDescent="0.3">
      <c r="C78" t="s">
        <v>54</v>
      </c>
      <c r="D78" s="31" t="s">
        <v>127</v>
      </c>
    </row>
    <row r="79" spans="3:4" x14ac:dyDescent="0.3">
      <c r="C79" t="s">
        <v>54</v>
      </c>
      <c r="D79" s="31" t="s">
        <v>128</v>
      </c>
    </row>
    <row r="80" spans="3:4" x14ac:dyDescent="0.3">
      <c r="C80" t="s">
        <v>54</v>
      </c>
      <c r="D80" s="31" t="s">
        <v>129</v>
      </c>
    </row>
    <row r="81" spans="3:4" x14ac:dyDescent="0.3">
      <c r="C81" t="s">
        <v>54</v>
      </c>
      <c r="D81" s="31" t="s">
        <v>130</v>
      </c>
    </row>
    <row r="82" spans="3:4" x14ac:dyDescent="0.3">
      <c r="C82" t="s">
        <v>54</v>
      </c>
      <c r="D82" s="31" t="s">
        <v>131</v>
      </c>
    </row>
    <row r="83" spans="3:4" x14ac:dyDescent="0.3">
      <c r="C83" t="s">
        <v>54</v>
      </c>
      <c r="D83" s="31" t="s">
        <v>132</v>
      </c>
    </row>
    <row r="84" spans="3:4" x14ac:dyDescent="0.3">
      <c r="C84" t="s">
        <v>54</v>
      </c>
      <c r="D84" s="31" t="s">
        <v>133</v>
      </c>
    </row>
    <row r="85" spans="3:4" x14ac:dyDescent="0.3">
      <c r="C85" t="s">
        <v>54</v>
      </c>
      <c r="D85" s="31" t="s">
        <v>134</v>
      </c>
    </row>
    <row r="86" spans="3:4" x14ac:dyDescent="0.3">
      <c r="C86" t="s">
        <v>54</v>
      </c>
      <c r="D86" s="31" t="s">
        <v>135</v>
      </c>
    </row>
    <row r="87" spans="3:4" x14ac:dyDescent="0.3">
      <c r="C87" t="s">
        <v>54</v>
      </c>
      <c r="D87" s="31" t="s">
        <v>136</v>
      </c>
    </row>
    <row r="88" spans="3:4" x14ac:dyDescent="0.3">
      <c r="C88" t="s">
        <v>54</v>
      </c>
      <c r="D88" s="31" t="s">
        <v>137</v>
      </c>
    </row>
    <row r="89" spans="3:4" x14ac:dyDescent="0.3">
      <c r="C89" t="s">
        <v>54</v>
      </c>
      <c r="D89" s="31" t="s">
        <v>138</v>
      </c>
    </row>
    <row r="90" spans="3:4" x14ac:dyDescent="0.3">
      <c r="C90" t="s">
        <v>54</v>
      </c>
      <c r="D90" s="31" t="s">
        <v>139</v>
      </c>
    </row>
    <row r="91" spans="3:4" x14ac:dyDescent="0.3">
      <c r="C91" t="s">
        <v>54</v>
      </c>
      <c r="D91" s="31" t="s">
        <v>140</v>
      </c>
    </row>
    <row r="92" spans="3:4" x14ac:dyDescent="0.3">
      <c r="C92" t="s">
        <v>54</v>
      </c>
      <c r="D92" s="31" t="s">
        <v>141</v>
      </c>
    </row>
    <row r="93" spans="3:4" x14ac:dyDescent="0.3">
      <c r="C93" t="s">
        <v>54</v>
      </c>
      <c r="D93" s="31" t="s">
        <v>142</v>
      </c>
    </row>
    <row r="94" spans="3:4" x14ac:dyDescent="0.3">
      <c r="C94" t="s">
        <v>54</v>
      </c>
      <c r="D94" s="31" t="s">
        <v>143</v>
      </c>
    </row>
    <row r="95" spans="3:4" x14ac:dyDescent="0.3">
      <c r="C95" t="s">
        <v>54</v>
      </c>
      <c r="D95" s="31" t="s">
        <v>144</v>
      </c>
    </row>
    <row r="96" spans="3:4" x14ac:dyDescent="0.3">
      <c r="C96" t="s">
        <v>54</v>
      </c>
      <c r="D96" s="31" t="s">
        <v>145</v>
      </c>
    </row>
    <row r="97" spans="3:4" x14ac:dyDescent="0.3">
      <c r="C97" t="s">
        <v>54</v>
      </c>
      <c r="D97" s="31" t="s">
        <v>146</v>
      </c>
    </row>
    <row r="98" spans="3:4" x14ac:dyDescent="0.3">
      <c r="C98" t="s">
        <v>54</v>
      </c>
      <c r="D98" s="31" t="s">
        <v>147</v>
      </c>
    </row>
    <row r="99" spans="3:4" x14ac:dyDescent="0.3">
      <c r="C99" t="s">
        <v>54</v>
      </c>
      <c r="D99" s="31" t="s">
        <v>148</v>
      </c>
    </row>
    <row r="100" spans="3:4" x14ac:dyDescent="0.3">
      <c r="C100" t="s">
        <v>54</v>
      </c>
      <c r="D100" s="31" t="s">
        <v>149</v>
      </c>
    </row>
    <row r="101" spans="3:4" x14ac:dyDescent="0.3">
      <c r="C101" t="s">
        <v>54</v>
      </c>
      <c r="D101" s="31" t="s">
        <v>150</v>
      </c>
    </row>
    <row r="102" spans="3:4" x14ac:dyDescent="0.3">
      <c r="C102" t="s">
        <v>54</v>
      </c>
      <c r="D102" s="31" t="s">
        <v>151</v>
      </c>
    </row>
    <row r="103" spans="3:4" x14ac:dyDescent="0.3">
      <c r="C103" t="s">
        <v>54</v>
      </c>
      <c r="D103" s="31" t="s">
        <v>152</v>
      </c>
    </row>
    <row r="104" spans="3:4" x14ac:dyDescent="0.3">
      <c r="C104" t="s">
        <v>54</v>
      </c>
      <c r="D104" s="31" t="s">
        <v>153</v>
      </c>
    </row>
    <row r="105" spans="3:4" x14ac:dyDescent="0.3">
      <c r="C105" t="s">
        <v>54</v>
      </c>
      <c r="D105" s="31" t="s">
        <v>154</v>
      </c>
    </row>
    <row r="106" spans="3:4" x14ac:dyDescent="0.3">
      <c r="C106" t="s">
        <v>54</v>
      </c>
      <c r="D106" s="31" t="s">
        <v>155</v>
      </c>
    </row>
    <row r="107" spans="3:4" x14ac:dyDescent="0.3">
      <c r="C107" t="s">
        <v>54</v>
      </c>
      <c r="D107" s="31" t="s">
        <v>156</v>
      </c>
    </row>
    <row r="108" spans="3:4" x14ac:dyDescent="0.3">
      <c r="C108" t="s">
        <v>54</v>
      </c>
      <c r="D108" s="31" t="s">
        <v>157</v>
      </c>
    </row>
    <row r="109" spans="3:4" x14ac:dyDescent="0.3">
      <c r="C109" t="s">
        <v>54</v>
      </c>
      <c r="D109" s="31" t="s">
        <v>158</v>
      </c>
    </row>
    <row r="110" spans="3:4" x14ac:dyDescent="0.3">
      <c r="C110" t="s">
        <v>54</v>
      </c>
      <c r="D110" s="31" t="s">
        <v>159</v>
      </c>
    </row>
    <row r="111" spans="3:4" x14ac:dyDescent="0.3">
      <c r="C111" t="s">
        <v>54</v>
      </c>
      <c r="D111" s="31" t="s">
        <v>160</v>
      </c>
    </row>
    <row r="112" spans="3:4" x14ac:dyDescent="0.3">
      <c r="C112" t="s">
        <v>54</v>
      </c>
      <c r="D112" s="31" t="s">
        <v>161</v>
      </c>
    </row>
    <row r="113" spans="3:4" x14ac:dyDescent="0.3">
      <c r="C113" t="s">
        <v>54</v>
      </c>
      <c r="D113" s="31" t="s">
        <v>162</v>
      </c>
    </row>
    <row r="114" spans="3:4" x14ac:dyDescent="0.3">
      <c r="C114" t="s">
        <v>54</v>
      </c>
      <c r="D114" s="31" t="s">
        <v>163</v>
      </c>
    </row>
    <row r="115" spans="3:4" x14ac:dyDescent="0.3">
      <c r="C115" t="s">
        <v>54</v>
      </c>
      <c r="D115" s="31" t="s">
        <v>164</v>
      </c>
    </row>
    <row r="116" spans="3:4" x14ac:dyDescent="0.3">
      <c r="C116" t="s">
        <v>54</v>
      </c>
      <c r="D116" s="31" t="s">
        <v>165</v>
      </c>
    </row>
    <row r="117" spans="3:4" x14ac:dyDescent="0.3">
      <c r="C117" t="s">
        <v>54</v>
      </c>
      <c r="D117" s="31" t="s">
        <v>166</v>
      </c>
    </row>
    <row r="118" spans="3:4" x14ac:dyDescent="0.3">
      <c r="C118" t="s">
        <v>54</v>
      </c>
      <c r="D118" s="31" t="s">
        <v>167</v>
      </c>
    </row>
    <row r="119" spans="3:4" x14ac:dyDescent="0.3">
      <c r="C119" t="s">
        <v>54</v>
      </c>
      <c r="D119" s="31" t="s">
        <v>168</v>
      </c>
    </row>
    <row r="120" spans="3:4" x14ac:dyDescent="0.3">
      <c r="C120" t="s">
        <v>54</v>
      </c>
      <c r="D120" s="31" t="s">
        <v>169</v>
      </c>
    </row>
    <row r="121" spans="3:4" x14ac:dyDescent="0.3">
      <c r="C121" t="s">
        <v>54</v>
      </c>
      <c r="D121" s="31" t="s">
        <v>170</v>
      </c>
    </row>
    <row r="122" spans="3:4" x14ac:dyDescent="0.3">
      <c r="C122" t="s">
        <v>54</v>
      </c>
      <c r="D122" s="31" t="s">
        <v>171</v>
      </c>
    </row>
    <row r="123" spans="3:4" x14ac:dyDescent="0.3">
      <c r="C123" t="s">
        <v>54</v>
      </c>
      <c r="D123" s="31" t="s">
        <v>172</v>
      </c>
    </row>
    <row r="124" spans="3:4" x14ac:dyDescent="0.3">
      <c r="C124" t="s">
        <v>54</v>
      </c>
      <c r="D124" s="31" t="s">
        <v>173</v>
      </c>
    </row>
    <row r="125" spans="3:4" x14ac:dyDescent="0.3">
      <c r="C125" t="s">
        <v>54</v>
      </c>
      <c r="D125" s="31" t="s">
        <v>174</v>
      </c>
    </row>
    <row r="126" spans="3:4" x14ac:dyDescent="0.3">
      <c r="C126" t="s">
        <v>54</v>
      </c>
      <c r="D126" s="31" t="s">
        <v>175</v>
      </c>
    </row>
    <row r="127" spans="3:4" x14ac:dyDescent="0.3">
      <c r="C127" t="s">
        <v>54</v>
      </c>
      <c r="D127" s="31" t="s">
        <v>176</v>
      </c>
    </row>
    <row r="128" spans="3:4" x14ac:dyDescent="0.3">
      <c r="C128" t="s">
        <v>54</v>
      </c>
      <c r="D128" s="31" t="s">
        <v>177</v>
      </c>
    </row>
    <row r="129" spans="3:4" x14ac:dyDescent="0.3">
      <c r="C129" t="s">
        <v>54</v>
      </c>
      <c r="D129" s="31" t="s">
        <v>178</v>
      </c>
    </row>
    <row r="130" spans="3:4" x14ac:dyDescent="0.3">
      <c r="C130" t="s">
        <v>54</v>
      </c>
      <c r="D130" s="31" t="s">
        <v>179</v>
      </c>
    </row>
    <row r="131" spans="3:4" x14ac:dyDescent="0.3">
      <c r="C131" t="s">
        <v>54</v>
      </c>
      <c r="D131" s="31" t="s">
        <v>180</v>
      </c>
    </row>
    <row r="132" spans="3:4" x14ac:dyDescent="0.3">
      <c r="C132" t="s">
        <v>54</v>
      </c>
      <c r="D132" s="31" t="s">
        <v>181</v>
      </c>
    </row>
    <row r="133" spans="3:4" x14ac:dyDescent="0.3">
      <c r="C133" t="s">
        <v>54</v>
      </c>
      <c r="D133" s="31" t="s">
        <v>182</v>
      </c>
    </row>
    <row r="134" spans="3:4" x14ac:dyDescent="0.3">
      <c r="C134" t="s">
        <v>54</v>
      </c>
      <c r="D134" s="31" t="s">
        <v>183</v>
      </c>
    </row>
    <row r="135" spans="3:4" x14ac:dyDescent="0.3">
      <c r="C135" t="s">
        <v>54</v>
      </c>
      <c r="D135" s="31" t="s">
        <v>184</v>
      </c>
    </row>
    <row r="136" spans="3:4" x14ac:dyDescent="0.3">
      <c r="C136" t="s">
        <v>54</v>
      </c>
      <c r="D136" s="31" t="s">
        <v>185</v>
      </c>
    </row>
    <row r="137" spans="3:4" x14ac:dyDescent="0.3">
      <c r="C137" t="s">
        <v>54</v>
      </c>
      <c r="D137" s="31" t="s">
        <v>186</v>
      </c>
    </row>
    <row r="138" spans="3:4" x14ac:dyDescent="0.3">
      <c r="C138" t="s">
        <v>54</v>
      </c>
      <c r="D138" s="31" t="s">
        <v>187</v>
      </c>
    </row>
    <row r="139" spans="3:4" x14ac:dyDescent="0.3">
      <c r="C139" t="s">
        <v>54</v>
      </c>
      <c r="D139" s="31" t="s">
        <v>188</v>
      </c>
    </row>
    <row r="140" spans="3:4" x14ac:dyDescent="0.3">
      <c r="C140" t="s">
        <v>54</v>
      </c>
      <c r="D140" s="31" t="s">
        <v>189</v>
      </c>
    </row>
    <row r="141" spans="3:4" x14ac:dyDescent="0.3">
      <c r="C141" t="s">
        <v>54</v>
      </c>
      <c r="D141" s="31" t="s">
        <v>190</v>
      </c>
    </row>
    <row r="142" spans="3:4" x14ac:dyDescent="0.3">
      <c r="C142" t="s">
        <v>54</v>
      </c>
      <c r="D142" s="31" t="s">
        <v>191</v>
      </c>
    </row>
    <row r="143" spans="3:4" x14ac:dyDescent="0.3">
      <c r="C143" t="s">
        <v>54</v>
      </c>
      <c r="D143" s="31" t="s">
        <v>192</v>
      </c>
    </row>
    <row r="144" spans="3:4" x14ac:dyDescent="0.3">
      <c r="C144" t="s">
        <v>54</v>
      </c>
      <c r="D144" s="31" t="s">
        <v>193</v>
      </c>
    </row>
    <row r="145" spans="3:4" x14ac:dyDescent="0.3">
      <c r="C145" t="s">
        <v>54</v>
      </c>
      <c r="D145" s="31" t="s">
        <v>194</v>
      </c>
    </row>
    <row r="146" spans="3:4" x14ac:dyDescent="0.3">
      <c r="C146" t="s">
        <v>54</v>
      </c>
      <c r="D146" s="31" t="s">
        <v>195</v>
      </c>
    </row>
    <row r="147" spans="3:4" x14ac:dyDescent="0.3">
      <c r="C147" t="s">
        <v>54</v>
      </c>
      <c r="D147" s="31" t="s">
        <v>196</v>
      </c>
    </row>
    <row r="148" spans="3:4" x14ac:dyDescent="0.3">
      <c r="C148" t="s">
        <v>54</v>
      </c>
      <c r="D148" s="31" t="s">
        <v>197</v>
      </c>
    </row>
    <row r="149" spans="3:4" x14ac:dyDescent="0.3">
      <c r="C149" t="s">
        <v>54</v>
      </c>
      <c r="D149" s="31" t="s">
        <v>198</v>
      </c>
    </row>
    <row r="150" spans="3:4" x14ac:dyDescent="0.3">
      <c r="C150" t="s">
        <v>54</v>
      </c>
      <c r="D150" s="31" t="s">
        <v>199</v>
      </c>
    </row>
    <row r="151" spans="3:4" x14ac:dyDescent="0.3">
      <c r="C151" t="s">
        <v>54</v>
      </c>
      <c r="D151" s="31" t="s">
        <v>200</v>
      </c>
    </row>
    <row r="152" spans="3:4" x14ac:dyDescent="0.3">
      <c r="C152" t="s">
        <v>54</v>
      </c>
      <c r="D152" s="31" t="s">
        <v>201</v>
      </c>
    </row>
    <row r="153" spans="3:4" x14ac:dyDescent="0.3">
      <c r="C153" t="s">
        <v>54</v>
      </c>
      <c r="D153" s="31" t="s">
        <v>202</v>
      </c>
    </row>
    <row r="154" spans="3:4" x14ac:dyDescent="0.3">
      <c r="C154" t="s">
        <v>54</v>
      </c>
      <c r="D154" s="31" t="s">
        <v>203</v>
      </c>
    </row>
    <row r="155" spans="3:4" x14ac:dyDescent="0.3">
      <c r="C155" t="s">
        <v>54</v>
      </c>
      <c r="D155" s="31" t="s">
        <v>204</v>
      </c>
    </row>
    <row r="156" spans="3:4" x14ac:dyDescent="0.3">
      <c r="C156" t="s">
        <v>54</v>
      </c>
      <c r="D156" s="31" t="s">
        <v>205</v>
      </c>
    </row>
    <row r="157" spans="3:4" x14ac:dyDescent="0.3">
      <c r="C157" t="s">
        <v>54</v>
      </c>
      <c r="D157" s="31" t="s">
        <v>206</v>
      </c>
    </row>
    <row r="158" spans="3:4" x14ac:dyDescent="0.3">
      <c r="C158" t="s">
        <v>54</v>
      </c>
      <c r="D158" s="31" t="s">
        <v>207</v>
      </c>
    </row>
    <row r="159" spans="3:4" x14ac:dyDescent="0.3">
      <c r="C159" t="s">
        <v>54</v>
      </c>
      <c r="D159" s="31" t="s">
        <v>208</v>
      </c>
    </row>
    <row r="160" spans="3:4" x14ac:dyDescent="0.3">
      <c r="C160" t="s">
        <v>54</v>
      </c>
      <c r="D160" s="31" t="s">
        <v>209</v>
      </c>
    </row>
    <row r="161" spans="3:4" x14ac:dyDescent="0.3">
      <c r="C161" t="s">
        <v>54</v>
      </c>
      <c r="D161" s="31" t="s">
        <v>210</v>
      </c>
    </row>
    <row r="162" spans="3:4" x14ac:dyDescent="0.3">
      <c r="C162" t="s">
        <v>54</v>
      </c>
      <c r="D162" s="31" t="s">
        <v>211</v>
      </c>
    </row>
    <row r="163" spans="3:4" x14ac:dyDescent="0.3">
      <c r="C163" t="s">
        <v>54</v>
      </c>
      <c r="D163" s="31" t="s">
        <v>212</v>
      </c>
    </row>
    <row r="164" spans="3:4" x14ac:dyDescent="0.3">
      <c r="C164" t="s">
        <v>54</v>
      </c>
      <c r="D164" s="31" t="s">
        <v>213</v>
      </c>
    </row>
    <row r="165" spans="3:4" x14ac:dyDescent="0.3">
      <c r="C165" t="s">
        <v>54</v>
      </c>
      <c r="D165" s="31" t="s">
        <v>214</v>
      </c>
    </row>
    <row r="166" spans="3:4" x14ac:dyDescent="0.3">
      <c r="C166" t="s">
        <v>54</v>
      </c>
      <c r="D166" s="31" t="s">
        <v>215</v>
      </c>
    </row>
    <row r="167" spans="3:4" x14ac:dyDescent="0.3">
      <c r="C167" t="s">
        <v>54</v>
      </c>
      <c r="D167" s="31" t="s">
        <v>216</v>
      </c>
    </row>
    <row r="168" spans="3:4" x14ac:dyDescent="0.3">
      <c r="C168" t="s">
        <v>54</v>
      </c>
      <c r="D168" s="31" t="s">
        <v>217</v>
      </c>
    </row>
    <row r="169" spans="3:4" x14ac:dyDescent="0.3">
      <c r="C169" t="s">
        <v>54</v>
      </c>
      <c r="D169" s="31" t="s">
        <v>218</v>
      </c>
    </row>
    <row r="170" spans="3:4" x14ac:dyDescent="0.3">
      <c r="C170" t="s">
        <v>54</v>
      </c>
      <c r="D170" s="31" t="s">
        <v>219</v>
      </c>
    </row>
    <row r="171" spans="3:4" x14ac:dyDescent="0.3">
      <c r="C171" t="s">
        <v>54</v>
      </c>
      <c r="D171" s="31" t="s">
        <v>220</v>
      </c>
    </row>
    <row r="172" spans="3:4" x14ac:dyDescent="0.3">
      <c r="C172" t="s">
        <v>54</v>
      </c>
      <c r="D172" s="31" t="s">
        <v>221</v>
      </c>
    </row>
    <row r="173" spans="3:4" x14ac:dyDescent="0.3">
      <c r="C173" t="s">
        <v>54</v>
      </c>
      <c r="D173" s="31" t="s">
        <v>222</v>
      </c>
    </row>
    <row r="174" spans="3:4" x14ac:dyDescent="0.3">
      <c r="C174" t="s">
        <v>54</v>
      </c>
      <c r="D174" s="31" t="s">
        <v>223</v>
      </c>
    </row>
    <row r="175" spans="3:4" x14ac:dyDescent="0.3">
      <c r="C175" t="s">
        <v>54</v>
      </c>
      <c r="D175" s="31" t="s">
        <v>224</v>
      </c>
    </row>
    <row r="176" spans="3:4" x14ac:dyDescent="0.3">
      <c r="C176" t="s">
        <v>54</v>
      </c>
      <c r="D176" s="31" t="s">
        <v>225</v>
      </c>
    </row>
    <row r="177" spans="3:4" x14ac:dyDescent="0.3">
      <c r="C177" t="s">
        <v>54</v>
      </c>
      <c r="D177" s="31" t="s">
        <v>226</v>
      </c>
    </row>
    <row r="178" spans="3:4" x14ac:dyDescent="0.3">
      <c r="C178" t="s">
        <v>54</v>
      </c>
      <c r="D178" s="31" t="s">
        <v>227</v>
      </c>
    </row>
    <row r="179" spans="3:4" x14ac:dyDescent="0.3">
      <c r="C179" t="s">
        <v>54</v>
      </c>
      <c r="D179" s="31" t="s">
        <v>228</v>
      </c>
    </row>
    <row r="180" spans="3:4" x14ac:dyDescent="0.3">
      <c r="C180" t="s">
        <v>54</v>
      </c>
      <c r="D180" s="31" t="s">
        <v>229</v>
      </c>
    </row>
    <row r="181" spans="3:4" x14ac:dyDescent="0.3">
      <c r="C181" t="s">
        <v>54</v>
      </c>
      <c r="D181" s="31" t="s">
        <v>230</v>
      </c>
    </row>
    <row r="182" spans="3:4" x14ac:dyDescent="0.3">
      <c r="C182" t="s">
        <v>54</v>
      </c>
      <c r="D182" s="31" t="s">
        <v>231</v>
      </c>
    </row>
    <row r="183" spans="3:4" x14ac:dyDescent="0.3">
      <c r="C183" t="s">
        <v>54</v>
      </c>
      <c r="D183" s="31" t="s">
        <v>232</v>
      </c>
    </row>
    <row r="184" spans="3:4" x14ac:dyDescent="0.3">
      <c r="C184" t="s">
        <v>54</v>
      </c>
      <c r="D184" s="31" t="s">
        <v>233</v>
      </c>
    </row>
    <row r="185" spans="3:4" x14ac:dyDescent="0.3">
      <c r="C185" t="s">
        <v>54</v>
      </c>
      <c r="D185" s="31" t="s">
        <v>234</v>
      </c>
    </row>
    <row r="186" spans="3:4" x14ac:dyDescent="0.3">
      <c r="C186" t="s">
        <v>54</v>
      </c>
      <c r="D186" s="31" t="s">
        <v>235</v>
      </c>
    </row>
    <row r="187" spans="3:4" x14ac:dyDescent="0.3">
      <c r="C187" t="s">
        <v>54</v>
      </c>
      <c r="D187" s="31" t="s">
        <v>236</v>
      </c>
    </row>
    <row r="188" spans="3:4" x14ac:dyDescent="0.3">
      <c r="C188" t="s">
        <v>54</v>
      </c>
      <c r="D188" s="31" t="s">
        <v>237</v>
      </c>
    </row>
    <row r="189" spans="3:4" x14ac:dyDescent="0.3">
      <c r="C189" t="s">
        <v>54</v>
      </c>
      <c r="D189" s="31" t="s">
        <v>238</v>
      </c>
    </row>
    <row r="190" spans="3:4" x14ac:dyDescent="0.3">
      <c r="C190" t="s">
        <v>54</v>
      </c>
      <c r="D190" s="31" t="s">
        <v>239</v>
      </c>
    </row>
    <row r="191" spans="3:4" x14ac:dyDescent="0.3">
      <c r="C191" t="s">
        <v>54</v>
      </c>
      <c r="D191" s="31" t="s">
        <v>240</v>
      </c>
    </row>
    <row r="192" spans="3:4" x14ac:dyDescent="0.3">
      <c r="C192" t="s">
        <v>54</v>
      </c>
      <c r="D192" s="31" t="s">
        <v>241</v>
      </c>
    </row>
    <row r="193" spans="3:4" x14ac:dyDescent="0.3">
      <c r="C193" t="s">
        <v>54</v>
      </c>
      <c r="D193" s="31" t="s">
        <v>242</v>
      </c>
    </row>
    <row r="194" spans="3:4" x14ac:dyDescent="0.3">
      <c r="C194" t="s">
        <v>54</v>
      </c>
      <c r="D194" s="31" t="s">
        <v>243</v>
      </c>
    </row>
    <row r="195" spans="3:4" x14ac:dyDescent="0.3">
      <c r="C195" t="s">
        <v>54</v>
      </c>
      <c r="D195" s="31" t="s">
        <v>244</v>
      </c>
    </row>
    <row r="196" spans="3:4" x14ac:dyDescent="0.3">
      <c r="C196" t="s">
        <v>54</v>
      </c>
      <c r="D196" s="31" t="s">
        <v>245</v>
      </c>
    </row>
    <row r="197" spans="3:4" x14ac:dyDescent="0.3">
      <c r="C197" t="s">
        <v>54</v>
      </c>
      <c r="D197" s="31" t="s">
        <v>246</v>
      </c>
    </row>
    <row r="198" spans="3:4" x14ac:dyDescent="0.3">
      <c r="C198" t="s">
        <v>54</v>
      </c>
      <c r="D198" s="31" t="s">
        <v>247</v>
      </c>
    </row>
    <row r="199" spans="3:4" x14ac:dyDescent="0.3">
      <c r="C199" t="s">
        <v>54</v>
      </c>
      <c r="D199" s="31" t="s">
        <v>248</v>
      </c>
    </row>
    <row r="200" spans="3:4" x14ac:dyDescent="0.3">
      <c r="C200" t="s">
        <v>54</v>
      </c>
      <c r="D200" s="31" t="s">
        <v>249</v>
      </c>
    </row>
    <row r="201" spans="3:4" x14ac:dyDescent="0.3">
      <c r="C201" t="s">
        <v>54</v>
      </c>
      <c r="D201" s="31" t="s">
        <v>250</v>
      </c>
    </row>
    <row r="202" spans="3:4" x14ac:dyDescent="0.3">
      <c r="C202" t="s">
        <v>54</v>
      </c>
      <c r="D202" s="31" t="s">
        <v>251</v>
      </c>
    </row>
    <row r="203" spans="3:4" x14ac:dyDescent="0.3">
      <c r="C203" t="s">
        <v>54</v>
      </c>
      <c r="D203" s="31" t="s">
        <v>252</v>
      </c>
    </row>
    <row r="204" spans="3:4" x14ac:dyDescent="0.3">
      <c r="C204" t="s">
        <v>54</v>
      </c>
      <c r="D204" s="31" t="s">
        <v>253</v>
      </c>
    </row>
    <row r="205" spans="3:4" x14ac:dyDescent="0.3">
      <c r="C205" t="s">
        <v>54</v>
      </c>
      <c r="D205" s="31" t="s">
        <v>254</v>
      </c>
    </row>
    <row r="206" spans="3:4" x14ac:dyDescent="0.3">
      <c r="C206" t="s">
        <v>54</v>
      </c>
      <c r="D206" s="31" t="s">
        <v>255</v>
      </c>
    </row>
    <row r="207" spans="3:4" x14ac:dyDescent="0.3">
      <c r="C207" t="s">
        <v>54</v>
      </c>
      <c r="D207" s="31" t="s">
        <v>256</v>
      </c>
    </row>
    <row r="208" spans="3:4" x14ac:dyDescent="0.3">
      <c r="C208" t="s">
        <v>54</v>
      </c>
      <c r="D208" s="31" t="s">
        <v>257</v>
      </c>
    </row>
    <row r="209" spans="3:4" x14ac:dyDescent="0.3">
      <c r="C209" t="s">
        <v>54</v>
      </c>
      <c r="D209" s="31" t="s">
        <v>258</v>
      </c>
    </row>
    <row r="210" spans="3:4" x14ac:dyDescent="0.3">
      <c r="C210" t="s">
        <v>54</v>
      </c>
      <c r="D210" s="31" t="s">
        <v>259</v>
      </c>
    </row>
    <row r="211" spans="3:4" x14ac:dyDescent="0.3">
      <c r="C211" t="s">
        <v>54</v>
      </c>
      <c r="D211" s="31" t="s">
        <v>260</v>
      </c>
    </row>
    <row r="212" spans="3:4" x14ac:dyDescent="0.3">
      <c r="C212" t="s">
        <v>54</v>
      </c>
      <c r="D212" s="31" t="s">
        <v>261</v>
      </c>
    </row>
    <row r="213" spans="3:4" x14ac:dyDescent="0.3">
      <c r="C213" t="s">
        <v>54</v>
      </c>
      <c r="D213" s="31" t="s">
        <v>262</v>
      </c>
    </row>
    <row r="214" spans="3:4" x14ac:dyDescent="0.3">
      <c r="C214" t="s">
        <v>54</v>
      </c>
      <c r="D214" s="31" t="s">
        <v>263</v>
      </c>
    </row>
    <row r="215" spans="3:4" x14ac:dyDescent="0.3">
      <c r="C215" t="s">
        <v>54</v>
      </c>
      <c r="D215" s="31" t="s">
        <v>264</v>
      </c>
    </row>
    <row r="216" spans="3:4" x14ac:dyDescent="0.3">
      <c r="C216" t="s">
        <v>54</v>
      </c>
      <c r="D216" s="31" t="s">
        <v>265</v>
      </c>
    </row>
    <row r="217" spans="3:4" x14ac:dyDescent="0.3">
      <c r="C217" t="s">
        <v>54</v>
      </c>
      <c r="D217" s="31" t="s">
        <v>266</v>
      </c>
    </row>
    <row r="218" spans="3:4" x14ac:dyDescent="0.3">
      <c r="C218" t="s">
        <v>54</v>
      </c>
      <c r="D218" s="31" t="s">
        <v>267</v>
      </c>
    </row>
    <row r="219" spans="3:4" x14ac:dyDescent="0.3">
      <c r="C219" t="s">
        <v>54</v>
      </c>
      <c r="D219" s="31" t="s">
        <v>268</v>
      </c>
    </row>
    <row r="220" spans="3:4" x14ac:dyDescent="0.3">
      <c r="C220" t="s">
        <v>54</v>
      </c>
      <c r="D220" s="31" t="s">
        <v>269</v>
      </c>
    </row>
    <row r="221" spans="3:4" x14ac:dyDescent="0.3">
      <c r="C221" t="s">
        <v>54</v>
      </c>
      <c r="D221" s="31" t="s">
        <v>270</v>
      </c>
    </row>
    <row r="222" spans="3:4" x14ac:dyDescent="0.3">
      <c r="C222" t="s">
        <v>54</v>
      </c>
      <c r="D222" s="31" t="s">
        <v>271</v>
      </c>
    </row>
    <row r="223" spans="3:4" x14ac:dyDescent="0.3">
      <c r="C223" t="s">
        <v>54</v>
      </c>
      <c r="D223" s="31" t="s">
        <v>272</v>
      </c>
    </row>
    <row r="224" spans="3:4" x14ac:dyDescent="0.3">
      <c r="C224" t="s">
        <v>54</v>
      </c>
      <c r="D224" s="31" t="s">
        <v>273</v>
      </c>
    </row>
    <row r="225" spans="3:4" x14ac:dyDescent="0.3">
      <c r="C225" t="s">
        <v>54</v>
      </c>
      <c r="D225" s="31" t="s">
        <v>274</v>
      </c>
    </row>
    <row r="226" spans="3:4" x14ac:dyDescent="0.3">
      <c r="C226" t="s">
        <v>54</v>
      </c>
      <c r="D226" s="31" t="s">
        <v>275</v>
      </c>
    </row>
    <row r="227" spans="3:4" x14ac:dyDescent="0.3">
      <c r="C227" t="s">
        <v>54</v>
      </c>
      <c r="D227" s="31" t="s">
        <v>276</v>
      </c>
    </row>
    <row r="228" spans="3:4" x14ac:dyDescent="0.3">
      <c r="C228" t="s">
        <v>54</v>
      </c>
      <c r="D228" s="31" t="s">
        <v>277</v>
      </c>
    </row>
    <row r="229" spans="3:4" x14ac:dyDescent="0.3">
      <c r="C229" t="s">
        <v>54</v>
      </c>
      <c r="D229" s="31" t="s">
        <v>278</v>
      </c>
    </row>
    <row r="230" spans="3:4" x14ac:dyDescent="0.3">
      <c r="C230" t="s">
        <v>54</v>
      </c>
      <c r="D230" s="31" t="s">
        <v>279</v>
      </c>
    </row>
    <row r="231" spans="3:4" x14ac:dyDescent="0.3">
      <c r="C231" t="s">
        <v>54</v>
      </c>
      <c r="D231" s="31" t="s">
        <v>280</v>
      </c>
    </row>
    <row r="232" spans="3:4" x14ac:dyDescent="0.3">
      <c r="C232" t="s">
        <v>54</v>
      </c>
      <c r="D232" s="31" t="s">
        <v>281</v>
      </c>
    </row>
    <row r="233" spans="3:4" x14ac:dyDescent="0.3">
      <c r="C233" t="s">
        <v>54</v>
      </c>
      <c r="D233" s="31" t="s">
        <v>282</v>
      </c>
    </row>
    <row r="234" spans="3:4" x14ac:dyDescent="0.3">
      <c r="C234" t="s">
        <v>54</v>
      </c>
      <c r="D234" s="31" t="s">
        <v>283</v>
      </c>
    </row>
    <row r="235" spans="3:4" x14ac:dyDescent="0.3">
      <c r="C235" t="s">
        <v>54</v>
      </c>
      <c r="D235" s="31" t="s">
        <v>284</v>
      </c>
    </row>
    <row r="236" spans="3:4" x14ac:dyDescent="0.3">
      <c r="C236" t="s">
        <v>54</v>
      </c>
      <c r="D236" s="31" t="s">
        <v>285</v>
      </c>
    </row>
    <row r="237" spans="3:4" x14ac:dyDescent="0.3">
      <c r="C237" t="s">
        <v>54</v>
      </c>
      <c r="D237" s="31" t="s">
        <v>286</v>
      </c>
    </row>
    <row r="238" spans="3:4" x14ac:dyDescent="0.3">
      <c r="C238" t="s">
        <v>54</v>
      </c>
      <c r="D238" s="31" t="s">
        <v>287</v>
      </c>
    </row>
    <row r="239" spans="3:4" x14ac:dyDescent="0.3">
      <c r="C239" t="s">
        <v>54</v>
      </c>
      <c r="D239" s="31" t="s">
        <v>288</v>
      </c>
    </row>
    <row r="240" spans="3:4" x14ac:dyDescent="0.3">
      <c r="C240" t="s">
        <v>54</v>
      </c>
      <c r="D240" s="31" t="s">
        <v>289</v>
      </c>
    </row>
    <row r="241" spans="3:4" x14ac:dyDescent="0.3">
      <c r="C241" t="s">
        <v>54</v>
      </c>
      <c r="D241" s="31" t="s">
        <v>290</v>
      </c>
    </row>
    <row r="242" spans="3:4" x14ac:dyDescent="0.3">
      <c r="C242" t="s">
        <v>54</v>
      </c>
      <c r="D242" s="31" t="s">
        <v>291</v>
      </c>
    </row>
    <row r="243" spans="3:4" x14ac:dyDescent="0.3">
      <c r="C243" t="s">
        <v>54</v>
      </c>
      <c r="D243" s="31" t="s">
        <v>292</v>
      </c>
    </row>
    <row r="244" spans="3:4" x14ac:dyDescent="0.3">
      <c r="C244" t="s">
        <v>54</v>
      </c>
      <c r="D244" s="31" t="s">
        <v>293</v>
      </c>
    </row>
    <row r="245" spans="3:4" x14ac:dyDescent="0.3">
      <c r="C245" t="s">
        <v>54</v>
      </c>
      <c r="D245" s="31" t="s">
        <v>294</v>
      </c>
    </row>
    <row r="246" spans="3:4" x14ac:dyDescent="0.3">
      <c r="C246" t="s">
        <v>54</v>
      </c>
      <c r="D246" s="31" t="s">
        <v>295</v>
      </c>
    </row>
    <row r="247" spans="3:4" x14ac:dyDescent="0.3">
      <c r="C247" t="s">
        <v>54</v>
      </c>
      <c r="D247" s="31" t="s">
        <v>296</v>
      </c>
    </row>
    <row r="248" spans="3:4" x14ac:dyDescent="0.3">
      <c r="C248" t="s">
        <v>54</v>
      </c>
      <c r="D248" s="31" t="s">
        <v>297</v>
      </c>
    </row>
    <row r="249" spans="3:4" x14ac:dyDescent="0.3">
      <c r="C249" t="s">
        <v>54</v>
      </c>
      <c r="D249" s="31" t="s">
        <v>298</v>
      </c>
    </row>
    <row r="250" spans="3:4" x14ac:dyDescent="0.3">
      <c r="C250" t="s">
        <v>54</v>
      </c>
      <c r="D250" s="31" t="s">
        <v>299</v>
      </c>
    </row>
    <row r="251" spans="3:4" x14ac:dyDescent="0.3">
      <c r="C251" t="s">
        <v>54</v>
      </c>
      <c r="D251" s="31" t="s">
        <v>300</v>
      </c>
    </row>
    <row r="252" spans="3:4" x14ac:dyDescent="0.3">
      <c r="C252" t="s">
        <v>54</v>
      </c>
      <c r="D252" s="31" t="s">
        <v>301</v>
      </c>
    </row>
    <row r="253" spans="3:4" x14ac:dyDescent="0.3">
      <c r="C253" t="s">
        <v>54</v>
      </c>
      <c r="D253" s="31" t="s">
        <v>302</v>
      </c>
    </row>
    <row r="254" spans="3:4" x14ac:dyDescent="0.3">
      <c r="C254" t="s">
        <v>54</v>
      </c>
      <c r="D254" s="31" t="s">
        <v>303</v>
      </c>
    </row>
    <row r="255" spans="3:4" x14ac:dyDescent="0.3">
      <c r="C255" t="s">
        <v>54</v>
      </c>
      <c r="D255" s="31" t="s">
        <v>304</v>
      </c>
    </row>
    <row r="256" spans="3:4" x14ac:dyDescent="0.3">
      <c r="C256" t="s">
        <v>54</v>
      </c>
      <c r="D256" s="31" t="s">
        <v>305</v>
      </c>
    </row>
    <row r="257" spans="3:4" x14ac:dyDescent="0.3">
      <c r="C257" t="s">
        <v>54</v>
      </c>
      <c r="D257" s="31" t="s">
        <v>306</v>
      </c>
    </row>
    <row r="258" spans="3:4" x14ac:dyDescent="0.3">
      <c r="C258" t="s">
        <v>54</v>
      </c>
      <c r="D258" s="31" t="s">
        <v>307</v>
      </c>
    </row>
    <row r="259" spans="3:4" x14ac:dyDescent="0.3">
      <c r="C259" t="s">
        <v>54</v>
      </c>
      <c r="D259" s="31" t="s">
        <v>308</v>
      </c>
    </row>
    <row r="260" spans="3:4" x14ac:dyDescent="0.3">
      <c r="C260" t="s">
        <v>54</v>
      </c>
      <c r="D260" s="31" t="s">
        <v>309</v>
      </c>
    </row>
    <row r="261" spans="3:4" x14ac:dyDescent="0.3">
      <c r="C261" t="s">
        <v>54</v>
      </c>
      <c r="D261" s="31" t="s">
        <v>310</v>
      </c>
    </row>
    <row r="262" spans="3:4" x14ac:dyDescent="0.3">
      <c r="C262" t="s">
        <v>54</v>
      </c>
      <c r="D262" s="31" t="s">
        <v>311</v>
      </c>
    </row>
    <row r="263" spans="3:4" x14ac:dyDescent="0.3">
      <c r="C263" t="s">
        <v>54</v>
      </c>
      <c r="D263" s="31" t="s">
        <v>312</v>
      </c>
    </row>
    <row r="264" spans="3:4" x14ac:dyDescent="0.3">
      <c r="C264" t="s">
        <v>54</v>
      </c>
      <c r="D264" s="31" t="s">
        <v>313</v>
      </c>
    </row>
    <row r="265" spans="3:4" x14ac:dyDescent="0.3">
      <c r="C265" t="s">
        <v>54</v>
      </c>
      <c r="D265" s="31" t="s">
        <v>314</v>
      </c>
    </row>
    <row r="266" spans="3:4" x14ac:dyDescent="0.3">
      <c r="C266" t="s">
        <v>54</v>
      </c>
      <c r="D266" s="31" t="s">
        <v>315</v>
      </c>
    </row>
    <row r="267" spans="3:4" x14ac:dyDescent="0.3">
      <c r="C267" t="s">
        <v>54</v>
      </c>
      <c r="D267" s="31" t="s">
        <v>316</v>
      </c>
    </row>
    <row r="268" spans="3:4" x14ac:dyDescent="0.3">
      <c r="C268" t="s">
        <v>54</v>
      </c>
      <c r="D268" s="31" t="s">
        <v>317</v>
      </c>
    </row>
    <row r="269" spans="3:4" x14ac:dyDescent="0.3">
      <c r="C269" t="s">
        <v>54</v>
      </c>
      <c r="D269" s="31" t="s">
        <v>318</v>
      </c>
    </row>
    <row r="270" spans="3:4" x14ac:dyDescent="0.3">
      <c r="C270" t="s">
        <v>54</v>
      </c>
      <c r="D270" s="31" t="s">
        <v>319</v>
      </c>
    </row>
    <row r="271" spans="3:4" x14ac:dyDescent="0.3">
      <c r="C271" t="s">
        <v>54</v>
      </c>
      <c r="D271" s="31" t="s">
        <v>320</v>
      </c>
    </row>
    <row r="272" spans="3:4" x14ac:dyDescent="0.3">
      <c r="C272" t="s">
        <v>54</v>
      </c>
      <c r="D272" s="31" t="s">
        <v>321</v>
      </c>
    </row>
    <row r="273" spans="3:4" x14ac:dyDescent="0.3">
      <c r="C273" t="s">
        <v>54</v>
      </c>
      <c r="D273" s="31" t="s">
        <v>322</v>
      </c>
    </row>
    <row r="274" spans="3:4" x14ac:dyDescent="0.3">
      <c r="C274" t="s">
        <v>54</v>
      </c>
      <c r="D274" s="31" t="s">
        <v>323</v>
      </c>
    </row>
    <row r="275" spans="3:4" x14ac:dyDescent="0.3">
      <c r="C275" t="s">
        <v>54</v>
      </c>
      <c r="D275" s="31" t="s">
        <v>324</v>
      </c>
    </row>
    <row r="276" spans="3:4" x14ac:dyDescent="0.3">
      <c r="C276" t="s">
        <v>54</v>
      </c>
      <c r="D276" s="31" t="s">
        <v>325</v>
      </c>
    </row>
    <row r="277" spans="3:4" x14ac:dyDescent="0.3">
      <c r="C277" t="s">
        <v>54</v>
      </c>
      <c r="D277" s="31" t="s">
        <v>326</v>
      </c>
    </row>
    <row r="278" spans="3:4" x14ac:dyDescent="0.3">
      <c r="C278" t="s">
        <v>54</v>
      </c>
      <c r="D278" s="31" t="s">
        <v>327</v>
      </c>
    </row>
    <row r="279" spans="3:4" x14ac:dyDescent="0.3">
      <c r="C279" t="s">
        <v>54</v>
      </c>
      <c r="D279" s="31" t="s">
        <v>328</v>
      </c>
    </row>
    <row r="280" spans="3:4" x14ac:dyDescent="0.3">
      <c r="C280" t="s">
        <v>54</v>
      </c>
      <c r="D280" s="31" t="s">
        <v>329</v>
      </c>
    </row>
    <row r="281" spans="3:4" x14ac:dyDescent="0.3">
      <c r="C281" t="s">
        <v>54</v>
      </c>
      <c r="D281" s="31" t="s">
        <v>330</v>
      </c>
    </row>
    <row r="282" spans="3:4" x14ac:dyDescent="0.3">
      <c r="C282" t="s">
        <v>54</v>
      </c>
      <c r="D282" s="31" t="s">
        <v>331</v>
      </c>
    </row>
    <row r="283" spans="3:4" x14ac:dyDescent="0.3">
      <c r="C283" t="s">
        <v>54</v>
      </c>
      <c r="D283" s="31" t="s">
        <v>332</v>
      </c>
    </row>
    <row r="284" spans="3:4" x14ac:dyDescent="0.3">
      <c r="C284" t="s">
        <v>54</v>
      </c>
      <c r="D284" s="31" t="s">
        <v>333</v>
      </c>
    </row>
    <row r="285" spans="3:4" x14ac:dyDescent="0.3">
      <c r="C285" t="s">
        <v>54</v>
      </c>
      <c r="D285" s="31" t="s">
        <v>334</v>
      </c>
    </row>
    <row r="286" spans="3:4" x14ac:dyDescent="0.3">
      <c r="C286" t="s">
        <v>54</v>
      </c>
      <c r="D286" s="31" t="s">
        <v>335</v>
      </c>
    </row>
    <row r="287" spans="3:4" x14ac:dyDescent="0.3">
      <c r="C287" t="s">
        <v>54</v>
      </c>
      <c r="D287" s="31" t="s">
        <v>336</v>
      </c>
    </row>
    <row r="288" spans="3:4" x14ac:dyDescent="0.3">
      <c r="C288" t="s">
        <v>54</v>
      </c>
      <c r="D288" s="31" t="s">
        <v>337</v>
      </c>
    </row>
    <row r="289" spans="3:4" x14ac:dyDescent="0.3">
      <c r="C289" t="s">
        <v>54</v>
      </c>
      <c r="D289" s="31" t="s">
        <v>338</v>
      </c>
    </row>
    <row r="290" spans="3:4" x14ac:dyDescent="0.3">
      <c r="C290" t="s">
        <v>54</v>
      </c>
      <c r="D290" s="31" t="s">
        <v>339</v>
      </c>
    </row>
    <row r="291" spans="3:4" x14ac:dyDescent="0.3">
      <c r="C291" t="s">
        <v>54</v>
      </c>
      <c r="D291" s="31" t="s">
        <v>340</v>
      </c>
    </row>
    <row r="292" spans="3:4" x14ac:dyDescent="0.3">
      <c r="C292" t="s">
        <v>54</v>
      </c>
      <c r="D292" s="31" t="s">
        <v>341</v>
      </c>
    </row>
    <row r="293" spans="3:4" x14ac:dyDescent="0.3">
      <c r="C293" t="s">
        <v>54</v>
      </c>
      <c r="D293" s="31" t="s">
        <v>342</v>
      </c>
    </row>
    <row r="294" spans="3:4" x14ac:dyDescent="0.3">
      <c r="C294" t="s">
        <v>54</v>
      </c>
      <c r="D294" s="31" t="s">
        <v>343</v>
      </c>
    </row>
    <row r="295" spans="3:4" x14ac:dyDescent="0.3">
      <c r="C295" t="s">
        <v>54</v>
      </c>
      <c r="D295" s="31" t="s">
        <v>344</v>
      </c>
    </row>
    <row r="296" spans="3:4" x14ac:dyDescent="0.3">
      <c r="C296" t="s">
        <v>54</v>
      </c>
      <c r="D296" s="31" t="s">
        <v>345</v>
      </c>
    </row>
    <row r="297" spans="3:4" x14ac:dyDescent="0.3">
      <c r="C297" t="s">
        <v>54</v>
      </c>
      <c r="D297" s="31" t="s">
        <v>346</v>
      </c>
    </row>
    <row r="298" spans="3:4" x14ac:dyDescent="0.3">
      <c r="C298" t="s">
        <v>54</v>
      </c>
      <c r="D298" s="31" t="s">
        <v>347</v>
      </c>
    </row>
    <row r="299" spans="3:4" x14ac:dyDescent="0.3">
      <c r="C299" t="s">
        <v>54</v>
      </c>
      <c r="D299" s="31" t="s">
        <v>348</v>
      </c>
    </row>
    <row r="300" spans="3:4" x14ac:dyDescent="0.3">
      <c r="C300" t="s">
        <v>54</v>
      </c>
      <c r="D300" s="31" t="s">
        <v>349</v>
      </c>
    </row>
    <row r="301" spans="3:4" x14ac:dyDescent="0.3">
      <c r="C301" t="s">
        <v>54</v>
      </c>
      <c r="D301" s="31" t="s">
        <v>350</v>
      </c>
    </row>
    <row r="302" spans="3:4" x14ac:dyDescent="0.3">
      <c r="C302" t="s">
        <v>54</v>
      </c>
      <c r="D302" s="31" t="s">
        <v>351</v>
      </c>
    </row>
    <row r="303" spans="3:4" x14ac:dyDescent="0.3">
      <c r="C303" t="s">
        <v>54</v>
      </c>
      <c r="D303" s="31" t="s">
        <v>352</v>
      </c>
    </row>
    <row r="304" spans="3:4" x14ac:dyDescent="0.3">
      <c r="C304" t="s">
        <v>54</v>
      </c>
      <c r="D304" s="31" t="s">
        <v>353</v>
      </c>
    </row>
    <row r="305" spans="3:4" x14ac:dyDescent="0.3">
      <c r="C305" t="s">
        <v>54</v>
      </c>
      <c r="D305" s="31" t="s">
        <v>354</v>
      </c>
    </row>
    <row r="306" spans="3:4" x14ac:dyDescent="0.3">
      <c r="C306" t="s">
        <v>54</v>
      </c>
      <c r="D306" s="31" t="s">
        <v>355</v>
      </c>
    </row>
    <row r="307" spans="3:4" x14ac:dyDescent="0.3">
      <c r="C307" t="s">
        <v>54</v>
      </c>
      <c r="D307" s="31" t="s">
        <v>356</v>
      </c>
    </row>
    <row r="308" spans="3:4" x14ac:dyDescent="0.3">
      <c r="C308" t="s">
        <v>54</v>
      </c>
      <c r="D308" s="31" t="s">
        <v>357</v>
      </c>
    </row>
    <row r="309" spans="3:4" x14ac:dyDescent="0.3">
      <c r="C309" t="s">
        <v>54</v>
      </c>
      <c r="D309" s="31" t="s">
        <v>358</v>
      </c>
    </row>
    <row r="310" spans="3:4" x14ac:dyDescent="0.3">
      <c r="C310" t="s">
        <v>54</v>
      </c>
      <c r="D310" s="31" t="s">
        <v>359</v>
      </c>
    </row>
    <row r="311" spans="3:4" x14ac:dyDescent="0.3">
      <c r="C311" t="s">
        <v>54</v>
      </c>
      <c r="D311" s="31" t="s">
        <v>360</v>
      </c>
    </row>
    <row r="312" spans="3:4" x14ac:dyDescent="0.3">
      <c r="C312" t="s">
        <v>54</v>
      </c>
      <c r="D312" s="31" t="s">
        <v>361</v>
      </c>
    </row>
    <row r="313" spans="3:4" x14ac:dyDescent="0.3">
      <c r="C313" t="s">
        <v>54</v>
      </c>
      <c r="D313" s="31" t="s">
        <v>362</v>
      </c>
    </row>
    <row r="314" spans="3:4" x14ac:dyDescent="0.3">
      <c r="C314" t="s">
        <v>54</v>
      </c>
      <c r="D314" s="31" t="s">
        <v>363</v>
      </c>
    </row>
    <row r="315" spans="3:4" x14ac:dyDescent="0.3">
      <c r="C315" t="s">
        <v>54</v>
      </c>
      <c r="D315" s="31" t="s">
        <v>364</v>
      </c>
    </row>
    <row r="316" spans="3:4" x14ac:dyDescent="0.3">
      <c r="C316" t="s">
        <v>54</v>
      </c>
      <c r="D316" s="31" t="s">
        <v>365</v>
      </c>
    </row>
    <row r="317" spans="3:4" x14ac:dyDescent="0.3">
      <c r="C317" t="s">
        <v>54</v>
      </c>
      <c r="D317" s="31" t="s">
        <v>366</v>
      </c>
    </row>
    <row r="318" spans="3:4" x14ac:dyDescent="0.3">
      <c r="C318" t="s">
        <v>54</v>
      </c>
      <c r="D318" s="31" t="s">
        <v>367</v>
      </c>
    </row>
    <row r="319" spans="3:4" x14ac:dyDescent="0.3">
      <c r="C319" t="s">
        <v>54</v>
      </c>
      <c r="D319" s="31" t="s">
        <v>368</v>
      </c>
    </row>
    <row r="320" spans="3:4" x14ac:dyDescent="0.3">
      <c r="C320" t="s">
        <v>54</v>
      </c>
      <c r="D320" s="31" t="s">
        <v>369</v>
      </c>
    </row>
    <row r="321" spans="3:4" x14ac:dyDescent="0.3">
      <c r="C321" t="s">
        <v>54</v>
      </c>
      <c r="D321" s="31" t="s">
        <v>370</v>
      </c>
    </row>
    <row r="322" spans="3:4" x14ac:dyDescent="0.3">
      <c r="C322" t="s">
        <v>54</v>
      </c>
      <c r="D322" s="31" t="s">
        <v>371</v>
      </c>
    </row>
    <row r="323" spans="3:4" x14ac:dyDescent="0.3">
      <c r="C323" t="s">
        <v>54</v>
      </c>
      <c r="D323" s="31" t="s">
        <v>372</v>
      </c>
    </row>
    <row r="324" spans="3:4" x14ac:dyDescent="0.3">
      <c r="C324" t="s">
        <v>54</v>
      </c>
      <c r="D324" s="31" t="s">
        <v>373</v>
      </c>
    </row>
    <row r="325" spans="3:4" x14ac:dyDescent="0.3">
      <c r="C325" t="s">
        <v>54</v>
      </c>
      <c r="D325" s="31" t="s">
        <v>374</v>
      </c>
    </row>
    <row r="326" spans="3:4" x14ac:dyDescent="0.3">
      <c r="C326" t="s">
        <v>54</v>
      </c>
      <c r="D326" s="31" t="s">
        <v>375</v>
      </c>
    </row>
    <row r="327" spans="3:4" x14ac:dyDescent="0.3">
      <c r="C327" t="s">
        <v>54</v>
      </c>
      <c r="D327" s="31" t="s">
        <v>376</v>
      </c>
    </row>
    <row r="328" spans="3:4" x14ac:dyDescent="0.3">
      <c r="C328" t="s">
        <v>54</v>
      </c>
      <c r="D328" s="31" t="s">
        <v>377</v>
      </c>
    </row>
    <row r="329" spans="3:4" x14ac:dyDescent="0.3">
      <c r="C329" t="s">
        <v>54</v>
      </c>
      <c r="D329" s="31" t="s">
        <v>378</v>
      </c>
    </row>
    <row r="330" spans="3:4" x14ac:dyDescent="0.3">
      <c r="C330" t="s">
        <v>54</v>
      </c>
      <c r="D330" s="31" t="s">
        <v>379</v>
      </c>
    </row>
    <row r="331" spans="3:4" x14ac:dyDescent="0.3">
      <c r="C331" t="s">
        <v>54</v>
      </c>
      <c r="D331" s="31" t="s">
        <v>380</v>
      </c>
    </row>
    <row r="332" spans="3:4" x14ac:dyDescent="0.3">
      <c r="C332" t="s">
        <v>54</v>
      </c>
      <c r="D332" s="31" t="s">
        <v>381</v>
      </c>
    </row>
    <row r="333" spans="3:4" x14ac:dyDescent="0.3">
      <c r="C333" t="s">
        <v>54</v>
      </c>
      <c r="D333" s="31" t="s">
        <v>382</v>
      </c>
    </row>
    <row r="334" spans="3:4" x14ac:dyDescent="0.3">
      <c r="C334" t="s">
        <v>54</v>
      </c>
      <c r="D334" s="31" t="s">
        <v>383</v>
      </c>
    </row>
    <row r="335" spans="3:4" x14ac:dyDescent="0.3">
      <c r="C335" t="s">
        <v>54</v>
      </c>
      <c r="D335" s="31" t="s">
        <v>384</v>
      </c>
    </row>
    <row r="336" spans="3:4" x14ac:dyDescent="0.3">
      <c r="C336" t="s">
        <v>54</v>
      </c>
      <c r="D336" s="31" t="s">
        <v>385</v>
      </c>
    </row>
    <row r="337" spans="3:4" x14ac:dyDescent="0.3">
      <c r="C337" t="s">
        <v>54</v>
      </c>
      <c r="D337" s="31" t="s">
        <v>386</v>
      </c>
    </row>
    <row r="338" spans="3:4" x14ac:dyDescent="0.3">
      <c r="C338" t="s">
        <v>54</v>
      </c>
      <c r="D338" s="31" t="s">
        <v>387</v>
      </c>
    </row>
    <row r="339" spans="3:4" x14ac:dyDescent="0.3">
      <c r="C339" t="s">
        <v>54</v>
      </c>
      <c r="D339" s="31" t="s">
        <v>388</v>
      </c>
    </row>
    <row r="340" spans="3:4" x14ac:dyDescent="0.3">
      <c r="C340" t="s">
        <v>54</v>
      </c>
      <c r="D340" s="31" t="s">
        <v>389</v>
      </c>
    </row>
    <row r="341" spans="3:4" x14ac:dyDescent="0.3">
      <c r="C341" t="s">
        <v>54</v>
      </c>
      <c r="D341" s="31" t="s">
        <v>390</v>
      </c>
    </row>
    <row r="342" spans="3:4" x14ac:dyDescent="0.3">
      <c r="C342" t="s">
        <v>54</v>
      </c>
      <c r="D342" s="31" t="s">
        <v>391</v>
      </c>
    </row>
    <row r="343" spans="3:4" x14ac:dyDescent="0.3">
      <c r="C343" t="s">
        <v>54</v>
      </c>
      <c r="D343" s="31" t="s">
        <v>392</v>
      </c>
    </row>
    <row r="344" spans="3:4" x14ac:dyDescent="0.3">
      <c r="C344" t="s">
        <v>54</v>
      </c>
      <c r="D344" s="31" t="s">
        <v>393</v>
      </c>
    </row>
    <row r="345" spans="3:4" x14ac:dyDescent="0.3">
      <c r="C345" t="s">
        <v>54</v>
      </c>
      <c r="D345" s="31" t="s">
        <v>394</v>
      </c>
    </row>
    <row r="346" spans="3:4" x14ac:dyDescent="0.3">
      <c r="C346" t="s">
        <v>54</v>
      </c>
      <c r="D346" s="31" t="s">
        <v>395</v>
      </c>
    </row>
    <row r="347" spans="3:4" x14ac:dyDescent="0.3">
      <c r="C347" t="s">
        <v>54</v>
      </c>
      <c r="D347" s="31" t="s">
        <v>396</v>
      </c>
    </row>
    <row r="348" spans="3:4" x14ac:dyDescent="0.3">
      <c r="C348" t="s">
        <v>54</v>
      </c>
      <c r="D348" s="31" t="s">
        <v>397</v>
      </c>
    </row>
    <row r="349" spans="3:4" x14ac:dyDescent="0.3">
      <c r="C349" t="s">
        <v>54</v>
      </c>
      <c r="D349" s="31" t="s">
        <v>398</v>
      </c>
    </row>
    <row r="350" spans="3:4" x14ac:dyDescent="0.3">
      <c r="C350" t="s">
        <v>54</v>
      </c>
      <c r="D350" s="31" t="s">
        <v>399</v>
      </c>
    </row>
    <row r="351" spans="3:4" x14ac:dyDescent="0.3">
      <c r="C351" t="s">
        <v>54</v>
      </c>
      <c r="D351" s="31" t="s">
        <v>400</v>
      </c>
    </row>
    <row r="352" spans="3:4" x14ac:dyDescent="0.3">
      <c r="C352" t="s">
        <v>54</v>
      </c>
      <c r="D352" s="31" t="s">
        <v>401</v>
      </c>
    </row>
    <row r="353" spans="3:4" x14ac:dyDescent="0.3">
      <c r="C353" t="s">
        <v>54</v>
      </c>
      <c r="D353" s="31" t="s">
        <v>402</v>
      </c>
    </row>
    <row r="354" spans="3:4" x14ac:dyDescent="0.3">
      <c r="C354" t="s">
        <v>54</v>
      </c>
      <c r="D354" s="31" t="s">
        <v>403</v>
      </c>
    </row>
    <row r="355" spans="3:4" x14ac:dyDescent="0.3">
      <c r="C355" t="s">
        <v>54</v>
      </c>
      <c r="D355" s="31" t="s">
        <v>404</v>
      </c>
    </row>
    <row r="356" spans="3:4" x14ac:dyDescent="0.3">
      <c r="C356" t="s">
        <v>54</v>
      </c>
      <c r="D356" s="31" t="s">
        <v>405</v>
      </c>
    </row>
    <row r="357" spans="3:4" x14ac:dyDescent="0.3">
      <c r="C357" t="s">
        <v>54</v>
      </c>
      <c r="D357" s="31" t="s">
        <v>406</v>
      </c>
    </row>
    <row r="358" spans="3:4" x14ac:dyDescent="0.3">
      <c r="C358" t="s">
        <v>54</v>
      </c>
      <c r="D358" s="31" t="s">
        <v>407</v>
      </c>
    </row>
    <row r="359" spans="3:4" x14ac:dyDescent="0.3">
      <c r="C359" t="s">
        <v>54</v>
      </c>
      <c r="D359" s="31" t="s">
        <v>408</v>
      </c>
    </row>
    <row r="360" spans="3:4" x14ac:dyDescent="0.3">
      <c r="C360" t="s">
        <v>54</v>
      </c>
      <c r="D360" s="31" t="s">
        <v>409</v>
      </c>
    </row>
    <row r="361" spans="3:4" x14ac:dyDescent="0.3">
      <c r="C361" t="s">
        <v>54</v>
      </c>
      <c r="D361" s="31" t="s">
        <v>410</v>
      </c>
    </row>
    <row r="362" spans="3:4" x14ac:dyDescent="0.3">
      <c r="C362" t="s">
        <v>54</v>
      </c>
      <c r="D362" s="31" t="s">
        <v>411</v>
      </c>
    </row>
    <row r="363" spans="3:4" x14ac:dyDescent="0.3">
      <c r="C363" t="s">
        <v>54</v>
      </c>
      <c r="D363" s="31" t="s">
        <v>412</v>
      </c>
    </row>
    <row r="364" spans="3:4" x14ac:dyDescent="0.3">
      <c r="C364" t="s">
        <v>54</v>
      </c>
      <c r="D364" s="31" t="s">
        <v>413</v>
      </c>
    </row>
    <row r="365" spans="3:4" x14ac:dyDescent="0.3">
      <c r="C365" t="s">
        <v>54</v>
      </c>
      <c r="D365" s="31" t="s">
        <v>414</v>
      </c>
    </row>
    <row r="366" spans="3:4" x14ac:dyDescent="0.3">
      <c r="C366" t="s">
        <v>54</v>
      </c>
      <c r="D366" s="31" t="s">
        <v>415</v>
      </c>
    </row>
    <row r="367" spans="3:4" x14ac:dyDescent="0.3">
      <c r="C367" t="s">
        <v>54</v>
      </c>
      <c r="D367" s="31" t="s">
        <v>416</v>
      </c>
    </row>
    <row r="368" spans="3:4" x14ac:dyDescent="0.3">
      <c r="C368" t="s">
        <v>54</v>
      </c>
      <c r="D368" s="31" t="s">
        <v>417</v>
      </c>
    </row>
    <row r="369" spans="3:4" x14ac:dyDescent="0.3">
      <c r="C369" t="s">
        <v>54</v>
      </c>
      <c r="D369" s="31" t="s">
        <v>418</v>
      </c>
    </row>
    <row r="370" spans="3:4" x14ac:dyDescent="0.3">
      <c r="C370" t="s">
        <v>54</v>
      </c>
      <c r="D370" s="31" t="s">
        <v>419</v>
      </c>
    </row>
    <row r="371" spans="3:4" x14ac:dyDescent="0.3">
      <c r="C371" t="s">
        <v>54</v>
      </c>
      <c r="D371" s="31" t="s">
        <v>420</v>
      </c>
    </row>
    <row r="372" spans="3:4" x14ac:dyDescent="0.3">
      <c r="C372" t="s">
        <v>54</v>
      </c>
      <c r="D372" s="31" t="s">
        <v>421</v>
      </c>
    </row>
    <row r="373" spans="3:4" x14ac:dyDescent="0.3">
      <c r="C373" t="s">
        <v>54</v>
      </c>
      <c r="D373" s="31" t="s">
        <v>422</v>
      </c>
    </row>
    <row r="374" spans="3:4" x14ac:dyDescent="0.3">
      <c r="C374" t="s">
        <v>54</v>
      </c>
      <c r="D374" s="31" t="s">
        <v>423</v>
      </c>
    </row>
    <row r="375" spans="3:4" x14ac:dyDescent="0.3">
      <c r="C375" t="s">
        <v>54</v>
      </c>
      <c r="D375" s="31" t="s">
        <v>424</v>
      </c>
    </row>
    <row r="376" spans="3:4" x14ac:dyDescent="0.3">
      <c r="C376" t="s">
        <v>54</v>
      </c>
      <c r="D376" s="31" t="s">
        <v>425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aca="1" ref="XFD1048555" ca="1">_xludf.Areas(solver_adj1)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aulku</cp:lastModifiedBy>
  <dcterms:created xsi:type="dcterms:W3CDTF">2024-02-28T09:13:54Z</dcterms:created>
  <dcterms:modified xsi:type="dcterms:W3CDTF">2024-03-16T04:29:38Z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