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484284\Desktop\PISA_PAPER\Excel\"/>
    </mc:Choice>
  </mc:AlternateContent>
  <bookViews>
    <workbookView xWindow="0" yWindow="0" windowWidth="28800" windowHeight="12435" tabRatio="966" firstSheet="12" activeTab="20"/>
  </bookViews>
  <sheets>
    <sheet name="Overview" sheetId="20" r:id="rId1"/>
    <sheet name="Math_Read_Scie_mean differences" sheetId="22" r:id="rId2"/>
    <sheet name="MATH_variable overview" sheetId="2" r:id="rId3"/>
    <sheet name="MATH_Regression Output" sheetId="6" r:id="rId4"/>
    <sheet name="Math reg tab for latex" sheetId="25" r:id="rId5"/>
    <sheet name="Math reg tab for latex old" sheetId="21" r:id="rId6"/>
    <sheet name="MATH_Decreasing variables" sheetId="7" r:id="rId7"/>
    <sheet name="MATH_variables student - common" sheetId="3" r:id="rId8"/>
    <sheet name="MATH_variables school" sheetId="4" r:id="rId9"/>
    <sheet name="MATH_variables student - rotate" sheetId="5" r:id="rId10"/>
    <sheet name="READ_variables overview" sheetId="8" r:id="rId11"/>
    <sheet name="READ_Regression Output" sheetId="12" r:id="rId12"/>
    <sheet name="Read reg tab for latex" sheetId="23" r:id="rId13"/>
    <sheet name="READ_Decreasing Variables" sheetId="13" r:id="rId14"/>
    <sheet name="READ_variables student - common" sheetId="9" r:id="rId15"/>
    <sheet name="READ_variables school" sheetId="10" r:id="rId16"/>
    <sheet name="READ_variables student - rotate" sheetId="11" r:id="rId17"/>
    <sheet name="SCIE_variables overview" sheetId="14" r:id="rId18"/>
    <sheet name="SCIE_Regression Output" sheetId="18" r:id="rId19"/>
    <sheet name="Scie reg tab for latex " sheetId="24" r:id="rId20"/>
    <sheet name="SCIE_Decerasing Variables" sheetId="19" r:id="rId21"/>
    <sheet name="SCIE_ variable student - common" sheetId="15" r:id="rId22"/>
    <sheet name="SCIE_variables school" sheetId="16" r:id="rId23"/>
    <sheet name="SCIE_variables student - rotate" sheetId="17" r:id="rId24"/>
    <sheet name="Sheet1" sheetId="1" r:id="rId25"/>
  </sheets>
  <definedNames>
    <definedName name="_xlnm.Print_Area" localSheetId="1">'Math_Read_Scie_mean differences'!$B$2:$O$54</definedName>
    <definedName name="_xlnm.Print_Area" localSheetId="10">'READ_variables overview'!#REF!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5" i="22" l="1"/>
  <c r="H125" i="22"/>
  <c r="J125" i="22" l="1"/>
  <c r="K125" i="22" s="1"/>
  <c r="F37" i="20"/>
  <c r="I126" i="22" l="1"/>
  <c r="J126" i="22" s="1"/>
  <c r="K126" i="22" s="1"/>
  <c r="H126" i="22"/>
  <c r="I124" i="22"/>
  <c r="J124" i="22" s="1"/>
  <c r="K124" i="22" s="1"/>
  <c r="H124" i="22"/>
  <c r="I123" i="22"/>
  <c r="J123" i="22" s="1"/>
  <c r="K123" i="22" s="1"/>
  <c r="H123" i="22"/>
  <c r="I122" i="22"/>
  <c r="J122" i="22" s="1"/>
  <c r="K122" i="22" s="1"/>
  <c r="H122" i="22"/>
  <c r="I121" i="22"/>
  <c r="J121" i="22" s="1"/>
  <c r="K121" i="22" s="1"/>
  <c r="H121" i="22"/>
  <c r="I120" i="22"/>
  <c r="J120" i="22" s="1"/>
  <c r="K120" i="22" s="1"/>
  <c r="H120" i="22"/>
  <c r="I119" i="22"/>
  <c r="J119" i="22" s="1"/>
  <c r="K119" i="22" s="1"/>
  <c r="H119" i="22"/>
  <c r="I118" i="22"/>
  <c r="J118" i="22" s="1"/>
  <c r="K118" i="22" s="1"/>
  <c r="H118" i="22"/>
  <c r="I117" i="22"/>
  <c r="J117" i="22" s="1"/>
  <c r="K117" i="22" s="1"/>
  <c r="H117" i="22"/>
  <c r="I116" i="22"/>
  <c r="J116" i="22" s="1"/>
  <c r="K116" i="22" s="1"/>
  <c r="H116" i="22"/>
  <c r="I115" i="22"/>
  <c r="J115" i="22" s="1"/>
  <c r="K115" i="22" s="1"/>
  <c r="H115" i="22"/>
  <c r="I114" i="22"/>
  <c r="J114" i="22" s="1"/>
  <c r="K114" i="22" s="1"/>
  <c r="H114" i="22"/>
  <c r="I113" i="22"/>
  <c r="J113" i="22" s="1"/>
  <c r="K113" i="22" s="1"/>
  <c r="H113" i="22"/>
  <c r="I112" i="22"/>
  <c r="J112" i="22" s="1"/>
  <c r="K112" i="22" s="1"/>
  <c r="H112" i="22"/>
  <c r="I111" i="22"/>
  <c r="J111" i="22" s="1"/>
  <c r="K111" i="22" s="1"/>
  <c r="H111" i="22"/>
  <c r="I110" i="22"/>
  <c r="J110" i="22" s="1"/>
  <c r="K110" i="22" s="1"/>
  <c r="H110" i="22"/>
  <c r="I109" i="22"/>
  <c r="J109" i="22" s="1"/>
  <c r="K109" i="22" s="1"/>
  <c r="H109" i="22"/>
  <c r="I108" i="22"/>
  <c r="J108" i="22" s="1"/>
  <c r="K108" i="22" s="1"/>
  <c r="H108" i="22"/>
  <c r="I107" i="22"/>
  <c r="J107" i="22" s="1"/>
  <c r="K107" i="22" s="1"/>
  <c r="H107" i="22"/>
  <c r="I106" i="22"/>
  <c r="J106" i="22" s="1"/>
  <c r="K106" i="22" s="1"/>
  <c r="H106" i="22"/>
  <c r="I105" i="22"/>
  <c r="J105" i="22" s="1"/>
  <c r="K105" i="22" s="1"/>
  <c r="H105" i="22"/>
  <c r="I104" i="22"/>
  <c r="J104" i="22" s="1"/>
  <c r="K104" i="22" s="1"/>
  <c r="H104" i="22"/>
  <c r="I103" i="22"/>
  <c r="J103" i="22" s="1"/>
  <c r="K103" i="22" s="1"/>
  <c r="H103" i="22"/>
  <c r="I102" i="22"/>
  <c r="J102" i="22" s="1"/>
  <c r="K102" i="22" s="1"/>
  <c r="H102" i="22"/>
  <c r="I101" i="22"/>
  <c r="J101" i="22" s="1"/>
  <c r="K101" i="22" s="1"/>
  <c r="H101" i="22"/>
  <c r="I100" i="22"/>
  <c r="J100" i="22" s="1"/>
  <c r="K100" i="22" s="1"/>
  <c r="H100" i="22"/>
  <c r="I99" i="22"/>
  <c r="J99" i="22" s="1"/>
  <c r="K99" i="22" s="1"/>
  <c r="H99" i="22"/>
  <c r="I98" i="22"/>
  <c r="J98" i="22" s="1"/>
  <c r="K98" i="22" s="1"/>
  <c r="H98" i="22"/>
  <c r="I97" i="22"/>
  <c r="J97" i="22" s="1"/>
  <c r="K97" i="22" s="1"/>
  <c r="H97" i="22"/>
  <c r="I96" i="22"/>
  <c r="J96" i="22" s="1"/>
  <c r="K96" i="22" s="1"/>
  <c r="H96" i="22"/>
  <c r="I95" i="22"/>
  <c r="J95" i="22" s="1"/>
  <c r="K95" i="22" s="1"/>
  <c r="H95" i="22"/>
  <c r="I94" i="22"/>
  <c r="J94" i="22" s="1"/>
  <c r="K94" i="22" s="1"/>
  <c r="H94" i="22"/>
  <c r="I93" i="22"/>
  <c r="J93" i="22" s="1"/>
  <c r="K93" i="22" s="1"/>
  <c r="H93" i="22"/>
  <c r="I92" i="22"/>
  <c r="J92" i="22" s="1"/>
  <c r="K92" i="22" s="1"/>
  <c r="H92" i="22"/>
  <c r="I91" i="22"/>
  <c r="J91" i="22" s="1"/>
  <c r="K91" i="22" s="1"/>
  <c r="H91" i="22"/>
  <c r="I90" i="22"/>
  <c r="J90" i="22" s="1"/>
  <c r="K90" i="22" s="1"/>
  <c r="H90" i="22"/>
  <c r="I89" i="22"/>
  <c r="J89" i="22" s="1"/>
  <c r="K89" i="22" s="1"/>
  <c r="H89" i="22"/>
  <c r="I88" i="22"/>
  <c r="J88" i="22" s="1"/>
  <c r="K88" i="22" s="1"/>
  <c r="H88" i="22"/>
  <c r="I87" i="22"/>
  <c r="J87" i="22" s="1"/>
  <c r="K87" i="22" s="1"/>
  <c r="H87" i="22"/>
  <c r="I86" i="22"/>
  <c r="J86" i="22" s="1"/>
  <c r="K86" i="22" s="1"/>
  <c r="H86" i="22"/>
  <c r="I85" i="22"/>
  <c r="J85" i="22" s="1"/>
  <c r="K85" i="22" s="1"/>
  <c r="H85" i="22"/>
  <c r="I84" i="22"/>
  <c r="J84" i="22" s="1"/>
  <c r="K84" i="22" s="1"/>
  <c r="H84" i="22"/>
  <c r="I83" i="22"/>
  <c r="J83" i="22" s="1"/>
  <c r="K83" i="22" s="1"/>
  <c r="H83" i="22"/>
  <c r="I82" i="22"/>
  <c r="J82" i="22" s="1"/>
  <c r="K82" i="22" s="1"/>
  <c r="H82" i="22"/>
  <c r="I81" i="22"/>
  <c r="J81" i="22" s="1"/>
  <c r="K81" i="22" s="1"/>
  <c r="H81" i="22"/>
  <c r="I80" i="22"/>
  <c r="J80" i="22" s="1"/>
  <c r="K80" i="22" s="1"/>
  <c r="H80" i="22"/>
  <c r="I79" i="22"/>
  <c r="J79" i="22" s="1"/>
  <c r="K79" i="22" s="1"/>
  <c r="H79" i="22"/>
  <c r="I78" i="22"/>
  <c r="J78" i="22" s="1"/>
  <c r="K78" i="22" s="1"/>
  <c r="H78" i="22"/>
  <c r="I77" i="22"/>
  <c r="J77" i="22" s="1"/>
  <c r="K77" i="22" s="1"/>
  <c r="H77" i="22"/>
  <c r="I76" i="22"/>
  <c r="J76" i="22" s="1"/>
  <c r="K76" i="22" s="1"/>
  <c r="H76" i="22"/>
  <c r="I75" i="22"/>
  <c r="J75" i="22" s="1"/>
  <c r="K75" i="22" s="1"/>
  <c r="H75" i="22"/>
  <c r="I74" i="22"/>
  <c r="J74" i="22" s="1"/>
  <c r="K74" i="22" s="1"/>
  <c r="H74" i="22"/>
  <c r="I73" i="22"/>
  <c r="J73" i="22" s="1"/>
  <c r="K73" i="22" s="1"/>
  <c r="H73" i="22"/>
  <c r="I72" i="22"/>
  <c r="J72" i="22" s="1"/>
  <c r="K72" i="22" s="1"/>
  <c r="H72" i="22"/>
  <c r="I71" i="22"/>
  <c r="J71" i="22" s="1"/>
  <c r="K71" i="22" s="1"/>
  <c r="H71" i="22"/>
  <c r="I70" i="22"/>
  <c r="J70" i="22" s="1"/>
  <c r="K70" i="22" s="1"/>
  <c r="H70" i="22"/>
  <c r="I69" i="22"/>
  <c r="J69" i="22" s="1"/>
  <c r="K69" i="22" s="1"/>
  <c r="H69" i="22"/>
  <c r="I68" i="22"/>
  <c r="J68" i="22" s="1"/>
  <c r="K68" i="22" s="1"/>
  <c r="H68" i="22"/>
  <c r="I67" i="22"/>
  <c r="J67" i="22" s="1"/>
  <c r="K67" i="22" s="1"/>
  <c r="H67" i="22"/>
  <c r="I66" i="22"/>
  <c r="J66" i="22" s="1"/>
  <c r="K66" i="22" s="1"/>
  <c r="H66" i="22"/>
  <c r="I65" i="22"/>
  <c r="J65" i="22" s="1"/>
  <c r="K65" i="22" s="1"/>
  <c r="H65" i="22"/>
  <c r="I64" i="22"/>
  <c r="J64" i="22" s="1"/>
  <c r="K64" i="22" s="1"/>
  <c r="H64" i="22"/>
  <c r="I63" i="22"/>
  <c r="J63" i="22" s="1"/>
  <c r="K63" i="22" s="1"/>
  <c r="H63" i="22"/>
  <c r="I62" i="22"/>
  <c r="J62" i="22" s="1"/>
  <c r="K62" i="22" s="1"/>
  <c r="H62" i="22"/>
  <c r="I61" i="22"/>
  <c r="J61" i="22" s="1"/>
  <c r="K61" i="22" s="1"/>
  <c r="H61" i="22"/>
  <c r="I60" i="22"/>
  <c r="J60" i="22" s="1"/>
  <c r="K60" i="22" s="1"/>
  <c r="H60" i="22"/>
  <c r="I59" i="22"/>
  <c r="J59" i="22" s="1"/>
  <c r="K59" i="22" s="1"/>
  <c r="H59" i="22"/>
  <c r="I58" i="22"/>
  <c r="J58" i="22" s="1"/>
  <c r="K58" i="22" s="1"/>
  <c r="H58" i="22"/>
  <c r="I57" i="22"/>
  <c r="J57" i="22" s="1"/>
  <c r="K57" i="22" s="1"/>
  <c r="H57" i="22"/>
  <c r="I56" i="22"/>
  <c r="J56" i="22" s="1"/>
  <c r="K56" i="22" s="1"/>
  <c r="H56" i="22"/>
  <c r="I55" i="22"/>
  <c r="J55" i="22" s="1"/>
  <c r="K55" i="22" s="1"/>
  <c r="H55" i="22"/>
  <c r="I54" i="22"/>
  <c r="J54" i="22" s="1"/>
  <c r="K54" i="22" s="1"/>
  <c r="H54" i="22"/>
  <c r="I53" i="22"/>
  <c r="J53" i="22" s="1"/>
  <c r="K53" i="22" s="1"/>
  <c r="H53" i="22"/>
  <c r="I52" i="22"/>
  <c r="J52" i="22" s="1"/>
  <c r="K52" i="22" s="1"/>
  <c r="H52" i="22"/>
  <c r="I51" i="22"/>
  <c r="J51" i="22" s="1"/>
  <c r="K51" i="22" s="1"/>
  <c r="H51" i="22"/>
  <c r="I50" i="22"/>
  <c r="J50" i="22" s="1"/>
  <c r="K50" i="22" s="1"/>
  <c r="H50" i="22"/>
  <c r="I49" i="22"/>
  <c r="J49" i="22" s="1"/>
  <c r="K49" i="22" s="1"/>
  <c r="H49" i="22"/>
  <c r="I48" i="22"/>
  <c r="J48" i="22" s="1"/>
  <c r="K48" i="22" s="1"/>
  <c r="H48" i="22"/>
  <c r="I47" i="22"/>
  <c r="J47" i="22" s="1"/>
  <c r="K47" i="22" s="1"/>
  <c r="H47" i="22"/>
  <c r="I46" i="22"/>
  <c r="J46" i="22" s="1"/>
  <c r="K46" i="22" s="1"/>
  <c r="H46" i="22"/>
  <c r="I45" i="22"/>
  <c r="J45" i="22" s="1"/>
  <c r="K45" i="22" s="1"/>
  <c r="H45" i="22"/>
  <c r="I44" i="22"/>
  <c r="J44" i="22" s="1"/>
  <c r="K44" i="22" s="1"/>
  <c r="H44" i="22"/>
  <c r="I43" i="22"/>
  <c r="J43" i="22" s="1"/>
  <c r="K43" i="22" s="1"/>
  <c r="H43" i="22"/>
  <c r="I42" i="22"/>
  <c r="J42" i="22" s="1"/>
  <c r="K42" i="22" s="1"/>
  <c r="H42" i="22"/>
  <c r="I41" i="22"/>
  <c r="J41" i="22" s="1"/>
  <c r="K41" i="22" s="1"/>
  <c r="H41" i="22"/>
  <c r="J40" i="22"/>
  <c r="K40" i="22" s="1"/>
  <c r="I40" i="22"/>
  <c r="H40" i="22"/>
  <c r="I39" i="22"/>
  <c r="H39" i="22"/>
  <c r="I38" i="22"/>
  <c r="H38" i="22"/>
  <c r="J38" i="22" s="1"/>
  <c r="K38" i="22" s="1"/>
  <c r="I37" i="22"/>
  <c r="J37" i="22" s="1"/>
  <c r="K37" i="22" s="1"/>
  <c r="H37" i="22"/>
  <c r="I36" i="22"/>
  <c r="H36" i="22"/>
  <c r="J36" i="22" s="1"/>
  <c r="K36" i="22" s="1"/>
  <c r="I35" i="22"/>
  <c r="H35" i="22"/>
  <c r="I34" i="22"/>
  <c r="J34" i="22" s="1"/>
  <c r="K34" i="22" s="1"/>
  <c r="H34" i="22"/>
  <c r="I33" i="22"/>
  <c r="H33" i="22"/>
  <c r="J32" i="22"/>
  <c r="K32" i="22" s="1"/>
  <c r="I32" i="22"/>
  <c r="H32" i="22"/>
  <c r="I31" i="22"/>
  <c r="H31" i="22"/>
  <c r="I30" i="22"/>
  <c r="H30" i="22"/>
  <c r="J30" i="22" s="1"/>
  <c r="K30" i="22" s="1"/>
  <c r="I29" i="22"/>
  <c r="J29" i="22" s="1"/>
  <c r="K29" i="22" s="1"/>
  <c r="H29" i="22"/>
  <c r="I28" i="22"/>
  <c r="H28" i="22"/>
  <c r="J28" i="22" s="1"/>
  <c r="K28" i="22" s="1"/>
  <c r="I27" i="22"/>
  <c r="H27" i="22"/>
  <c r="I26" i="22"/>
  <c r="J26" i="22" s="1"/>
  <c r="K26" i="22" s="1"/>
  <c r="H26" i="22"/>
  <c r="I25" i="22"/>
  <c r="H25" i="22"/>
  <c r="J24" i="22"/>
  <c r="K24" i="22" s="1"/>
  <c r="I24" i="22"/>
  <c r="H24" i="22"/>
  <c r="I23" i="22"/>
  <c r="H23" i="22"/>
  <c r="I22" i="22"/>
  <c r="H22" i="22"/>
  <c r="J22" i="22" s="1"/>
  <c r="K22" i="22" s="1"/>
  <c r="I21" i="22"/>
  <c r="J21" i="22" s="1"/>
  <c r="K21" i="22" s="1"/>
  <c r="H21" i="22"/>
  <c r="I20" i="22"/>
  <c r="H20" i="22"/>
  <c r="J20" i="22" s="1"/>
  <c r="K20" i="22" s="1"/>
  <c r="I19" i="22"/>
  <c r="H19" i="22"/>
  <c r="I18" i="22"/>
  <c r="J18" i="22" s="1"/>
  <c r="K18" i="22" s="1"/>
  <c r="H18" i="22"/>
  <c r="I17" i="22"/>
  <c r="H17" i="22"/>
  <c r="J16" i="22"/>
  <c r="K16" i="22" s="1"/>
  <c r="I16" i="22"/>
  <c r="H16" i="22"/>
  <c r="I15" i="22"/>
  <c r="J15" i="22" s="1"/>
  <c r="K15" i="22" s="1"/>
  <c r="H15" i="22"/>
  <c r="I14" i="22"/>
  <c r="H14" i="22"/>
  <c r="J14" i="22" s="1"/>
  <c r="K14" i="22" s="1"/>
  <c r="I13" i="22"/>
  <c r="H13" i="22"/>
  <c r="J13" i="22" s="1"/>
  <c r="K13" i="22" s="1"/>
  <c r="J12" i="22"/>
  <c r="K12" i="22" s="1"/>
  <c r="I12" i="22"/>
  <c r="H12" i="22"/>
  <c r="I11" i="22"/>
  <c r="J11" i="22" s="1"/>
  <c r="K11" i="22" s="1"/>
  <c r="H11" i="22"/>
  <c r="I10" i="22"/>
  <c r="H10" i="22"/>
  <c r="J10" i="22" s="1"/>
  <c r="K10" i="22" s="1"/>
  <c r="I9" i="22"/>
  <c r="H9" i="22"/>
  <c r="J9" i="22" s="1"/>
  <c r="K9" i="22" s="1"/>
  <c r="J8" i="22"/>
  <c r="K8" i="22" s="1"/>
  <c r="I8" i="22"/>
  <c r="H8" i="22"/>
  <c r="I7" i="22"/>
  <c r="J7" i="22" s="1"/>
  <c r="K7" i="22" s="1"/>
  <c r="H7" i="22"/>
  <c r="I6" i="22"/>
  <c r="H6" i="22"/>
  <c r="J6" i="22" s="1"/>
  <c r="K6" i="22" s="1"/>
  <c r="I5" i="22"/>
  <c r="H5" i="22"/>
  <c r="J5" i="22" s="1"/>
  <c r="K5" i="22" s="1"/>
  <c r="J4" i="22"/>
  <c r="K4" i="22" s="1"/>
  <c r="I4" i="22"/>
  <c r="H4" i="22"/>
  <c r="I3" i="22"/>
  <c r="J3" i="22" s="1"/>
  <c r="K3" i="22" s="1"/>
  <c r="H3" i="22"/>
  <c r="J23" i="22" l="1"/>
  <c r="K23" i="22" s="1"/>
  <c r="J31" i="22"/>
  <c r="K31" i="22" s="1"/>
  <c r="J17" i="22"/>
  <c r="K17" i="22" s="1"/>
  <c r="J19" i="22"/>
  <c r="K19" i="22" s="1"/>
  <c r="J27" i="22"/>
  <c r="K27" i="22" s="1"/>
  <c r="J35" i="22"/>
  <c r="K35" i="22" s="1"/>
  <c r="J39" i="22"/>
  <c r="K39" i="22" s="1"/>
  <c r="J25" i="22"/>
  <c r="K25" i="22" s="1"/>
  <c r="J33" i="22"/>
  <c r="K33" i="22" s="1"/>
  <c r="D26" i="7"/>
  <c r="C25" i="7"/>
  <c r="C26" i="7"/>
  <c r="F38" i="20" l="1"/>
  <c r="E38" i="20"/>
  <c r="D38" i="20"/>
  <c r="E37" i="20"/>
  <c r="D37" i="20"/>
  <c r="F36" i="20"/>
  <c r="E36" i="20"/>
  <c r="D36" i="20"/>
  <c r="F35" i="20"/>
  <c r="E35" i="20"/>
  <c r="D35" i="20"/>
  <c r="D30" i="19"/>
  <c r="D29" i="19"/>
  <c r="D23" i="19"/>
  <c r="D17" i="19"/>
  <c r="E11" i="19"/>
  <c r="E10" i="19"/>
  <c r="E9" i="19"/>
  <c r="E8" i="19"/>
  <c r="L46" i="18"/>
  <c r="K46" i="18"/>
  <c r="J46" i="18"/>
  <c r="I46" i="18"/>
  <c r="H46" i="18"/>
  <c r="G46" i="18"/>
  <c r="E46" i="18"/>
  <c r="I45" i="18"/>
  <c r="K45" i="18" s="1"/>
  <c r="G45" i="18"/>
  <c r="L39" i="18"/>
  <c r="J39" i="18"/>
  <c r="H39" i="18"/>
  <c r="E39" i="18"/>
  <c r="L38" i="18"/>
  <c r="J38" i="18"/>
  <c r="I38" i="18"/>
  <c r="K38" i="18" s="1"/>
  <c r="H38" i="18"/>
  <c r="G38" i="18"/>
  <c r="E38" i="18"/>
  <c r="K32" i="18"/>
  <c r="I32" i="18"/>
  <c r="G32" i="18"/>
  <c r="L31" i="18"/>
  <c r="K31" i="18"/>
  <c r="H31" i="18"/>
  <c r="J31" i="18" s="1"/>
  <c r="E31" i="18"/>
  <c r="L25" i="18"/>
  <c r="K25" i="18"/>
  <c r="I25" i="18"/>
  <c r="H25" i="18"/>
  <c r="J25" i="18" s="1"/>
  <c r="G25" i="18"/>
  <c r="E25" i="18"/>
  <c r="J19" i="18"/>
  <c r="I19" i="18"/>
  <c r="H19" i="18"/>
  <c r="G19" i="18"/>
  <c r="E19" i="18"/>
  <c r="I18" i="18"/>
  <c r="H18" i="18"/>
  <c r="G18" i="18"/>
  <c r="E18" i="18"/>
  <c r="I17" i="18"/>
  <c r="H17" i="18"/>
  <c r="G17" i="18"/>
  <c r="E17" i="18"/>
  <c r="I16" i="18"/>
  <c r="H16" i="18"/>
  <c r="G16" i="18"/>
  <c r="E16" i="18"/>
  <c r="K10" i="18"/>
  <c r="I10" i="18"/>
  <c r="H10" i="18"/>
  <c r="G10" i="18"/>
  <c r="E10" i="18"/>
  <c r="I9" i="18"/>
  <c r="H9" i="18"/>
  <c r="G9" i="18"/>
  <c r="E9" i="18"/>
  <c r="I8" i="18"/>
  <c r="H8" i="18"/>
  <c r="G8" i="18"/>
  <c r="E8" i="18"/>
  <c r="I7" i="18"/>
  <c r="H7" i="18"/>
  <c r="G7" i="18"/>
  <c r="E7" i="18"/>
  <c r="D31" i="13"/>
  <c r="D30" i="13"/>
  <c r="D24" i="13"/>
  <c r="D18" i="13"/>
  <c r="E12" i="13"/>
  <c r="E11" i="13"/>
  <c r="E10" i="13"/>
  <c r="E9" i="13"/>
  <c r="L46" i="12"/>
  <c r="K46" i="12"/>
  <c r="J46" i="12"/>
  <c r="I46" i="12"/>
  <c r="H46" i="12"/>
  <c r="G46" i="12"/>
  <c r="E46" i="12"/>
  <c r="K45" i="12"/>
  <c r="I45" i="12"/>
  <c r="G45" i="12"/>
  <c r="L39" i="12"/>
  <c r="J39" i="12"/>
  <c r="H39" i="12"/>
  <c r="E39" i="12"/>
  <c r="L38" i="12"/>
  <c r="I38" i="12"/>
  <c r="K38" i="12" s="1"/>
  <c r="H38" i="12"/>
  <c r="J38" i="12" s="1"/>
  <c r="G38" i="12"/>
  <c r="E38" i="12"/>
  <c r="L32" i="12"/>
  <c r="K32" i="12"/>
  <c r="J32" i="12"/>
  <c r="I32" i="12"/>
  <c r="H32" i="12"/>
  <c r="G32" i="12"/>
  <c r="E32" i="12"/>
  <c r="I31" i="12"/>
  <c r="K31" i="12" s="1"/>
  <c r="G31" i="12"/>
  <c r="L25" i="12"/>
  <c r="K25" i="12"/>
  <c r="J25" i="12"/>
  <c r="I25" i="12"/>
  <c r="H25" i="12"/>
  <c r="G25" i="12"/>
  <c r="E25" i="12"/>
  <c r="J19" i="12"/>
  <c r="I19" i="12"/>
  <c r="H19" i="12"/>
  <c r="G19" i="12"/>
  <c r="E19" i="12"/>
  <c r="I18" i="12"/>
  <c r="H18" i="12"/>
  <c r="G18" i="12"/>
  <c r="E18" i="12"/>
  <c r="I17" i="12"/>
  <c r="H17" i="12"/>
  <c r="G17" i="12"/>
  <c r="E17" i="12"/>
  <c r="I16" i="12"/>
  <c r="H16" i="12"/>
  <c r="G16" i="12"/>
  <c r="E16" i="12"/>
  <c r="K10" i="12"/>
  <c r="I10" i="12"/>
  <c r="H10" i="12"/>
  <c r="G10" i="12"/>
  <c r="E10" i="12"/>
  <c r="I9" i="12"/>
  <c r="H9" i="12"/>
  <c r="G9" i="12"/>
  <c r="E9" i="12"/>
  <c r="I8" i="12"/>
  <c r="H8" i="12"/>
  <c r="G8" i="12"/>
  <c r="E8" i="12"/>
  <c r="I7" i="12"/>
  <c r="H7" i="12"/>
  <c r="G7" i="12"/>
  <c r="E7" i="12"/>
  <c r="D34" i="7"/>
  <c r="D33" i="7"/>
  <c r="D32" i="7"/>
  <c r="D25" i="7"/>
  <c r="D19" i="7"/>
  <c r="D18" i="7"/>
  <c r="E12" i="7"/>
  <c r="E11" i="7"/>
  <c r="E10" i="7"/>
  <c r="E9" i="7"/>
  <c r="L61" i="6"/>
  <c r="K61" i="6"/>
  <c r="J61" i="6"/>
  <c r="I61" i="6"/>
  <c r="G61" i="6"/>
  <c r="L60" i="6"/>
  <c r="K60" i="6"/>
  <c r="J60" i="6"/>
  <c r="I60" i="6"/>
  <c r="H60" i="6"/>
  <c r="G60" i="6"/>
  <c r="E60" i="6"/>
  <c r="L59" i="6"/>
  <c r="K59" i="6"/>
  <c r="H59" i="6"/>
  <c r="J59" i="6" s="1"/>
  <c r="E59" i="6"/>
  <c r="L53" i="6"/>
  <c r="K53" i="6"/>
  <c r="J53" i="6"/>
  <c r="I53" i="6"/>
  <c r="H53" i="6"/>
  <c r="G53" i="6"/>
  <c r="E53" i="6"/>
  <c r="L52" i="6"/>
  <c r="K52" i="6"/>
  <c r="J52" i="6"/>
  <c r="I52" i="6"/>
  <c r="H52" i="6"/>
  <c r="G52" i="6"/>
  <c r="E52" i="6"/>
  <c r="L51" i="6"/>
  <c r="K51" i="6"/>
  <c r="J51" i="6"/>
  <c r="I51" i="6"/>
  <c r="H51" i="6"/>
  <c r="G51" i="6"/>
  <c r="E51" i="6"/>
  <c r="L45" i="6"/>
  <c r="K45" i="6"/>
  <c r="J45" i="6"/>
  <c r="I45" i="6"/>
  <c r="G45" i="6"/>
  <c r="L44" i="6"/>
  <c r="K44" i="6"/>
  <c r="J44" i="6"/>
  <c r="I44" i="6"/>
  <c r="H44" i="6"/>
  <c r="G44" i="6"/>
  <c r="E44" i="6"/>
  <c r="L43" i="6"/>
  <c r="K43" i="6"/>
  <c r="H43" i="6"/>
  <c r="J43" i="6" s="1"/>
  <c r="E43" i="6"/>
  <c r="L37" i="6"/>
  <c r="K37" i="6"/>
  <c r="J37" i="6"/>
  <c r="I37" i="6"/>
  <c r="H37" i="6"/>
  <c r="G37" i="6"/>
  <c r="E37" i="6"/>
  <c r="L36" i="6"/>
  <c r="K36" i="6"/>
  <c r="H36" i="6"/>
  <c r="J36" i="6" s="1"/>
  <c r="E36" i="6"/>
  <c r="J30" i="6"/>
  <c r="I30" i="6"/>
  <c r="H30" i="6"/>
  <c r="G30" i="6"/>
  <c r="E30" i="6"/>
  <c r="I29" i="6"/>
  <c r="H29" i="6"/>
  <c r="G29" i="6"/>
  <c r="E29" i="6"/>
  <c r="I28" i="6"/>
  <c r="H28" i="6"/>
  <c r="G28" i="6"/>
  <c r="E28" i="6"/>
  <c r="I27" i="6"/>
  <c r="H27" i="6"/>
  <c r="G27" i="6"/>
  <c r="E27" i="6"/>
  <c r="I19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K10" i="6"/>
  <c r="I10" i="6"/>
  <c r="H10" i="6"/>
  <c r="G10" i="6"/>
  <c r="E10" i="6"/>
  <c r="I9" i="6"/>
  <c r="H9" i="6"/>
  <c r="G9" i="6"/>
  <c r="E9" i="6"/>
  <c r="I8" i="6"/>
  <c r="H8" i="6"/>
  <c r="G8" i="6"/>
  <c r="E8" i="6"/>
  <c r="I7" i="6"/>
  <c r="H7" i="6"/>
  <c r="G7" i="6"/>
  <c r="E7" i="6"/>
</calcChain>
</file>

<file path=xl/comments1.xml><?xml version="1.0" encoding="utf-8"?>
<comments xmlns="http://schemas.openxmlformats.org/spreadsheetml/2006/main">
  <authors>
    <author>Elisabeth Sedmik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Elisabeth Sedmik:</t>
        </r>
        <r>
          <rPr>
            <sz val="9"/>
            <color indexed="81"/>
            <rFont val="Tahoma"/>
            <family val="2"/>
          </rPr>
          <t xml:space="preserve">
not a mistake! Constant, etc changes, just Vietnam dummy stays the same</t>
        </r>
      </text>
    </comment>
  </commentList>
</comments>
</file>

<file path=xl/sharedStrings.xml><?xml version="1.0" encoding="utf-8"?>
<sst xmlns="http://schemas.openxmlformats.org/spreadsheetml/2006/main" count="3635" uniqueCount="602">
  <si>
    <t>Non rotated part</t>
  </si>
  <si>
    <t>Rotated part 1</t>
  </si>
  <si>
    <t>Non rotated parts (short)</t>
  </si>
  <si>
    <t># 1. Students</t>
  </si>
  <si>
    <t># 1. Students:"ST04Q01","ST05Q01","REPEAT","ST08Q01","ST09Q01","ST115Q01","HISEI","MISCED",</t>
  </si>
  <si>
    <t># Student Characteristics &amp; Background</t>
  </si>
  <si>
    <t># Student Effort</t>
  </si>
  <si>
    <t>FEMALE</t>
  </si>
  <si>
    <t>MATWKETH</t>
  </si>
  <si>
    <t>ST05Q01</t>
  </si>
  <si>
    <t># Student Attitude</t>
  </si>
  <si>
    <t>REPEAT (indexed ST07)</t>
  </si>
  <si>
    <t>INSTMOT</t>
  </si>
  <si>
    <t>ST08Q01</t>
  </si>
  <si>
    <t>INTMAT</t>
  </si>
  <si>
    <t>ST09Q01</t>
  </si>
  <si>
    <t>SUBNORM</t>
  </si>
  <si>
    <t>ST115Q01</t>
  </si>
  <si>
    <t>MATHEFF</t>
  </si>
  <si>
    <t>MISCED</t>
  </si>
  <si>
    <t>FAILMAT</t>
  </si>
  <si>
    <t>HISEI</t>
  </si>
  <si>
    <t>MATINTFC</t>
  </si>
  <si>
    <t>WEALTH</t>
  </si>
  <si>
    <t>MATBEH</t>
  </si>
  <si>
    <t>CULTPOS</t>
  </si>
  <si>
    <t>PERSEV</t>
  </si>
  <si>
    <t>HEDRES</t>
  </si>
  <si>
    <t>OPENPS</t>
  </si>
  <si>
    <t>ST28Q01 (BOOKS_N)</t>
  </si>
  <si>
    <t># Home Support</t>
  </si>
  <si>
    <t>Rotated part 2</t>
  </si>
  <si>
    <t>SC25 (TIGERMOM etc, Parent Participation, SC)</t>
  </si>
  <si>
    <t xml:space="preserve">#           "SC30Q01", "SC30Q02", "SC30Q03", "SC30Q04", "SC35Q02", "SC39Q08","SC31Q01", </t>
  </si>
  <si>
    <t>SC24Q01 (PARPRESSURE, Parental Expectations, SC)</t>
  </si>
  <si>
    <t>#           "SC31Q02","SC31Q03","SC31Q04","SC31Q05","SC31Q06","SC31Q07"</t>
  </si>
  <si>
    <t>OUTMATH_NONE (ST55Q02)</t>
  </si>
  <si>
    <t># 2. Teachers</t>
  </si>
  <si>
    <t>OUTMATH_LESS2</t>
  </si>
  <si>
    <t># 3. Pedagogical Practices: "SC18Q02","SC18Q03","SC18Q04","SC18Q05","SC18Q06","SC18Q07","SC18Q08",</t>
  </si>
  <si>
    <t># Teacher characteristics &amp; quantitative support</t>
  </si>
  <si>
    <t>OUTMATH_2TO4</t>
  </si>
  <si>
    <t>STRATIO</t>
  </si>
  <si>
    <t>OUTMATH_4TO6</t>
  </si>
  <si>
    <t>PROPCERT</t>
  </si>
  <si>
    <t>ST57Q01-Q06 (dropped for math, not enough data)</t>
  </si>
  <si>
    <t>PROPQUAL</t>
  </si>
  <si>
    <t>Student Experience in Mathematics</t>
  </si>
  <si>
    <t>TCSHORT</t>
  </si>
  <si>
    <t>EXAPPLM</t>
  </si>
  <si>
    <t>SMRATIO</t>
  </si>
  <si>
    <t>EXPUREM</t>
  </si>
  <si>
    <t># Teacher quality</t>
  </si>
  <si>
    <t>FAMCONC</t>
  </si>
  <si>
    <t>TCFOCST</t>
  </si>
  <si>
    <t>SC35Q02 (Prof. development in Math last 3 months)</t>
  </si>
  <si>
    <t># Quantity</t>
  </si>
  <si>
    <t># Quality assurance of  mathematics teachers through …</t>
  </si>
  <si>
    <t>LMINS</t>
  </si>
  <si>
    <t>TCH_MENT (SC39Q08)</t>
  </si>
  <si>
    <t>MMINS</t>
  </si>
  <si>
    <t>TCH_INCENTV (SC31Q01-Q07)</t>
  </si>
  <si>
    <t>SMINS</t>
  </si>
  <si>
    <t>TCM_STUASS (SC30Q01)</t>
  </si>
  <si>
    <t>TCM_PEER (SC30Q02)</t>
  </si>
  <si>
    <t>Rotated part 3</t>
  </si>
  <si>
    <t>TCM_OBSER (SC30Q03)</t>
  </si>
  <si>
    <t>TCM_INSPE (SC30Q04)</t>
  </si>
  <si>
    <t>BKGR_FAMPROB (ST91Q03)</t>
  </si>
  <si>
    <t># 3. Pedagogical practices</t>
  </si>
  <si>
    <t># Attitude</t>
  </si>
  <si>
    <t>#           "SCMATBUI","SC16Q01","SC16Q02","SC16Q03","SC16Q04","SC16Q05","SC16Q06","SC16Q07",</t>
  </si>
  <si>
    <t># Pedagogical/teaching practices in Mathematics</t>
  </si>
  <si>
    <t>SCMAT</t>
  </si>
  <si>
    <t>COMP_USE (SC40Q01)</t>
  </si>
  <si>
    <t>ANXMAT</t>
  </si>
  <si>
    <t>TXT_BOOK (SC40Q02)</t>
  </si>
  <si>
    <t>BELONG</t>
  </si>
  <si>
    <t>STD_CUR (SC40Q03)</t>
  </si>
  <si>
    <t>ATSCHL</t>
  </si>
  <si>
    <t># Assessment used to:</t>
  </si>
  <si>
    <t>ATTLNACT</t>
  </si>
  <si>
    <t>#           "TCHPARTI","LEADCOM","LEADINST","LEADPD","LEADTCH","SC39Q03",</t>
  </si>
  <si>
    <t>ASS_PROG (SC18Q01)</t>
  </si>
  <si>
    <t>ATT_CONTROL (ST91Q02)</t>
  </si>
  <si>
    <t>ASS_PROM (SC18Q02)</t>
  </si>
  <si>
    <t>ASS_INSTR (SC18Q03)</t>
  </si>
  <si>
    <t># Teacher Quality</t>
  </si>
  <si>
    <t>ASS_NAT (SC18Q04)</t>
  </si>
  <si>
    <t>MTSUP</t>
  </si>
  <si>
    <t>ASS_SCH (SC18Q05)</t>
  </si>
  <si>
    <t>STUDREL</t>
  </si>
  <si>
    <t>ASS_TCH (SC18Q06)</t>
  </si>
  <si>
    <t>TCHQUAL_DIFF (ST91Q04)</t>
  </si>
  <si>
    <t>ASS_CUR (SC18Q07)</t>
  </si>
  <si>
    <t># 3. Pedagogical Practices</t>
  </si>
  <si>
    <t>ASS_OTH (SC18Q08)</t>
  </si>
  <si>
    <t># Pedagogical Teaching practices in Mathematics</t>
  </si>
  <si>
    <t xml:space="preserve"># Classroom Management: </t>
  </si>
  <si>
    <t>TCHBEHTD</t>
  </si>
  <si>
    <t>#           "SCHSEL","STUDCLIM","TEACCLIM","TCMORALE"</t>
  </si>
  <si>
    <t>STU_FEEDB (SC39Q07, Seeking student feedback, SC)</t>
  </si>
  <si>
    <t>TCHBEHSO</t>
  </si>
  <si>
    <t xml:space="preserve"># Assessment used to </t>
  </si>
  <si>
    <t># 4. Schools</t>
  </si>
  <si>
    <t>TCHBEHFA</t>
  </si>
  <si>
    <t># School Characteristics</t>
  </si>
  <si>
    <t># Cognitive Activation</t>
  </si>
  <si>
    <t>PRIVATESCL (SC01Q01,SC)</t>
  </si>
  <si>
    <t>COGACT</t>
  </si>
  <si>
    <t>SC02Q02 (Revenues from student fees,SC)</t>
  </si>
  <si>
    <t># Classroom Management</t>
  </si>
  <si>
    <t>DUM_VILLAGE (SC03Q01)</t>
  </si>
  <si>
    <t>CLSMAN</t>
  </si>
  <si>
    <t>TOWN (SC03Q01)</t>
  </si>
  <si>
    <t>DISCLIMA</t>
  </si>
  <si>
    <t>CITY (SC03Q01)</t>
  </si>
  <si>
    <t>CLSIZE</t>
  </si>
  <si>
    <t>SCHSIZE</t>
  </si>
  <si>
    <t>PCGIRLS</t>
  </si>
  <si>
    <t>SCHSEL</t>
  </si>
  <si>
    <t># School Resources</t>
  </si>
  <si>
    <t>RATCMP15 (SC)</t>
  </si>
  <si>
    <t>COMPWEB (SC)</t>
  </si>
  <si>
    <t>SCMATEDU</t>
  </si>
  <si>
    <t>SCMATBUI</t>
  </si>
  <si>
    <t>EXC1_BAND (SC16Q01)</t>
  </si>
  <si>
    <t>EXC2_PLAY</t>
  </si>
  <si>
    <t>EXC3_NEWS</t>
  </si>
  <si>
    <t>EXC4_VOLU</t>
  </si>
  <si>
    <t>EXC5_MCLUB</t>
  </si>
  <si>
    <t>EXC6_MATHCOMP</t>
  </si>
  <si>
    <t>EXC7_CHESS</t>
  </si>
  <si>
    <t>EXC8_ICTB</t>
  </si>
  <si>
    <t>EXC9_ARTCB</t>
  </si>
  <si>
    <t>EXC10_SPORT</t>
  </si>
  <si>
    <t>EXC11_UNICORN (SC16Q11)</t>
  </si>
  <si>
    <t>SC_EXTRA_CL (School offers additional mathe lessons, SC)</t>
  </si>
  <si>
    <t xml:space="preserve"># School Leadership </t>
  </si>
  <si>
    <t>SCORE_PUBLIC (SC19Q01)</t>
  </si>
  <si>
    <t>SCORE_AUTHRITS (SC19Q02)</t>
  </si>
  <si>
    <t>SCHAUTON</t>
  </si>
  <si>
    <t>TCHPARTI</t>
  </si>
  <si>
    <t>LEADCOM</t>
  </si>
  <si>
    <t>LEADINST</t>
  </si>
  <si>
    <t>LEADPD</t>
  </si>
  <si>
    <t>LEADTCH</t>
  </si>
  <si>
    <t>QUAL_RECORD (SC39Q03)</t>
  </si>
  <si>
    <t># School Climate</t>
  </si>
  <si>
    <t>STDUCLIM</t>
  </si>
  <si>
    <t>TEACCLIM</t>
  </si>
  <si>
    <t>TCMORALE</t>
  </si>
  <si>
    <t>Student Questionnaire - Common</t>
  </si>
  <si>
    <t>Q number</t>
  </si>
  <si>
    <t>index/explanation</t>
  </si>
  <si>
    <t>ST01</t>
  </si>
  <si>
    <t>ST02</t>
  </si>
  <si>
    <t>Student</t>
  </si>
  <si>
    <t>ST03</t>
  </si>
  <si>
    <t>ST04Q01</t>
  </si>
  <si>
    <t>Gender</t>
  </si>
  <si>
    <t>ST05</t>
  </si>
  <si>
    <t>Attend pre-school, made into dummy</t>
  </si>
  <si>
    <t>ST06</t>
  </si>
  <si>
    <t>ST07</t>
  </si>
  <si>
    <t>REPEAT</t>
  </si>
  <si>
    <t>ST08</t>
  </si>
  <si>
    <t>Truancy; times late for school</t>
  </si>
  <si>
    <t>ST09</t>
  </si>
  <si>
    <t>Truancy; Days unexcused absence</t>
  </si>
  <si>
    <t>ST115</t>
  </si>
  <si>
    <t>Truancy; Times skipped class</t>
  </si>
  <si>
    <t>ST12</t>
  </si>
  <si>
    <t>used: MISCED, HISEI                                                                                     not used:  FISCED, HISCED</t>
  </si>
  <si>
    <t>ST13</t>
  </si>
  <si>
    <t>ST14</t>
  </si>
  <si>
    <t>ST15</t>
  </si>
  <si>
    <t>ST16</t>
  </si>
  <si>
    <t>ST17</t>
  </si>
  <si>
    <t>ST18</t>
  </si>
  <si>
    <t xml:space="preserve">ST19 </t>
  </si>
  <si>
    <t>ST26</t>
  </si>
  <si>
    <t>ST26 + ST27</t>
  </si>
  <si>
    <t>ST28Q01</t>
  </si>
  <si>
    <t xml:space="preserve">Number of books </t>
  </si>
  <si>
    <t>School Questionnaire</t>
  </si>
  <si>
    <t>comment</t>
  </si>
  <si>
    <t>SC01Q01</t>
  </si>
  <si>
    <t>Public or Private</t>
  </si>
  <si>
    <t>SC02Q02</t>
  </si>
  <si>
    <t>Revenues from Student fees</t>
  </si>
  <si>
    <t xml:space="preserve">included in _2b </t>
  </si>
  <si>
    <t>SC03</t>
  </si>
  <si>
    <t>Size</t>
  </si>
  <si>
    <t>SC04</t>
  </si>
  <si>
    <t># of schools in area</t>
  </si>
  <si>
    <t>SC05</t>
  </si>
  <si>
    <t>might capture large city schools, ie look at SC03 in combination</t>
  </si>
  <si>
    <t>SC07</t>
  </si>
  <si>
    <t>Students</t>
  </si>
  <si>
    <t>SC07 + SC09Q11 + Q12</t>
  </si>
  <si>
    <t>Teachers</t>
  </si>
  <si>
    <t>SC09Q21 + 22</t>
  </si>
  <si>
    <t>Pedagogical Practices</t>
  </si>
  <si>
    <t>SC0931 + 32</t>
  </si>
  <si>
    <t>Schools</t>
  </si>
  <si>
    <t>SC10 + SC07</t>
  </si>
  <si>
    <t>SC11</t>
  </si>
  <si>
    <t>RATCMP15</t>
  </si>
  <si>
    <t>COMPWEB</t>
  </si>
  <si>
    <t>+ Interaction term in _2b</t>
  </si>
  <si>
    <t>SC13</t>
  </si>
  <si>
    <t>how  much time of lesson on WWW</t>
  </si>
  <si>
    <t>SC14</t>
  </si>
  <si>
    <t>SC15</t>
  </si>
  <si>
    <t>ABGMATH (not)</t>
  </si>
  <si>
    <t>excluded from _2b</t>
  </si>
  <si>
    <t>SC16Q01-SC16Q11</t>
  </si>
  <si>
    <t>Extracurricular activities</t>
  </si>
  <si>
    <t xml:space="preserve">individual in _2b </t>
  </si>
  <si>
    <t>SC16</t>
  </si>
  <si>
    <t>CREACTIV</t>
  </si>
  <si>
    <t>SC16 + SC21</t>
  </si>
  <si>
    <t>MACTIV</t>
  </si>
  <si>
    <t>SC18Q01-Q08</t>
  </si>
  <si>
    <t>Assessment</t>
  </si>
  <si>
    <t xml:space="preserve">indiv since ASSESS does not have many data points </t>
  </si>
  <si>
    <t>SC18</t>
  </si>
  <si>
    <t>ASSESS (not)</t>
  </si>
  <si>
    <t>SC19Q01</t>
  </si>
  <si>
    <t>if Student Achievement Data public</t>
  </si>
  <si>
    <t>SC19Q02</t>
  </si>
  <si>
    <t>if Student Achievement Data tracked</t>
  </si>
  <si>
    <t>SC20Q01</t>
  </si>
  <si>
    <r>
      <rPr>
        <sz val="10"/>
        <rFont val="Calibri"/>
        <family val="2"/>
        <scheme val="minor"/>
      </rPr>
      <t xml:space="preserve">SCL_EXTRA_CL </t>
    </r>
    <r>
      <rPr>
        <sz val="10"/>
        <color theme="0" tint="-0.499984740745262"/>
        <rFont val="Calibri"/>
        <family val="2"/>
        <scheme val="minor"/>
      </rPr>
      <t>Additional Math lessons offered</t>
    </r>
  </si>
  <si>
    <t>SC21</t>
  </si>
  <si>
    <t>Purpose of add. Math lessons</t>
  </si>
  <si>
    <t>SC22Q10</t>
  </si>
  <si>
    <t>Poor Student-teacher relations (use STUDCLIM and TEACCLIM)</t>
  </si>
  <si>
    <t>SC22</t>
  </si>
  <si>
    <t>STUDCLIM</t>
  </si>
  <si>
    <t>SC23</t>
  </si>
  <si>
    <t>how many students left school</t>
  </si>
  <si>
    <t>SC24Q01</t>
  </si>
  <si>
    <t>Parental Expectations</t>
  </si>
  <si>
    <t>SC25</t>
  </si>
  <si>
    <t>Parent Participation</t>
  </si>
  <si>
    <t>SC26</t>
  </si>
  <si>
    <t>SC27Q01 + SC28Q02 + SC29Q01</t>
  </si>
  <si>
    <t>SC30Q01</t>
  </si>
  <si>
    <r>
      <rPr>
        <sz val="10"/>
        <rFont val="Calibri"/>
        <family val="2"/>
        <scheme val="minor"/>
      </rPr>
      <t>TCM_STUASS</t>
    </r>
    <r>
      <rPr>
        <sz val="10"/>
        <color theme="0" tint="-0.499984740745262"/>
        <rFont val="Calibri"/>
        <family val="2"/>
        <scheme val="minor"/>
      </rPr>
      <t xml:space="preserve"> Teacher practiced measured through student achvmnt</t>
    </r>
  </si>
  <si>
    <t>SC30Q02</t>
  </si>
  <si>
    <r>
      <rPr>
        <sz val="10"/>
        <rFont val="Calibri"/>
        <family val="2"/>
        <scheme val="minor"/>
      </rPr>
      <t>TCM_PEER</t>
    </r>
    <r>
      <rPr>
        <sz val="10"/>
        <color theme="0" tint="-0.499984740745262"/>
        <rFont val="Calibri"/>
        <family val="2"/>
        <scheme val="minor"/>
      </rPr>
      <t xml:space="preserve"> Teacher monitoring through peer review</t>
    </r>
  </si>
  <si>
    <t>SC30Q03</t>
  </si>
  <si>
    <r>
      <rPr>
        <sz val="10"/>
        <rFont val="Calibri"/>
        <family val="2"/>
        <scheme val="minor"/>
      </rPr>
      <t>TCM_OBSER</t>
    </r>
    <r>
      <rPr>
        <sz val="10"/>
        <color theme="0" tint="-0.499984740745262"/>
        <rFont val="Calibri"/>
        <family val="2"/>
        <scheme val="minor"/>
      </rPr>
      <t xml:space="preserve"> Teacher monitoring through staff observations</t>
    </r>
  </si>
  <si>
    <t>SC30Q04</t>
  </si>
  <si>
    <r>
      <rPr>
        <sz val="10"/>
        <rFont val="Calibri"/>
        <family val="2"/>
        <scheme val="minor"/>
      </rPr>
      <t>TCM_INSPE</t>
    </r>
    <r>
      <rPr>
        <sz val="10"/>
        <color theme="0" tint="-0.499984740745262"/>
        <rFont val="Calibri"/>
        <family val="2"/>
        <scheme val="minor"/>
      </rPr>
      <t xml:space="preserve"> Teacher monitoring through Inspector observation</t>
    </r>
  </si>
  <si>
    <t>SC31Q01-Q07</t>
  </si>
  <si>
    <r>
      <rPr>
        <sz val="10"/>
        <rFont val="Calibri"/>
        <family val="2"/>
        <scheme val="minor"/>
      </rPr>
      <t xml:space="preserve">TCH_INCENTV </t>
    </r>
    <r>
      <rPr>
        <sz val="10"/>
        <color theme="0" tint="-0.499984740745262"/>
        <rFont val="Calibri"/>
        <family val="2"/>
        <scheme val="minor"/>
      </rPr>
      <t>Teacher incentives through appraisal</t>
    </r>
  </si>
  <si>
    <t>SC32Q01-07</t>
  </si>
  <si>
    <t>School selectivity - individual items</t>
  </si>
  <si>
    <t>SC32</t>
  </si>
  <si>
    <t>SC33</t>
  </si>
  <si>
    <t>SC34</t>
  </si>
  <si>
    <t>SC35Q02</t>
  </si>
  <si>
    <t>Professional development on Maths for Math teachers</t>
  </si>
  <si>
    <t>SC39Q03</t>
  </si>
  <si>
    <t>Recording of student/teacher/test data</t>
  </si>
  <si>
    <t>SC39Q07</t>
  </si>
  <si>
    <t>Seeking student feedback</t>
  </si>
  <si>
    <t>SC39Q08</t>
  </si>
  <si>
    <t>Teacher Mentoring, TCH_MENT</t>
  </si>
  <si>
    <t>SC40Q01</t>
  </si>
  <si>
    <t>SC40Q02</t>
  </si>
  <si>
    <t>SC40Q03</t>
  </si>
  <si>
    <t xml:space="preserve">Student Questionnaire - Rotation </t>
  </si>
  <si>
    <t>QUESTID = 1</t>
  </si>
  <si>
    <t>QUESTID = 2</t>
  </si>
  <si>
    <t>QUESTID = 3</t>
  </si>
  <si>
    <t>Form A</t>
  </si>
  <si>
    <t>Form B</t>
  </si>
  <si>
    <t>Form C</t>
  </si>
  <si>
    <t>index</t>
  </si>
  <si>
    <t>ST29</t>
  </si>
  <si>
    <t>ST42</t>
  </si>
  <si>
    <t>ST53</t>
  </si>
  <si>
    <t>ST55Q02</t>
  </si>
  <si>
    <t>ST35</t>
  </si>
  <si>
    <t>ST77</t>
  </si>
  <si>
    <t>TEACHSUP (not for Math)</t>
  </si>
  <si>
    <t>ST57Q01-Q06</t>
  </si>
  <si>
    <t>ST37</t>
  </si>
  <si>
    <t>ST79</t>
  </si>
  <si>
    <t>ST61</t>
  </si>
  <si>
    <t>ST43</t>
  </si>
  <si>
    <t>ST44</t>
  </si>
  <si>
    <t>ST62</t>
  </si>
  <si>
    <t>ST46</t>
  </si>
  <si>
    <t>ST80</t>
  </si>
  <si>
    <t>ST69</t>
  </si>
  <si>
    <t>LMINs, MMINs, SMINS</t>
  </si>
  <si>
    <t>ST48</t>
  </si>
  <si>
    <t>ST81</t>
  </si>
  <si>
    <t>ST70</t>
  </si>
  <si>
    <t>ST49</t>
  </si>
  <si>
    <t>ST82</t>
  </si>
  <si>
    <t>used for MTSUP</t>
  </si>
  <si>
    <t>ST71</t>
  </si>
  <si>
    <t>ST93</t>
  </si>
  <si>
    <r>
      <t xml:space="preserve">ST83 </t>
    </r>
    <r>
      <rPr>
        <sz val="8"/>
        <color theme="1"/>
        <rFont val="Calibri"/>
        <family val="2"/>
        <scheme val="minor"/>
      </rPr>
      <t>(+ST82)</t>
    </r>
  </si>
  <si>
    <t>ST72 *</t>
  </si>
  <si>
    <t>ST94</t>
  </si>
  <si>
    <t>ST84</t>
  </si>
  <si>
    <t>used for CLSMAN</t>
  </si>
  <si>
    <t>ST73</t>
  </si>
  <si>
    <t>ST96</t>
  </si>
  <si>
    <r>
      <t xml:space="preserve">ST85 </t>
    </r>
    <r>
      <rPr>
        <sz val="8"/>
        <color theme="1"/>
        <rFont val="Calibri"/>
        <family val="2"/>
        <scheme val="minor"/>
      </rPr>
      <t>(+ST84)</t>
    </r>
  </si>
  <si>
    <t>ST74</t>
  </si>
  <si>
    <t>ST101</t>
  </si>
  <si>
    <t>ST86</t>
  </si>
  <si>
    <t>ST75</t>
  </si>
  <si>
    <t xml:space="preserve">ST104 </t>
  </si>
  <si>
    <t>ST87</t>
  </si>
  <si>
    <t>ST76</t>
  </si>
  <si>
    <t>ST88</t>
  </si>
  <si>
    <t>ST89</t>
  </si>
  <si>
    <t>not enough data</t>
  </si>
  <si>
    <t>ST91Q02</t>
  </si>
  <si>
    <t>ATT_CONTROL</t>
  </si>
  <si>
    <t>TEACHSUP</t>
  </si>
  <si>
    <t>ST91Q03</t>
  </si>
  <si>
    <t>BKGR_FAMPROB</t>
  </si>
  <si>
    <t>ST91Q04</t>
  </si>
  <si>
    <t>TCHQUAL_DIFF</t>
  </si>
  <si>
    <t>not for math but for</t>
  </si>
  <si>
    <t>test language' class</t>
  </si>
  <si>
    <t>* Accordingly CLSIZE (based on C05) asked Schools to give indication of Class size</t>
  </si>
  <si>
    <t>MATH</t>
  </si>
  <si>
    <t>Non-rotated variables that decrease the gap (specified samples)</t>
  </si>
  <si>
    <r>
      <t xml:space="preserve">Vietnam </t>
    </r>
    <r>
      <rPr>
        <i/>
        <sz val="8"/>
        <color theme="0" tint="-0.499984740745262"/>
        <rFont val="Calibri"/>
        <family val="2"/>
        <scheme val="minor"/>
      </rPr>
      <t>(start)*</t>
    </r>
  </si>
  <si>
    <t>Vietnam all (-)</t>
  </si>
  <si>
    <t>Vietnam diff (-)</t>
  </si>
  <si>
    <t>Vietnam all (+)</t>
  </si>
  <si>
    <t>Vietnam diff (+)</t>
  </si>
  <si>
    <t>% change (-)</t>
  </si>
  <si>
    <t>% change (+)</t>
  </si>
  <si>
    <t>Sample size</t>
  </si>
  <si>
    <t>all % (-)</t>
  </si>
  <si>
    <t># Original</t>
  </si>
  <si>
    <t># Students</t>
  </si>
  <si>
    <t># Students &amp; Teachers</t>
  </si>
  <si>
    <t># Students &amp; Teachers &amp; Ped.Practices</t>
  </si>
  <si>
    <t># Students &amp; Teachers &amp; Ped.Practices &amp; Schools</t>
  </si>
  <si>
    <t>Non-rotated variables that decrease the gap (sample of only decreasing missing data deleted)</t>
  </si>
  <si>
    <t>abs</t>
  </si>
  <si>
    <t>abs cum</t>
  </si>
  <si>
    <t>%</t>
  </si>
  <si>
    <t>% cum</t>
  </si>
  <si>
    <t>Sample size 25612</t>
  </si>
  <si>
    <t>* Varies since sample varies, please see sample size, schematic pdf and R coding</t>
  </si>
  <si>
    <t>Non-rotated variables that increase/decrease the gap (sample of decreasing and increasing missing data deleted)</t>
  </si>
  <si>
    <t>Sample size 17492</t>
  </si>
  <si>
    <t>Non-rotated variables that decrease the gap + PART 1 rotated questions</t>
  </si>
  <si>
    <t>cum % change (-)</t>
  </si>
  <si>
    <t>cum % change (+)</t>
  </si>
  <si>
    <t>Sample size 15660</t>
  </si>
  <si>
    <t># Original (just math)</t>
  </si>
  <si>
    <t># Original (all gap decreasing non-rotated)</t>
  </si>
  <si>
    <t># Students - Effort</t>
  </si>
  <si>
    <t>nA</t>
  </si>
  <si>
    <t># Students - Effort +  Attitude</t>
  </si>
  <si>
    <t>Non-rotated variables that decrease the gap + PART 2 rotated questions</t>
  </si>
  <si>
    <t>Sample size 11944</t>
  </si>
  <si>
    <t># Students - Effort &amp; Preparation</t>
  </si>
  <si>
    <t># Students (Effort &amp; Preparation) &amp; Teachers</t>
  </si>
  <si>
    <t xml:space="preserve">nA </t>
  </si>
  <si>
    <t>Non-rotated variables that decrease the gap + PART 3 rotated questions</t>
  </si>
  <si>
    <t>Sample size 15422</t>
  </si>
  <si>
    <t xml:space="preserve"># Students &amp; Teachers </t>
  </si>
  <si>
    <t># Students &amp; Teachers &amp; Pedag. Pract.</t>
  </si>
  <si>
    <t>MATH - Gap decreasing variables</t>
  </si>
  <si>
    <t>Non-rotated variables</t>
  </si>
  <si>
    <t>Variables</t>
  </si>
  <si>
    <t>PRESCHOOL, REPEAT, ST08Q01, ST115Q01, BOOK_N, PARPRESSURE, PCGIRLS, FUNDMOM, COUNCILMOM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</si>
  <si>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</t>
    </r>
  </si>
  <si>
    <t>PROPCERT, SMRATIO, TCSHORT, TCFOCST, TCM_STUASS, TCM_PEER, TCH_INCENTV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</si>
  <si>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 xml:space="preserve">Students &amp; Teachers &amp; </t>
    </r>
    <r>
      <rPr>
        <sz val="10"/>
        <color theme="1"/>
        <rFont val="Calibri"/>
        <family val="2"/>
        <scheme val="minor"/>
      </rPr>
      <t>Ped.Practices</t>
    </r>
  </si>
  <si>
    <t>ASS_PROG, ASS_PROM, ASS_SCH, STU_FEEDB, COMP_USE, TXT_BOOK</t>
  </si>
  <si>
    <r>
      <t>#</t>
    </r>
    <r>
      <rPr>
        <sz val="10"/>
        <color theme="0" tint="-0.34998626667073579"/>
        <rFont val="Calibri"/>
        <family val="2"/>
        <scheme val="minor"/>
      </rPr>
      <t xml:space="preserve"> Students &amp; Teachers &amp; Ped.Practices &amp;</t>
    </r>
    <r>
      <rPr>
        <sz val="10"/>
        <color theme="1"/>
        <rFont val="Calibri"/>
        <family val="2"/>
        <scheme val="minor"/>
      </rPr>
      <t xml:space="preserve"> Schools</t>
    </r>
  </si>
  <si>
    <t>TOWN, CLSIZE, COMPWEB, SCMATEDU, SCMATBUI, (EXC2_PLAY + EXC6_MATHCOMP + EXC10_SPORT + EXC11_UNICORN), SCL_EXTR_CL, SCORE_PUBLIC, QUAL_RECORD, SCHSEL</t>
  </si>
  <si>
    <t>Additional variabes Rotated Part 1</t>
  </si>
  <si>
    <t>INSTMOT, INTMAT, SUBNORM, MATHEFF, MATINTFC, PERSEV</t>
  </si>
  <si>
    <t>Additional variabes Rotated Part 2</t>
  </si>
  <si>
    <t>EXPUREM, FACMCONC</t>
  </si>
  <si>
    <t>Additional variables Rotated Part 3</t>
  </si>
  <si>
    <t>ST91Q03, ANXMAT, ATSCHL, ATTLNACT</t>
  </si>
  <si>
    <t>MTSUP, STUDREL, ST91Q04</t>
  </si>
  <si>
    <t>TCHBEHTD, TCHBEHSO, TCHBEHFA, DISCLIMA</t>
  </si>
  <si>
    <t>OUTREAD_NONE (ST55Q01)</t>
  </si>
  <si>
    <t>OUTREAD_LESS2</t>
  </si>
  <si>
    <t>OUTREAD_2TO4</t>
  </si>
  <si>
    <t>OUTREAD_4TO6</t>
  </si>
  <si>
    <t>ST57Q01-Q06 (dropped for reading, not enough data)</t>
  </si>
  <si>
    <t>ST72Q01</t>
  </si>
  <si>
    <t>SMRATIO (only applies to Math)</t>
  </si>
  <si>
    <t>Additional Math lessons offered (only applies to math)</t>
  </si>
  <si>
    <t>TCM_STUASS Teacher practiced measured through student achvmnt</t>
  </si>
  <si>
    <t>Even though the questionnaire asks for "During the last year, have any of the following methods been used to monitor the practice of mathematics teachers at your school?"</t>
  </si>
  <si>
    <t>TCM_PEER Teacher monitoring through peer review</t>
  </si>
  <si>
    <t>There are no similar questions regarding practice monitroing for science and reading/language classes; so we take this as a proxy and find in the regressions, that some</t>
  </si>
  <si>
    <t>TCM_OBSER Teacher monitoring through staff observations</t>
  </si>
  <si>
    <t>are of these indices are also gap decreasing for reading and science!</t>
  </si>
  <si>
    <t>TCM_INSPE Teacher monitoring through Inspector observation</t>
  </si>
  <si>
    <t>Prof. dev.  for Math teachers (only applies to Math)</t>
  </si>
  <si>
    <t>only applies to math</t>
  </si>
  <si>
    <t>INSTMOT (only applies to Math)</t>
  </si>
  <si>
    <t>SCMAT (only applies to Math)</t>
  </si>
  <si>
    <t>INTMAT (only applies to Math)</t>
  </si>
  <si>
    <t>ANXMAT (only applies to Math)</t>
  </si>
  <si>
    <t>ST55Q01</t>
  </si>
  <si>
    <t>SUBNORM (only applies to Math)</t>
  </si>
  <si>
    <t>TEACHSUP (applies only to Math)</t>
  </si>
  <si>
    <t>ST57Q01-Q06*</t>
  </si>
  <si>
    <t>not included in math, maybe here?</t>
  </si>
  <si>
    <t>MATHEFF (only applies to Math)</t>
  </si>
  <si>
    <t>TCHBEHTD (only applies to Math)</t>
  </si>
  <si>
    <t>EXAPPLM (only applies to Math)</t>
  </si>
  <si>
    <t>TCHBEHSO (only applies to Math)</t>
  </si>
  <si>
    <t>EXPUREM (only applies to Math)</t>
  </si>
  <si>
    <t>FAILMAT (only applies to Math)</t>
  </si>
  <si>
    <t>TCHBEHFA (only applies to Math)</t>
  </si>
  <si>
    <t>FAMCONC (only applies to Math)</t>
  </si>
  <si>
    <t>MATWKETH (only applies to Math)</t>
  </si>
  <si>
    <t>COGACT (only applies to Math)</t>
  </si>
  <si>
    <t>MATINTFC (only applies to Math)</t>
  </si>
  <si>
    <t>DISCLIMA (only applies to Math)</t>
  </si>
  <si>
    <t>MATBEH (only applies to Math)</t>
  </si>
  <si>
    <r>
      <t xml:space="preserve">ST83 </t>
    </r>
    <r>
      <rPr>
        <sz val="8"/>
        <color theme="0" tint="-0.499984740745262"/>
        <rFont val="Calibri"/>
        <family val="2"/>
        <scheme val="minor"/>
      </rPr>
      <t>(+ST82)</t>
    </r>
  </si>
  <si>
    <t xml:space="preserve">ST72 </t>
  </si>
  <si>
    <r>
      <t xml:space="preserve">ST85 </t>
    </r>
    <r>
      <rPr>
        <sz val="8"/>
        <color theme="0" tint="-0.499984740745262"/>
        <rFont val="Calibri"/>
        <family val="2"/>
        <scheme val="minor"/>
      </rPr>
      <t>(+ST84)</t>
    </r>
  </si>
  <si>
    <t>CLSMAN (only applies to Math)</t>
  </si>
  <si>
    <t>for Reading</t>
  </si>
  <si>
    <t>not included in math, reading</t>
  </si>
  <si>
    <t>* not included in math/reading since too little data in combination with the others, so maybe here?</t>
  </si>
  <si>
    <t>READING</t>
  </si>
  <si>
    <r>
      <t xml:space="preserve">Vietnam </t>
    </r>
    <r>
      <rPr>
        <i/>
        <sz val="8"/>
        <color theme="1"/>
        <rFont val="Calibri"/>
        <family val="2"/>
        <scheme val="minor"/>
      </rPr>
      <t>(start)*</t>
    </r>
  </si>
  <si>
    <t>Sample size 18474</t>
  </si>
  <si>
    <r>
      <t xml:space="preserve">Vietnam </t>
    </r>
    <r>
      <rPr>
        <i/>
        <sz val="8"/>
        <rFont val="Calibri"/>
        <family val="2"/>
        <scheme val="minor"/>
      </rPr>
      <t>(start)*</t>
    </r>
  </si>
  <si>
    <t>Sample size 17506</t>
  </si>
  <si>
    <t># Original (just read)</t>
  </si>
  <si>
    <t># Students - Attitude (PERSEV, OPENPS)</t>
  </si>
  <si>
    <t>Sample size 12778</t>
  </si>
  <si>
    <t># Students &amp; Teachers &amp; Schools</t>
  </si>
  <si>
    <t>Sample size 16829</t>
  </si>
  <si>
    <t>Sample size 12732</t>
  </si>
  <si>
    <t>READING - Gap decreasing variables</t>
  </si>
  <si>
    <t>PROPCERT, TCSHORT, TCM_STUASS</t>
  </si>
  <si>
    <t>ASS_PROG, ASS_PROM, ASS_NAT, ASS_CUR, STU_FEEDB</t>
  </si>
  <si>
    <t>TOWN, CLSIZE, COMPWEB, SCMATEDU, SCMATBUI, (EXC2_PLAY + EXC6_MATHCOMP + EXC10_SPORT + EXC11_UNICORN), SCORE_PUBLIC, LEADINST, QUAL_RECORD, SCHSEL, TEACCLIM</t>
  </si>
  <si>
    <t># Students - Attitude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</si>
  <si>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&amp; Schools</t>
    </r>
  </si>
  <si>
    <t>LHRS, ST72Q01</t>
  </si>
  <si>
    <t>ST91Q03, ATSCH, ATTLNACT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</si>
  <si>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</t>
    </r>
  </si>
  <si>
    <t>STUDREL, ST91Q04</t>
  </si>
  <si>
    <t>OUTSCIE_NONE (ST55Q03)</t>
  </si>
  <si>
    <t>OUTSCIE_LESS2</t>
  </si>
  <si>
    <t>OUTSCIE_2TO4</t>
  </si>
  <si>
    <t>OUTSCIE_4TO6</t>
  </si>
  <si>
    <t>ST57Q01-Q06 (dropped for science, not enough data)</t>
  </si>
  <si>
    <t>not included in math, reading, science</t>
  </si>
  <si>
    <t>ST55Q03</t>
  </si>
  <si>
    <t>for Science</t>
  </si>
  <si>
    <t>SCIENCE</t>
  </si>
  <si>
    <t>Sample size 17441</t>
  </si>
  <si>
    <t># Original (just science)</t>
  </si>
  <si>
    <t>Sample size 12670</t>
  </si>
  <si>
    <t>Sample size 16764</t>
  </si>
  <si>
    <t>SCIENCE - Gap decreasing variables</t>
  </si>
  <si>
    <r>
      <t xml:space="preserve">Vietnam </t>
    </r>
    <r>
      <rPr>
        <i/>
        <sz val="10"/>
        <color theme="0" tint="-0.499984740745262"/>
        <rFont val="Calibri"/>
        <family val="2"/>
        <scheme val="minor"/>
      </rPr>
      <t>(start)*</t>
    </r>
  </si>
  <si>
    <t>PROPCERT, TCSHORT, TCM_STUASS, TCM_PEER</t>
  </si>
  <si>
    <t>ASS_PROG, ASS_PROM, ASS_NAT, ASS_SCH, ASS_CUR, STU_FEEDB</t>
  </si>
  <si>
    <t>PRIVATESCL, TOWN, CLSIZE, COMPWEB, SCMATEDU, (EXC2_PLAY + EXC6_MATHCOMP + EXC10_SPORT + EXC11_UNICORN), SCORE_PUBLIC, LEADINST, QUAL_RECORD, SCHSEL, TEACCLIM</t>
  </si>
  <si>
    <t xml:space="preserve"># Students </t>
  </si>
  <si>
    <t>'How much of the gap can we explain?'*</t>
  </si>
  <si>
    <t>Math</t>
  </si>
  <si>
    <t>Reading</t>
  </si>
  <si>
    <t>Science</t>
  </si>
  <si>
    <t>Non-rotated</t>
  </si>
  <si>
    <t>Non + Rotated 1</t>
  </si>
  <si>
    <t>Non + Rotated 2</t>
  </si>
  <si>
    <t>Non + Rotated 3</t>
  </si>
  <si>
    <t>*By how did much the Vietnam dummy decrease versus its original size (regression without any explanatory variables</t>
  </si>
  <si>
    <t>Mathematics</t>
  </si>
  <si>
    <t>Math - variables used for regressions (structured in rotated non-rotated, rotated 1/2/3)</t>
  </si>
  <si>
    <t>Math - detailed regression output</t>
  </si>
  <si>
    <t>Math - decreasing variables</t>
  </si>
  <si>
    <t>Math - variables from school questionnaire</t>
  </si>
  <si>
    <t>Math - variables from common/non-rotated student questionnaire</t>
  </si>
  <si>
    <t>Math - variables from rotated student questionnaires</t>
  </si>
  <si>
    <t>All variables used</t>
  </si>
  <si>
    <t>Read - variables used for regressions (structured in rotated non-rotated, rotated 1/2/3)</t>
  </si>
  <si>
    <t>Read - detailed regression output</t>
  </si>
  <si>
    <t>Read - decreasing variables</t>
  </si>
  <si>
    <t>Read - variables from common/non-rotated student questionnaire</t>
  </si>
  <si>
    <t>Read - variables from school questionnaire</t>
  </si>
  <si>
    <t>Read - variables from rotated student questionnaires</t>
  </si>
  <si>
    <t>Scie - variables used for regressions (structured in rotated non-rotated, rotated 1/2/3)</t>
  </si>
  <si>
    <t>Scie - detailed regression output</t>
  </si>
  <si>
    <t>Scie - decreasing variables</t>
  </si>
  <si>
    <t>Scie - variables from common/non-rotated student questionnaire</t>
  </si>
  <si>
    <t>Scie - variables from school questionnaire</t>
  </si>
  <si>
    <t>Scie - variables from rotated student questionnaires</t>
  </si>
  <si>
    <t xml:space="preserve">All sheets are hyperlinked, just click on the title </t>
  </si>
  <si>
    <t>For all variables used see Latex mean summary tables (TEACHTAB1, etc or PISAWP.tex/pdf) or mean2A.csv or mean1A.R</t>
  </si>
  <si>
    <t>(1)</t>
  </si>
  <si>
    <t>(2)</t>
  </si>
  <si>
    <t>(3)</t>
  </si>
  <si>
    <t>(4)</t>
  </si>
  <si>
    <t>(5)</t>
  </si>
  <si>
    <t>(6)</t>
  </si>
  <si>
    <t>(7)</t>
  </si>
  <si>
    <t>VIETNAM</t>
  </si>
  <si>
    <t>PRESCHOOL</t>
  </si>
  <si>
    <t>-</t>
  </si>
  <si>
    <t>BOOK_N</t>
  </si>
  <si>
    <t>PARPRESSURE</t>
  </si>
  <si>
    <t>FUNDMOM</t>
  </si>
  <si>
    <t>COUNCILMOM</t>
  </si>
  <si>
    <t>TCM_STUASS</t>
  </si>
  <si>
    <t>TCM_PEER</t>
  </si>
  <si>
    <t>TCH_INCENTV</t>
  </si>
  <si>
    <t>ASS_PROG</t>
  </si>
  <si>
    <t>ASS_PROM</t>
  </si>
  <si>
    <t>ASS_SCH</t>
  </si>
  <si>
    <t>STU_FEEDB</t>
  </si>
  <si>
    <t>COMP_USE</t>
  </si>
  <si>
    <t>TXT_BOOK</t>
  </si>
  <si>
    <t>TOWN</t>
  </si>
  <si>
    <t>EXC11_UNICORN</t>
  </si>
  <si>
    <t>SCL_EXTR_CL</t>
  </si>
  <si>
    <t>SCORE_PUBLIC</t>
  </si>
  <si>
    <t>QUAL_RECORD</t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</si>
  <si>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</si>
  <si>
    <t xml:space="preserve">N </t>
  </si>
  <si>
    <t xml:space="preserve">Note: Specifications in this table are as follows: </t>
  </si>
  <si>
    <t>Changed to simply 'OUTMATH' assigning mean values, not dummies individually</t>
  </si>
  <si>
    <t>Math - regression table for latex</t>
  </si>
  <si>
    <t>OUTMATH</t>
  </si>
  <si>
    <t>MATHOUT</t>
  </si>
  <si>
    <t>Changed to simply 'OUTREAD' assigning mean values, not dummies individually</t>
  </si>
  <si>
    <t>Changed to simply 'OUTSCIE' assigning mean values, not dummies individually</t>
  </si>
  <si>
    <t>estimate.mean in group 0</t>
  </si>
  <si>
    <t>estimate.mean in group 1</t>
  </si>
  <si>
    <t>p.value</t>
  </si>
  <si>
    <t>statistic.t</t>
  </si>
  <si>
    <t>diff abs</t>
  </si>
  <si>
    <t>base</t>
  </si>
  <si>
    <t xml:space="preserve">diff % </t>
  </si>
  <si>
    <t>dif % abs</t>
  </si>
  <si>
    <t>rotated</t>
  </si>
  <si>
    <t>direction (Math)</t>
  </si>
  <si>
    <t>de</t>
  </si>
  <si>
    <t xml:space="preserve">All variables: </t>
  </si>
  <si>
    <t>in</t>
  </si>
  <si>
    <t>DUM_VILLAGE</t>
  </si>
  <si>
    <t>TEACHMOM</t>
  </si>
  <si>
    <t>MATWKETH, INSTMOT, INTMAT, SUBNORM, MATHEFF, MATINTFC, PERSEV</t>
  </si>
  <si>
    <t>ST55Q02 (Math lessons out of school), EXPUREM, FACMCONC</t>
  </si>
  <si>
    <t>ST57Q04</t>
  </si>
  <si>
    <t>BKGR_FAMPROB, ANXMAT, ATSCHL, ATTLNACT, MTSUP, STUDREL, ST91Q04, TCHBEHTD, TCHBEHSO, TCHBEHFA, DISCLIMA</t>
  </si>
  <si>
    <t>EXC1_BAND</t>
  </si>
  <si>
    <t>EXC8_ICTCB</t>
  </si>
  <si>
    <t>PRIVATESCL</t>
  </si>
  <si>
    <t>TCM_INSPE</t>
  </si>
  <si>
    <t>CITY</t>
  </si>
  <si>
    <t>OUTSCIE</t>
  </si>
  <si>
    <t>ASS_OTH</t>
  </si>
  <si>
    <t>ST57Q06</t>
  </si>
  <si>
    <t>ASS_TCH</t>
  </si>
  <si>
    <t>ASS_NAT</t>
  </si>
  <si>
    <t>TCM_OBSER</t>
  </si>
  <si>
    <t>TIGERMOM</t>
  </si>
  <si>
    <t>ST57Q05</t>
  </si>
  <si>
    <t>TCH_MENT</t>
  </si>
  <si>
    <t>ST57Q01</t>
  </si>
  <si>
    <t>ST57Q02</t>
  </si>
  <si>
    <t>OUTREAD</t>
  </si>
  <si>
    <t>ASS_INSTR</t>
  </si>
  <si>
    <t>LHRS</t>
  </si>
  <si>
    <t>STD_CUR</t>
  </si>
  <si>
    <t>VOLUMOM</t>
  </si>
  <si>
    <t>ST57Q03</t>
  </si>
  <si>
    <t>SHRS</t>
  </si>
  <si>
    <t>SCORE_AUTHRITS</t>
  </si>
  <si>
    <t>MHRS</t>
  </si>
  <si>
    <t>ASS_CUR</t>
  </si>
  <si>
    <t xml:space="preserve">Math Reading Science - mean difference ranked </t>
  </si>
  <si>
    <t>AGE</t>
  </si>
  <si>
    <t>FEMALE, PRESCHOOL, REPEAT, ST08Q01, ST115Q01, BOOK_N, PARPRESSURE, PCGIRLS, VOLUMOM, FUNDMOM, COUNCILMOM , DUTYMOM</t>
  </si>
  <si>
    <t>PRESCHOOL, REPEAT, ST08Q01, ST115Q01, BOOK_N, PARPRESSURE, PCGIRLS, FUNDMOM, COUNCILMOM, DUTYMOM</t>
  </si>
  <si>
    <t>FEMALE, PRESCHOOL, REPEAT, ST08Q01, ST115Q01, BOOK_N, PARPRESSURE, PCGIRLS, FUNDMOM, COUNCILMOM, DUTYMOM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</si>
</sst>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"/>
    <numFmt numFmtId="166" formatCode="\(0.00\)"/>
    <numFmt numFmtId="167" formatCode="0.000"/>
    <numFmt numFmtId="168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72">
    <xf numFmtId="0" fontId="0" fillId="0" borderId="0" xfId="0"/>
    <xf numFmtId="0" fontId="6" fillId="0" borderId="0" xfId="0" applyFont="1"/>
    <xf numFmtId="0" fontId="7" fillId="2" borderId="0" xfId="0" applyFont="1" applyFill="1"/>
    <xf numFmtId="0" fontId="6" fillId="0" borderId="0" xfId="0" applyFont="1" applyFill="1"/>
    <xf numFmtId="0" fontId="6" fillId="2" borderId="0" xfId="0" applyFont="1" applyFill="1"/>
    <xf numFmtId="0" fontId="7" fillId="0" borderId="0" xfId="0" applyFont="1"/>
    <xf numFmtId="0" fontId="4" fillId="3" borderId="1" xfId="0" applyFont="1" applyFill="1" applyBorder="1"/>
    <xf numFmtId="0" fontId="8" fillId="4" borderId="2" xfId="0" applyFont="1" applyFill="1" applyBorder="1"/>
    <xf numFmtId="0" fontId="9" fillId="4" borderId="2" xfId="0" applyFont="1" applyFill="1" applyBorder="1"/>
    <xf numFmtId="0" fontId="8" fillId="4" borderId="3" xfId="0" applyFont="1" applyFill="1" applyBorder="1"/>
    <xf numFmtId="0" fontId="9" fillId="4" borderId="3" xfId="0" applyFont="1" applyFill="1" applyBorder="1"/>
    <xf numFmtId="0" fontId="6" fillId="5" borderId="0" xfId="0" applyFont="1" applyFill="1"/>
    <xf numFmtId="0" fontId="9" fillId="5" borderId="3" xfId="0" applyFont="1" applyFill="1" applyBorder="1"/>
    <xf numFmtId="0" fontId="8" fillId="5" borderId="3" xfId="0" applyFont="1" applyFill="1" applyBorder="1"/>
    <xf numFmtId="0" fontId="6" fillId="6" borderId="2" xfId="0" applyFont="1" applyFill="1" applyBorder="1"/>
    <xf numFmtId="0" fontId="8" fillId="6" borderId="2" xfId="0" applyFont="1" applyFill="1" applyBorder="1"/>
    <xf numFmtId="0" fontId="9" fillId="6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6" fillId="6" borderId="3" xfId="0" applyFont="1" applyFill="1" applyBorder="1"/>
    <xf numFmtId="0" fontId="6" fillId="8" borderId="3" xfId="0" applyFont="1" applyFill="1" applyBorder="1"/>
    <xf numFmtId="0" fontId="6" fillId="8" borderId="0" xfId="0" applyFont="1" applyFill="1"/>
    <xf numFmtId="0" fontId="6" fillId="6" borderId="0" xfId="0" applyFont="1" applyFill="1"/>
    <xf numFmtId="0" fontId="6" fillId="0" borderId="0" xfId="0" quotePrefix="1" applyFont="1"/>
    <xf numFmtId="0" fontId="6" fillId="2" borderId="3" xfId="0" applyFont="1" applyFill="1" applyBorder="1"/>
    <xf numFmtId="0" fontId="8" fillId="2" borderId="3" xfId="0" applyFont="1" applyFill="1" applyBorder="1"/>
    <xf numFmtId="0" fontId="6" fillId="5" borderId="3" xfId="0" applyFont="1" applyFill="1" applyBorder="1"/>
    <xf numFmtId="0" fontId="9" fillId="8" borderId="3" xfId="0" applyFont="1" applyFill="1" applyBorder="1"/>
    <xf numFmtId="0" fontId="8" fillId="8" borderId="3" xfId="0" applyFont="1" applyFill="1" applyBorder="1"/>
    <xf numFmtId="0" fontId="6" fillId="9" borderId="7" xfId="0" applyFont="1" applyFill="1" applyBorder="1"/>
    <xf numFmtId="0" fontId="6" fillId="9" borderId="8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8" fillId="10" borderId="7" xfId="0" applyFont="1" applyFill="1" applyBorder="1"/>
    <xf numFmtId="0" fontId="6" fillId="10" borderId="8" xfId="0" applyFont="1" applyFill="1" applyBorder="1"/>
    <xf numFmtId="0" fontId="6" fillId="9" borderId="9" xfId="0" applyFont="1" applyFill="1" applyBorder="1"/>
    <xf numFmtId="0" fontId="6" fillId="9" borderId="10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10" borderId="9" xfId="0" applyFont="1" applyFill="1" applyBorder="1"/>
    <xf numFmtId="0" fontId="6" fillId="10" borderId="10" xfId="0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9" borderId="9" xfId="0" applyFont="1" applyFill="1" applyBorder="1"/>
    <xf numFmtId="0" fontId="8" fillId="10" borderId="9" xfId="0" applyFont="1" applyFill="1" applyBorder="1"/>
    <xf numFmtId="0" fontId="9" fillId="10" borderId="9" xfId="0" applyFont="1" applyFill="1" applyBorder="1"/>
    <xf numFmtId="0" fontId="8" fillId="9" borderId="11" xfId="0" applyFont="1" applyFill="1" applyBorder="1"/>
    <xf numFmtId="0" fontId="6" fillId="9" borderId="12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8" fillId="10" borderId="13" xfId="0" applyFont="1" applyFill="1" applyBorder="1"/>
    <xf numFmtId="0" fontId="6" fillId="10" borderId="14" xfId="0" applyFont="1" applyFill="1" applyBorder="1"/>
    <xf numFmtId="0" fontId="8" fillId="10" borderId="10" xfId="0" applyFont="1" applyFill="1" applyBorder="1"/>
    <xf numFmtId="9" fontId="6" fillId="0" borderId="0" xfId="1" applyFont="1"/>
    <xf numFmtId="0" fontId="6" fillId="10" borderId="15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8" fillId="10" borderId="15" xfId="0" applyFont="1" applyFill="1" applyBorder="1"/>
    <xf numFmtId="0" fontId="8" fillId="10" borderId="15" xfId="0" quotePrefix="1" applyFont="1" applyFill="1" applyBorder="1"/>
    <xf numFmtId="0" fontId="6" fillId="10" borderId="16" xfId="0" applyFont="1" applyFill="1" applyBorder="1"/>
    <xf numFmtId="0" fontId="8" fillId="9" borderId="13" xfId="0" applyFont="1" applyFill="1" applyBorder="1"/>
    <xf numFmtId="0" fontId="6" fillId="9" borderId="14" xfId="0" applyFont="1" applyFill="1" applyBorder="1"/>
    <xf numFmtId="0" fontId="9" fillId="0" borderId="0" xfId="0" applyFont="1" applyFill="1"/>
    <xf numFmtId="9" fontId="6" fillId="0" borderId="0" xfId="1" applyFont="1" applyFill="1"/>
    <xf numFmtId="0" fontId="12" fillId="0" borderId="0" xfId="0" applyFont="1" applyFill="1"/>
    <xf numFmtId="9" fontId="6" fillId="0" borderId="0" xfId="0" applyNumberFormat="1" applyFont="1"/>
    <xf numFmtId="0" fontId="7" fillId="0" borderId="0" xfId="0" applyFont="1" applyFill="1"/>
    <xf numFmtId="2" fontId="7" fillId="0" borderId="0" xfId="0" applyNumberFormat="1" applyFont="1" applyFill="1"/>
    <xf numFmtId="0" fontId="11" fillId="0" borderId="0" xfId="0" applyFont="1"/>
    <xf numFmtId="2" fontId="6" fillId="0" borderId="0" xfId="0" applyNumberFormat="1" applyFont="1"/>
    <xf numFmtId="2" fontId="6" fillId="0" borderId="0" xfId="1" applyNumberFormat="1" applyFont="1"/>
    <xf numFmtId="0" fontId="6" fillId="0" borderId="0" xfId="1" applyNumberFormat="1" applyFont="1"/>
    <xf numFmtId="9" fontId="6" fillId="0" borderId="0" xfId="1" applyNumberFormat="1" applyFont="1"/>
    <xf numFmtId="164" fontId="6" fillId="0" borderId="0" xfId="0" applyNumberFormat="1" applyFont="1"/>
    <xf numFmtId="0" fontId="1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9" fontId="9" fillId="0" borderId="0" xfId="1" applyFont="1" applyAlignment="1">
      <alignment horizontal="right"/>
    </xf>
    <xf numFmtId="9" fontId="6" fillId="0" borderId="0" xfId="1" applyFont="1" applyBorder="1"/>
    <xf numFmtId="9" fontId="14" fillId="0" borderId="0" xfId="1" applyFont="1" applyBorder="1"/>
    <xf numFmtId="0" fontId="14" fillId="0" borderId="0" xfId="0" applyFont="1"/>
    <xf numFmtId="0" fontId="3" fillId="0" borderId="0" xfId="0" applyFont="1"/>
    <xf numFmtId="0" fontId="8" fillId="0" borderId="3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8" fillId="9" borderId="10" xfId="0" applyFont="1" applyFill="1" applyBorder="1"/>
    <xf numFmtId="0" fontId="9" fillId="10" borderId="10" xfId="0" applyFont="1" applyFill="1" applyBorder="1"/>
    <xf numFmtId="0" fontId="9" fillId="10" borderId="15" xfId="0" applyFont="1" applyFill="1" applyBorder="1"/>
    <xf numFmtId="0" fontId="9" fillId="10" borderId="15" xfId="0" quotePrefix="1" applyFont="1" applyFill="1" applyBorder="1"/>
    <xf numFmtId="0" fontId="8" fillId="0" borderId="0" xfId="0" applyFont="1"/>
    <xf numFmtId="0" fontId="9" fillId="0" borderId="0" xfId="0" applyFont="1"/>
    <xf numFmtId="9" fontId="9" fillId="0" borderId="0" xfId="1" applyFont="1"/>
    <xf numFmtId="9" fontId="9" fillId="0" borderId="0" xfId="1" applyFont="1" applyFill="1"/>
    <xf numFmtId="9" fontId="8" fillId="0" borderId="0" xfId="1" applyFont="1"/>
    <xf numFmtId="0" fontId="8" fillId="0" borderId="0" xfId="0" applyFont="1" applyFill="1"/>
    <xf numFmtId="9" fontId="8" fillId="0" borderId="0" xfId="0" applyNumberFormat="1" applyFont="1"/>
    <xf numFmtId="2" fontId="9" fillId="0" borderId="0" xfId="1" applyNumberFormat="1" applyFont="1"/>
    <xf numFmtId="0" fontId="9" fillId="0" borderId="0" xfId="1" applyNumberFormat="1" applyFont="1"/>
    <xf numFmtId="2" fontId="9" fillId="0" borderId="0" xfId="0" applyNumberFormat="1" applyFont="1"/>
    <xf numFmtId="9" fontId="9" fillId="0" borderId="0" xfId="1" applyNumberFormat="1" applyFont="1"/>
    <xf numFmtId="164" fontId="8" fillId="0" borderId="0" xfId="0" applyNumberFormat="1" applyFont="1"/>
    <xf numFmtId="0" fontId="12" fillId="0" borderId="0" xfId="0" applyFont="1"/>
    <xf numFmtId="165" fontId="9" fillId="0" borderId="0" xfId="0" applyNumberFormat="1" applyFont="1"/>
    <xf numFmtId="9" fontId="9" fillId="0" borderId="0" xfId="0" applyNumberFormat="1" applyFont="1"/>
    <xf numFmtId="9" fontId="18" fillId="0" borderId="0" xfId="0" applyNumberFormat="1" applyFont="1" applyAlignment="1">
      <alignment horizontal="right"/>
    </xf>
    <xf numFmtId="9" fontId="8" fillId="0" borderId="0" xfId="1" applyFont="1" applyFill="1"/>
    <xf numFmtId="0" fontId="9" fillId="0" borderId="0" xfId="0" applyFont="1" applyFill="1" applyAlignment="1">
      <alignment horizontal="right"/>
    </xf>
    <xf numFmtId="9" fontId="9" fillId="0" borderId="0" xfId="1" applyFont="1" applyFill="1" applyAlignment="1">
      <alignment horizontal="right"/>
    </xf>
    <xf numFmtId="9" fontId="9" fillId="0" borderId="0" xfId="0" applyNumberFormat="1" applyFont="1" applyFill="1"/>
    <xf numFmtId="0" fontId="13" fillId="0" borderId="0" xfId="0" applyFont="1" applyFill="1" applyAlignment="1">
      <alignment horizontal="right"/>
    </xf>
    <xf numFmtId="0" fontId="14" fillId="0" borderId="0" xfId="0" applyFont="1" applyFill="1"/>
    <xf numFmtId="165" fontId="14" fillId="0" borderId="0" xfId="0" applyNumberFormat="1" applyFont="1"/>
    <xf numFmtId="9" fontId="9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0" fontId="6" fillId="11" borderId="0" xfId="0" applyFont="1" applyFill="1"/>
    <xf numFmtId="0" fontId="7" fillId="11" borderId="0" xfId="0" quotePrefix="1" applyFont="1" applyFill="1"/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/>
    <xf numFmtId="9" fontId="6" fillId="11" borderId="1" xfId="1" applyFont="1" applyFill="1" applyBorder="1"/>
    <xf numFmtId="0" fontId="22" fillId="11" borderId="0" xfId="0" applyFont="1" applyFill="1"/>
    <xf numFmtId="0" fontId="2" fillId="12" borderId="0" xfId="0" applyFont="1" applyFill="1"/>
    <xf numFmtId="0" fontId="23" fillId="12" borderId="0" xfId="0" applyFont="1" applyFill="1"/>
    <xf numFmtId="0" fontId="21" fillId="13" borderId="0" xfId="0" applyFont="1" applyFill="1"/>
    <xf numFmtId="0" fontId="5" fillId="11" borderId="0" xfId="0" applyFont="1" applyFill="1"/>
    <xf numFmtId="0" fontId="25" fillId="11" borderId="0" xfId="2" applyFont="1" applyFill="1"/>
    <xf numFmtId="0" fontId="6" fillId="0" borderId="18" xfId="0" applyFont="1" applyFill="1" applyBorder="1"/>
    <xf numFmtId="166" fontId="6" fillId="0" borderId="0" xfId="0" applyNumberFormat="1" applyFont="1"/>
    <xf numFmtId="0" fontId="6" fillId="0" borderId="0" xfId="0" applyFont="1" applyFill="1" applyAlignment="1">
      <alignment horizontal="center"/>
    </xf>
    <xf numFmtId="0" fontId="26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28" fillId="11" borderId="0" xfId="2" applyFont="1" applyFill="1"/>
    <xf numFmtId="0" fontId="21" fillId="12" borderId="0" xfId="0" applyFont="1" applyFill="1"/>
    <xf numFmtId="0" fontId="23" fillId="14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167" fontId="6" fillId="0" borderId="0" xfId="0" applyNumberFormat="1" applyFont="1" applyFill="1"/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7" fontId="6" fillId="0" borderId="0" xfId="0" applyNumberFormat="1" applyFont="1"/>
    <xf numFmtId="0" fontId="6" fillId="15" borderId="0" xfId="0" applyFont="1" applyFill="1"/>
    <xf numFmtId="0" fontId="6" fillId="16" borderId="0" xfId="0" applyFont="1" applyFill="1"/>
    <xf numFmtId="167" fontId="6" fillId="16" borderId="0" xfId="0" applyNumberFormat="1" applyFont="1" applyFill="1"/>
    <xf numFmtId="9" fontId="6" fillId="16" borderId="0" xfId="1" applyFont="1" applyFill="1"/>
    <xf numFmtId="0" fontId="4" fillId="15" borderId="0" xfId="0" applyFont="1" applyFill="1" applyAlignment="1">
      <alignment horizontal="center"/>
    </xf>
    <xf numFmtId="0" fontId="6" fillId="17" borderId="0" xfId="0" applyFont="1" applyFill="1"/>
    <xf numFmtId="0" fontId="6" fillId="0" borderId="0" xfId="0" applyFont="1" applyAlignment="1">
      <alignment horizontal="center"/>
    </xf>
    <xf numFmtId="0" fontId="30" fillId="0" borderId="0" xfId="0" applyFont="1" applyAlignment="1">
      <alignment vertical="center"/>
    </xf>
    <xf numFmtId="168" fontId="6" fillId="0" borderId="0" xfId="1" applyNumberFormat="1" applyFont="1"/>
    <xf numFmtId="0" fontId="4" fillId="0" borderId="0" xfId="0" applyFont="1" applyFill="1" applyAlignment="1">
      <alignment horizontal="center"/>
    </xf>
    <xf numFmtId="0" fontId="4" fillId="11" borderId="17" xfId="0" quotePrefix="1" applyFont="1" applyFill="1" applyBorder="1" applyAlignment="1">
      <alignment wrapText="1"/>
    </xf>
    <xf numFmtId="0" fontId="4" fillId="11" borderId="17" xfId="0" applyFont="1" applyFill="1" applyBorder="1" applyAlignment="1">
      <alignment wrapText="1"/>
    </xf>
    <xf numFmtId="0" fontId="4" fillId="11" borderId="0" xfId="0" applyFont="1" applyFill="1" applyAlignment="1">
      <alignment wrapText="1"/>
    </xf>
    <xf numFmtId="0" fontId="10" fillId="10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Fill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0" fontId="6" fillId="0" borderId="18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8" xfId="0" quotePrefix="1" applyFont="1" applyFill="1" applyBorder="1" applyAlignment="1">
      <alignment horizontal="center" wrapText="1"/>
    </xf>
    <xf numFmtId="0" fontId="6" fillId="0" borderId="18" xfId="0" applyFont="1" applyBorder="1" applyAlignment="1">
      <alignment wrapText="1"/>
    </xf>
    <xf numFmtId="0" fontId="9" fillId="5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21" fillId="10" borderId="0" xfId="0" applyFont="1" applyFill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6</xdr:row>
      <xdr:rowOff>19050</xdr:rowOff>
    </xdr:from>
    <xdr:to>
      <xdr:col>9</xdr:col>
      <xdr:colOff>180975</xdr:colOff>
      <xdr:row>30</xdr:row>
      <xdr:rowOff>19050</xdr:rowOff>
    </xdr:to>
    <xdr:sp macro="" textlink="">
      <xdr:nvSpPr>
        <xdr:cNvPr id="3" name="Right Brace 2"/>
        <xdr:cNvSpPr/>
      </xdr:nvSpPr>
      <xdr:spPr>
        <a:xfrm>
          <a:off x="5991225" y="828675"/>
          <a:ext cx="76200" cy="3724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3524250</xdr:colOff>
      <xdr:row>20</xdr:row>
      <xdr:rowOff>11906</xdr:rowOff>
    </xdr:from>
    <xdr:to>
      <xdr:col>4</xdr:col>
      <xdr:colOff>107156</xdr:colOff>
      <xdr:row>24</xdr:row>
      <xdr:rowOff>0</xdr:rowOff>
    </xdr:to>
    <xdr:sp macro="" textlink="">
      <xdr:nvSpPr>
        <xdr:cNvPr id="2" name="Right Brace 1"/>
        <xdr:cNvSpPr/>
      </xdr:nvSpPr>
      <xdr:spPr>
        <a:xfrm>
          <a:off x="8382000" y="334565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27</xdr:row>
      <xdr:rowOff>63501</xdr:rowOff>
    </xdr:from>
    <xdr:to>
      <xdr:col>12</xdr:col>
      <xdr:colOff>352425</xdr:colOff>
      <xdr:row>31</xdr:row>
      <xdr:rowOff>114301</xdr:rowOff>
    </xdr:to>
    <xdr:sp macro="" textlink="">
      <xdr:nvSpPr>
        <xdr:cNvPr id="2" name="Down Arrow Callout 1"/>
        <xdr:cNvSpPr/>
      </xdr:nvSpPr>
      <xdr:spPr>
        <a:xfrm>
          <a:off x="11058525" y="2530476"/>
          <a:ext cx="1333500" cy="698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157691</xdr:colOff>
      <xdr:row>25</xdr:row>
      <xdr:rowOff>42333</xdr:rowOff>
    </xdr:from>
    <xdr:to>
      <xdr:col>10</xdr:col>
      <xdr:colOff>480483</xdr:colOff>
      <xdr:row>28</xdr:row>
      <xdr:rowOff>137583</xdr:rowOff>
    </xdr:to>
    <xdr:sp macro="" textlink="">
      <xdr:nvSpPr>
        <xdr:cNvPr id="4" name="Down Arrow Callout 3"/>
        <xdr:cNvSpPr/>
      </xdr:nvSpPr>
      <xdr:spPr>
        <a:xfrm>
          <a:off x="9568391" y="2185458"/>
          <a:ext cx="1332442" cy="581025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2845594</xdr:colOff>
      <xdr:row>11</xdr:row>
      <xdr:rowOff>0</xdr:rowOff>
    </xdr:from>
    <xdr:to>
      <xdr:col>4</xdr:col>
      <xdr:colOff>107157</xdr:colOff>
      <xdr:row>14</xdr:row>
      <xdr:rowOff>154782</xdr:rowOff>
    </xdr:to>
    <xdr:sp macro="" textlink="">
      <xdr:nvSpPr>
        <xdr:cNvPr id="2" name="Right Brace 1"/>
        <xdr:cNvSpPr/>
      </xdr:nvSpPr>
      <xdr:spPr>
        <a:xfrm>
          <a:off x="7417594" y="1833563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2940844</xdr:colOff>
      <xdr:row>11</xdr:row>
      <xdr:rowOff>3</xdr:rowOff>
    </xdr:from>
    <xdr:to>
      <xdr:col>4</xdr:col>
      <xdr:colOff>202407</xdr:colOff>
      <xdr:row>14</xdr:row>
      <xdr:rowOff>154785</xdr:rowOff>
    </xdr:to>
    <xdr:sp macro="" textlink="">
      <xdr:nvSpPr>
        <xdr:cNvPr id="2" name="Right Brace 1"/>
        <xdr:cNvSpPr/>
      </xdr:nvSpPr>
      <xdr:spPr>
        <a:xfrm>
          <a:off x="7512844" y="183356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"/>
  <sheetViews>
    <sheetView workbookViewId="0">
      <selection activeCell="F37" sqref="F37"/>
    </sheetView>
  </sheetViews>
  <sheetFormatPr defaultRowHeight="12.75" x14ac:dyDescent="0.2"/>
  <cols>
    <col min="1" max="2" width="9.140625" style="115"/>
    <col min="3" max="3" width="14.28515625" style="115" customWidth="1"/>
    <col min="4" max="6" width="9.42578125" style="115" customWidth="1"/>
    <col min="7" max="16384" width="9.140625" style="115"/>
  </cols>
  <sheetData>
    <row r="3" spans="2:13" x14ac:dyDescent="0.2">
      <c r="C3" s="123" t="s">
        <v>500</v>
      </c>
    </row>
    <row r="4" spans="2:13" x14ac:dyDescent="0.2">
      <c r="C4" s="115" t="s">
        <v>514</v>
      </c>
    </row>
    <row r="5" spans="2:13" x14ac:dyDescent="0.2">
      <c r="C5" s="132" t="s">
        <v>597</v>
      </c>
    </row>
    <row r="7" spans="2:13" x14ac:dyDescent="0.2">
      <c r="C7" s="123" t="s">
        <v>493</v>
      </c>
    </row>
    <row r="8" spans="2:13" x14ac:dyDescent="0.2">
      <c r="B8" s="124"/>
      <c r="C8" s="125" t="s">
        <v>494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</row>
    <row r="9" spans="2:13" x14ac:dyDescent="0.2">
      <c r="B9" s="124"/>
      <c r="C9" s="125" t="s">
        <v>495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</row>
    <row r="10" spans="2:13" x14ac:dyDescent="0.2">
      <c r="B10" s="124"/>
      <c r="C10" s="132" t="s">
        <v>547</v>
      </c>
      <c r="D10" s="124"/>
      <c r="E10" s="124"/>
      <c r="F10" s="124"/>
      <c r="G10" s="124"/>
      <c r="H10" s="124"/>
      <c r="I10" s="124"/>
      <c r="J10" s="124"/>
      <c r="K10" s="124"/>
      <c r="L10" s="124"/>
      <c r="M10" s="124"/>
    </row>
    <row r="11" spans="2:13" x14ac:dyDescent="0.2">
      <c r="B11" s="124"/>
      <c r="C11" s="125" t="s">
        <v>496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</row>
    <row r="12" spans="2:13" x14ac:dyDescent="0.2">
      <c r="B12" s="124"/>
      <c r="C12" s="125" t="s">
        <v>498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</row>
    <row r="13" spans="2:13" x14ac:dyDescent="0.2">
      <c r="B13" s="124"/>
      <c r="C13" s="125" t="s">
        <v>497</v>
      </c>
      <c r="D13" s="124"/>
      <c r="E13" s="124"/>
      <c r="F13" s="124"/>
      <c r="G13" s="124"/>
      <c r="H13" s="124"/>
      <c r="I13" s="124"/>
      <c r="J13" s="124"/>
      <c r="K13" s="124"/>
      <c r="L13" s="124"/>
      <c r="M13" s="124"/>
    </row>
    <row r="14" spans="2:13" x14ac:dyDescent="0.2">
      <c r="B14" s="124"/>
      <c r="C14" s="125" t="s">
        <v>499</v>
      </c>
      <c r="D14" s="124"/>
      <c r="E14" s="124"/>
      <c r="F14" s="124"/>
      <c r="G14" s="124"/>
      <c r="H14" s="124"/>
      <c r="I14" s="124"/>
      <c r="J14" s="124"/>
      <c r="K14" s="124"/>
      <c r="L14" s="124"/>
      <c r="M14" s="124"/>
    </row>
    <row r="16" spans="2:13" x14ac:dyDescent="0.2">
      <c r="C16" s="123" t="s">
        <v>486</v>
      </c>
    </row>
    <row r="17" spans="2:13" x14ac:dyDescent="0.2">
      <c r="B17" s="124"/>
      <c r="C17" s="125" t="s">
        <v>501</v>
      </c>
      <c r="D17" s="124"/>
      <c r="E17" s="124"/>
      <c r="F17" s="124"/>
      <c r="G17" s="124"/>
      <c r="H17" s="124"/>
      <c r="I17" s="124"/>
      <c r="J17" s="124"/>
      <c r="K17" s="124"/>
      <c r="L17" s="124"/>
      <c r="M17" s="124"/>
    </row>
    <row r="18" spans="2:13" x14ac:dyDescent="0.2">
      <c r="B18" s="124"/>
      <c r="C18" s="125" t="s">
        <v>502</v>
      </c>
      <c r="D18" s="124"/>
      <c r="E18" s="124"/>
      <c r="F18" s="124"/>
      <c r="G18" s="124"/>
      <c r="H18" s="124"/>
      <c r="I18" s="124"/>
      <c r="J18" s="124"/>
      <c r="K18" s="124"/>
      <c r="L18" s="124"/>
      <c r="M18" s="124"/>
    </row>
    <row r="19" spans="2:13" x14ac:dyDescent="0.2">
      <c r="B19" s="124"/>
      <c r="C19" s="125" t="s">
        <v>503</v>
      </c>
      <c r="D19" s="124"/>
      <c r="E19" s="124"/>
      <c r="F19" s="124"/>
      <c r="G19" s="124"/>
      <c r="H19" s="124"/>
      <c r="I19" s="124"/>
      <c r="J19" s="124"/>
      <c r="K19" s="124" t="s">
        <v>513</v>
      </c>
      <c r="L19" s="124"/>
      <c r="M19" s="124"/>
    </row>
    <row r="20" spans="2:13" x14ac:dyDescent="0.2">
      <c r="B20" s="124"/>
      <c r="C20" s="125" t="s">
        <v>504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</row>
    <row r="21" spans="2:13" x14ac:dyDescent="0.2">
      <c r="B21" s="124"/>
      <c r="C21" s="125" t="s">
        <v>505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</row>
    <row r="22" spans="2:13" x14ac:dyDescent="0.2">
      <c r="B22" s="124"/>
      <c r="C22" s="125" t="s">
        <v>506</v>
      </c>
      <c r="D22" s="124"/>
      <c r="E22" s="124"/>
      <c r="F22" s="124"/>
      <c r="G22" s="124"/>
      <c r="H22" s="124"/>
      <c r="I22" s="124"/>
      <c r="J22" s="124"/>
      <c r="K22" s="124"/>
      <c r="L22" s="124"/>
      <c r="M22" s="124"/>
    </row>
    <row r="24" spans="2:13" x14ac:dyDescent="0.2">
      <c r="C24" s="123" t="s">
        <v>487</v>
      </c>
    </row>
    <row r="25" spans="2:13" x14ac:dyDescent="0.2">
      <c r="B25" s="124"/>
      <c r="C25" s="125" t="s">
        <v>507</v>
      </c>
      <c r="D25" s="124"/>
      <c r="E25" s="124"/>
      <c r="F25" s="124"/>
      <c r="G25" s="124"/>
      <c r="H25" s="124"/>
      <c r="I25" s="124"/>
      <c r="J25" s="124"/>
    </row>
    <row r="26" spans="2:13" x14ac:dyDescent="0.2">
      <c r="B26" s="124"/>
      <c r="C26" s="125" t="s">
        <v>508</v>
      </c>
      <c r="D26" s="124"/>
      <c r="E26" s="124"/>
      <c r="F26" s="124"/>
      <c r="G26" s="124"/>
      <c r="H26" s="124"/>
      <c r="I26" s="124"/>
      <c r="J26" s="124"/>
    </row>
    <row r="27" spans="2:13" x14ac:dyDescent="0.2">
      <c r="B27" s="124"/>
      <c r="C27" s="125" t="s">
        <v>509</v>
      </c>
      <c r="D27" s="124"/>
      <c r="E27" s="124"/>
      <c r="F27" s="124"/>
      <c r="G27" s="124"/>
      <c r="H27" s="124"/>
      <c r="I27" s="124"/>
      <c r="J27" s="124"/>
    </row>
    <row r="28" spans="2:13" x14ac:dyDescent="0.2">
      <c r="B28" s="124"/>
      <c r="C28" s="125" t="s">
        <v>510</v>
      </c>
      <c r="D28" s="124"/>
      <c r="E28" s="124"/>
      <c r="F28" s="124"/>
      <c r="G28" s="124"/>
      <c r="H28" s="124"/>
      <c r="I28" s="124"/>
      <c r="J28" s="124"/>
    </row>
    <row r="29" spans="2:13" x14ac:dyDescent="0.2">
      <c r="B29" s="124"/>
      <c r="C29" s="125" t="s">
        <v>511</v>
      </c>
      <c r="D29" s="124"/>
      <c r="E29" s="124"/>
      <c r="F29" s="124"/>
      <c r="G29" s="124"/>
      <c r="H29" s="124"/>
      <c r="I29" s="124"/>
      <c r="J29" s="124"/>
    </row>
    <row r="30" spans="2:13" x14ac:dyDescent="0.2">
      <c r="B30" s="124"/>
      <c r="C30" s="125" t="s">
        <v>512</v>
      </c>
      <c r="D30" s="124"/>
      <c r="E30" s="124"/>
      <c r="F30" s="124"/>
      <c r="G30" s="124"/>
      <c r="H30" s="124"/>
      <c r="I30" s="124"/>
      <c r="J30" s="124"/>
    </row>
    <row r="31" spans="2:13" x14ac:dyDescent="0.2">
      <c r="C31" s="120"/>
    </row>
    <row r="32" spans="2:13" ht="15" x14ac:dyDescent="0.25">
      <c r="C32" s="121" t="s">
        <v>484</v>
      </c>
      <c r="D32" s="122"/>
      <c r="E32" s="122"/>
      <c r="F32" s="122"/>
    </row>
    <row r="33" spans="3:6" ht="4.5" customHeight="1" x14ac:dyDescent="0.2">
      <c r="C33" s="116"/>
    </row>
    <row r="34" spans="3:6" x14ac:dyDescent="0.2">
      <c r="D34" s="117" t="s">
        <v>485</v>
      </c>
      <c r="E34" s="117" t="s">
        <v>486</v>
      </c>
      <c r="F34" s="117" t="s">
        <v>487</v>
      </c>
    </row>
    <row r="35" spans="3:6" x14ac:dyDescent="0.2">
      <c r="C35" s="118" t="s">
        <v>488</v>
      </c>
      <c r="D35" s="119">
        <f>-(1-0.61)</f>
        <v>-0.39</v>
      </c>
      <c r="E35" s="119">
        <f>-(1-0.56)</f>
        <v>-0.43999999999999995</v>
      </c>
      <c r="F35" s="119">
        <f>-(1-0.65)</f>
        <v>-0.35</v>
      </c>
    </row>
    <row r="36" spans="3:6" x14ac:dyDescent="0.2">
      <c r="C36" s="118" t="s">
        <v>489</v>
      </c>
      <c r="D36" s="119">
        <f>-(1-0.5)</f>
        <v>-0.5</v>
      </c>
      <c r="E36" s="119">
        <f>-(1-0.57)</f>
        <v>-0.43000000000000005</v>
      </c>
      <c r="F36" s="119">
        <f>-(1-0.65)</f>
        <v>-0.35</v>
      </c>
    </row>
    <row r="37" spans="3:6" x14ac:dyDescent="0.2">
      <c r="C37" s="118" t="s">
        <v>490</v>
      </c>
      <c r="D37" s="119">
        <f>-(1-0.39)</f>
        <v>-0.61</v>
      </c>
      <c r="E37" s="119">
        <f>-(1-0.55)</f>
        <v>-0.44999999999999996</v>
      </c>
      <c r="F37" s="119">
        <f>-(1-0.65)</f>
        <v>-0.35</v>
      </c>
    </row>
    <row r="38" spans="3:6" x14ac:dyDescent="0.2">
      <c r="C38" s="118" t="s">
        <v>491</v>
      </c>
      <c r="D38" s="119">
        <f>-(1-0.52)</f>
        <v>-0.48</v>
      </c>
      <c r="E38" s="119">
        <f t="shared" ref="E38" si="0">-(1-0.52)</f>
        <v>-0.48</v>
      </c>
      <c r="F38" s="119">
        <f>-(1-0.61)</f>
        <v>-0.39</v>
      </c>
    </row>
    <row r="39" spans="3:6" x14ac:dyDescent="0.2">
      <c r="C39" s="151" t="s">
        <v>492</v>
      </c>
      <c r="D39" s="152"/>
      <c r="E39" s="152"/>
      <c r="F39" s="152"/>
    </row>
    <row r="40" spans="3:6" x14ac:dyDescent="0.2">
      <c r="C40" s="153"/>
      <c r="D40" s="153"/>
      <c r="E40" s="153"/>
      <c r="F40" s="153"/>
    </row>
  </sheetData>
  <mergeCells count="1">
    <mergeCell ref="C39:F40"/>
  </mergeCells>
  <hyperlinks>
    <hyperlink ref="C8" location="'MATH_variable overview'!A1" display="Math - variables used for regressions (structured in rotated non-rotated, rotated 1/2/3)"/>
    <hyperlink ref="C9" location="'MATH_Regression Output'!A1" display="Math - detailed regression output"/>
    <hyperlink ref="C11" location="'MATH_Decreasing variables'!A1" display="Math - decreasing variables"/>
    <hyperlink ref="C12" location="'MATH_variables student - common'!A1" display="Math - variables from common/non-rotated student questionnaire"/>
    <hyperlink ref="C13" location="'MATH_variables school'!A1" display="Math - variables from school questionnaire"/>
    <hyperlink ref="C14" location="'MATH_variables student - rotate'!A1" display="Math - variables from rotated student questionnaires"/>
    <hyperlink ref="C17" location="'READ_variables overview'!A1" display="Read - variables used for regressions (structured in rotated non-rotated, rotated 1/2/3)"/>
    <hyperlink ref="C18" location="'READ_Regression Output'!A1" display="Read - detailed regression output"/>
    <hyperlink ref="C19" location="'READ_Decreasing Variables'!A1" display="Read - decreasing variables"/>
    <hyperlink ref="C20" location="'READ_variables student - common'!A1" display="Read - variables from common/non-rotated student questionnaire"/>
    <hyperlink ref="C21" location="'READ_variables school'!A1" display="Read - variables from school questionnaire"/>
    <hyperlink ref="C22" location="'READ_variables student - rotate'!A1" display="Read - variables from rotated student questionnaires"/>
    <hyperlink ref="C25" location="'SCIE_variables overview'!A1" display="Scie - variables used for regressions (structured in rotated non-rotated, rotated 1/2/3)"/>
    <hyperlink ref="C26" location="'SCIE_Regression Output'!A1" display="Scie - detailed regression output"/>
    <hyperlink ref="C27" location="'SCIE_Decerasing Variables'!A1" display="Scie - decreasing variables"/>
    <hyperlink ref="C28" location="'SCIE_ variable student - common'!A1" display="Scie - variables from common/non-rotated student questionnaire"/>
    <hyperlink ref="C29" location="'SCIE_variables school'!A1" display="Scie - variables from school questionnaire"/>
    <hyperlink ref="C30" location="'SCIE_variables student - rotate'!A1" display="Scie - variables from rotated student questionnaires"/>
    <hyperlink ref="C10" location="'Math reg tab for latex'!A1" display="Math - regression table for latex"/>
    <hyperlink ref="C5" location="'Math_Read_Scie_mean differences'!A1" display="Math Reading Science - mean difference ranked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6" t="s">
        <v>276</v>
      </c>
      <c r="C4" s="167"/>
      <c r="D4" s="166" t="s">
        <v>277</v>
      </c>
      <c r="E4" s="167"/>
      <c r="F4" s="168" t="s">
        <v>278</v>
      </c>
      <c r="G4" s="167"/>
    </row>
    <row r="5" spans="2:7" ht="15" x14ac:dyDescent="0.25">
      <c r="B5" s="169" t="s">
        <v>279</v>
      </c>
      <c r="C5" s="167"/>
      <c r="D5" s="169" t="s">
        <v>280</v>
      </c>
      <c r="E5" s="167"/>
      <c r="F5" s="170" t="s">
        <v>281</v>
      </c>
      <c r="G5" s="167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29" t="s">
        <v>283</v>
      </c>
      <c r="C7" s="30" t="s">
        <v>12</v>
      </c>
      <c r="D7" s="31" t="s">
        <v>284</v>
      </c>
      <c r="E7" s="32" t="s">
        <v>73</v>
      </c>
      <c r="F7" s="33" t="s">
        <v>285</v>
      </c>
      <c r="G7" s="34"/>
    </row>
    <row r="8" spans="2:7" x14ac:dyDescent="0.2">
      <c r="B8" s="35" t="s">
        <v>283</v>
      </c>
      <c r="C8" s="36" t="s">
        <v>14</v>
      </c>
      <c r="D8" s="37" t="s">
        <v>284</v>
      </c>
      <c r="E8" s="38" t="s">
        <v>75</v>
      </c>
      <c r="F8" s="39" t="s">
        <v>286</v>
      </c>
      <c r="G8" s="40"/>
    </row>
    <row r="9" spans="2:7" x14ac:dyDescent="0.2">
      <c r="B9" s="35" t="s">
        <v>287</v>
      </c>
      <c r="C9" s="36" t="s">
        <v>16</v>
      </c>
      <c r="D9" s="41" t="s">
        <v>288</v>
      </c>
      <c r="E9" s="42" t="s">
        <v>289</v>
      </c>
      <c r="F9" s="39" t="s">
        <v>290</v>
      </c>
      <c r="G9" s="40"/>
    </row>
    <row r="10" spans="2:7" x14ac:dyDescent="0.2">
      <c r="B10" s="35" t="s">
        <v>291</v>
      </c>
      <c r="C10" s="36" t="s">
        <v>18</v>
      </c>
      <c r="D10" s="37" t="s">
        <v>292</v>
      </c>
      <c r="E10" s="38" t="s">
        <v>99</v>
      </c>
      <c r="F10" s="39" t="s">
        <v>293</v>
      </c>
      <c r="G10" s="40" t="s">
        <v>49</v>
      </c>
    </row>
    <row r="11" spans="2:7" x14ac:dyDescent="0.2">
      <c r="B11" s="43" t="s">
        <v>294</v>
      </c>
      <c r="C11" s="36"/>
      <c r="D11" s="37" t="s">
        <v>292</v>
      </c>
      <c r="E11" s="38" t="s">
        <v>102</v>
      </c>
      <c r="F11" s="39" t="s">
        <v>293</v>
      </c>
      <c r="G11" s="40" t="s">
        <v>51</v>
      </c>
    </row>
    <row r="12" spans="2:7" x14ac:dyDescent="0.2">
      <c r="B12" s="35" t="s">
        <v>295</v>
      </c>
      <c r="C12" s="36" t="s">
        <v>20</v>
      </c>
      <c r="D12" s="37" t="s">
        <v>292</v>
      </c>
      <c r="E12" s="38" t="s">
        <v>105</v>
      </c>
      <c r="F12" s="39" t="s">
        <v>296</v>
      </c>
      <c r="G12" s="40" t="s">
        <v>53</v>
      </c>
    </row>
    <row r="13" spans="2:7" x14ac:dyDescent="0.2">
      <c r="B13" s="35" t="s">
        <v>297</v>
      </c>
      <c r="C13" s="36" t="s">
        <v>8</v>
      </c>
      <c r="D13" s="37" t="s">
        <v>298</v>
      </c>
      <c r="E13" s="38" t="s">
        <v>109</v>
      </c>
      <c r="F13" s="39" t="s">
        <v>299</v>
      </c>
      <c r="G13" s="40" t="s">
        <v>300</v>
      </c>
    </row>
    <row r="14" spans="2:7" x14ac:dyDescent="0.2">
      <c r="B14" s="35" t="s">
        <v>301</v>
      </c>
      <c r="C14" s="36" t="s">
        <v>22</v>
      </c>
      <c r="D14" s="37" t="s">
        <v>302</v>
      </c>
      <c r="E14" s="38" t="s">
        <v>115</v>
      </c>
      <c r="F14" s="39" t="s">
        <v>303</v>
      </c>
      <c r="G14" s="40" t="s">
        <v>300</v>
      </c>
    </row>
    <row r="15" spans="2:7" x14ac:dyDescent="0.2">
      <c r="B15" s="35" t="s">
        <v>304</v>
      </c>
      <c r="C15" s="36" t="s">
        <v>24</v>
      </c>
      <c r="D15" s="41" t="s">
        <v>305</v>
      </c>
      <c r="E15" s="42" t="s">
        <v>306</v>
      </c>
      <c r="F15" s="44" t="s">
        <v>307</v>
      </c>
      <c r="G15" s="40"/>
    </row>
    <row r="16" spans="2:7" x14ac:dyDescent="0.2">
      <c r="B16" s="35" t="s">
        <v>308</v>
      </c>
      <c r="C16" s="36" t="s">
        <v>26</v>
      </c>
      <c r="D16" s="37" t="s">
        <v>309</v>
      </c>
      <c r="E16" s="38" t="s">
        <v>89</v>
      </c>
      <c r="F16" s="45" t="s">
        <v>310</v>
      </c>
      <c r="G16" s="40"/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40"/>
    </row>
    <row r="18" spans="2:12" x14ac:dyDescent="0.2">
      <c r="B18" s="43" t="s">
        <v>315</v>
      </c>
      <c r="C18" s="36"/>
      <c r="D18" s="37" t="s">
        <v>316</v>
      </c>
      <c r="E18" s="38" t="s">
        <v>113</v>
      </c>
      <c r="F18" s="44" t="s">
        <v>317</v>
      </c>
      <c r="G18" s="40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40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1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31" t="s">
        <v>284</v>
      </c>
      <c r="G21" s="32" t="s">
        <v>73</v>
      </c>
    </row>
    <row r="22" spans="2:12" x14ac:dyDescent="0.2">
      <c r="B22" s="39" t="s">
        <v>286</v>
      </c>
      <c r="C22" s="40"/>
      <c r="D22" s="37" t="s">
        <v>325</v>
      </c>
      <c r="E22" s="38" t="s">
        <v>81</v>
      </c>
      <c r="F22" s="37" t="s">
        <v>284</v>
      </c>
      <c r="G22" s="38" t="s">
        <v>75</v>
      </c>
    </row>
    <row r="23" spans="2:12" x14ac:dyDescent="0.2">
      <c r="B23" s="44" t="s">
        <v>290</v>
      </c>
      <c r="C23" s="52" t="s">
        <v>326</v>
      </c>
      <c r="D23" s="37" t="s">
        <v>327</v>
      </c>
      <c r="E23" s="38" t="s">
        <v>328</v>
      </c>
      <c r="F23" s="37" t="s">
        <v>288</v>
      </c>
      <c r="G23" s="38" t="s">
        <v>329</v>
      </c>
    </row>
    <row r="24" spans="2:12" x14ac:dyDescent="0.2">
      <c r="B24" s="39" t="s">
        <v>293</v>
      </c>
      <c r="C24" s="40" t="s">
        <v>49</v>
      </c>
      <c r="D24" s="37" t="s">
        <v>330</v>
      </c>
      <c r="E24" s="38" t="s">
        <v>331</v>
      </c>
      <c r="F24" s="37" t="s">
        <v>292</v>
      </c>
      <c r="G24" s="38" t="s">
        <v>99</v>
      </c>
      <c r="L24" s="53"/>
    </row>
    <row r="25" spans="2:12" x14ac:dyDescent="0.2">
      <c r="B25" s="39" t="s">
        <v>293</v>
      </c>
      <c r="C25" s="54" t="s">
        <v>51</v>
      </c>
      <c r="D25" s="55" t="s">
        <v>332</v>
      </c>
      <c r="E25" s="56" t="s">
        <v>333</v>
      </c>
      <c r="F25" s="37" t="s">
        <v>292</v>
      </c>
      <c r="G25" s="38" t="s">
        <v>102</v>
      </c>
      <c r="L25" s="53"/>
    </row>
    <row r="26" spans="2:12" x14ac:dyDescent="0.2">
      <c r="B26" s="39" t="s">
        <v>296</v>
      </c>
      <c r="C26" s="54" t="s">
        <v>53</v>
      </c>
      <c r="D26" s="29" t="s">
        <v>283</v>
      </c>
      <c r="E26" s="30" t="s">
        <v>12</v>
      </c>
      <c r="F26" s="37" t="s">
        <v>292</v>
      </c>
      <c r="G26" s="38" t="s">
        <v>105</v>
      </c>
    </row>
    <row r="27" spans="2:12" x14ac:dyDescent="0.2">
      <c r="B27" s="39" t="s">
        <v>299</v>
      </c>
      <c r="C27" s="54" t="s">
        <v>300</v>
      </c>
      <c r="D27" s="35" t="s">
        <v>283</v>
      </c>
      <c r="E27" s="36" t="s">
        <v>14</v>
      </c>
      <c r="F27" s="37" t="s">
        <v>298</v>
      </c>
      <c r="G27" s="38" t="s">
        <v>109</v>
      </c>
    </row>
    <row r="28" spans="2:12" x14ac:dyDescent="0.2">
      <c r="B28" s="39" t="s">
        <v>303</v>
      </c>
      <c r="C28" s="54" t="s">
        <v>300</v>
      </c>
      <c r="D28" s="35" t="s">
        <v>287</v>
      </c>
      <c r="E28" s="36" t="s">
        <v>16</v>
      </c>
      <c r="F28" s="37" t="s">
        <v>302</v>
      </c>
      <c r="G28" s="38" t="s">
        <v>115</v>
      </c>
    </row>
    <row r="29" spans="2:12" x14ac:dyDescent="0.2">
      <c r="B29" s="44" t="s">
        <v>307</v>
      </c>
      <c r="C29" s="54"/>
      <c r="D29" s="35" t="s">
        <v>291</v>
      </c>
      <c r="E29" s="36" t="s">
        <v>18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37" t="s">
        <v>309</v>
      </c>
      <c r="G30" s="38" t="s">
        <v>89</v>
      </c>
    </row>
    <row r="31" spans="2:12" x14ac:dyDescent="0.2">
      <c r="B31" s="44" t="s">
        <v>314</v>
      </c>
      <c r="C31" s="58" t="s">
        <v>335</v>
      </c>
      <c r="D31" s="35" t="s">
        <v>295</v>
      </c>
      <c r="E31" s="36" t="s">
        <v>20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35" t="s">
        <v>297</v>
      </c>
      <c r="E32" s="36" t="s">
        <v>8</v>
      </c>
      <c r="F32" s="37" t="s">
        <v>316</v>
      </c>
      <c r="G32" s="38" t="s">
        <v>113</v>
      </c>
    </row>
    <row r="33" spans="2:7" x14ac:dyDescent="0.2">
      <c r="B33" s="44" t="s">
        <v>320</v>
      </c>
      <c r="C33" s="54"/>
      <c r="D33" s="35" t="s">
        <v>301</v>
      </c>
      <c r="E33" s="36" t="s">
        <v>22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35" t="s">
        <v>304</v>
      </c>
      <c r="E34" s="36" t="s">
        <v>24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7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8"/>
  <sheetViews>
    <sheetView zoomScale="80" zoomScaleNormal="80" workbookViewId="0">
      <selection activeCell="D16" sqref="D1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398</v>
      </c>
    </row>
    <row r="13" spans="2:5" x14ac:dyDescent="0.2">
      <c r="B13" s="1" t="s">
        <v>21</v>
      </c>
      <c r="D13" s="1" t="s">
        <v>399</v>
      </c>
      <c r="E13" s="1" t="s">
        <v>550</v>
      </c>
    </row>
    <row r="14" spans="2:5" x14ac:dyDescent="0.2">
      <c r="B14" s="1" t="s">
        <v>23</v>
      </c>
      <c r="D14" s="1" t="s">
        <v>400</v>
      </c>
    </row>
    <row r="15" spans="2:5" x14ac:dyDescent="0.2">
      <c r="B15" s="1" t="s">
        <v>25</v>
      </c>
      <c r="D15" s="1" t="s">
        <v>401</v>
      </c>
    </row>
    <row r="16" spans="2:5" x14ac:dyDescent="0.2">
      <c r="B16" s="1" t="s">
        <v>27</v>
      </c>
      <c r="D16" s="90" t="s">
        <v>402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  <c r="D22" s="1" t="s">
        <v>403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7" x14ac:dyDescent="0.2">
      <c r="B33" s="1" t="s">
        <v>59</v>
      </c>
      <c r="D33" s="5" t="s">
        <v>37</v>
      </c>
    </row>
    <row r="34" spans="2:7" x14ac:dyDescent="0.2">
      <c r="B34" s="1" t="s">
        <v>61</v>
      </c>
      <c r="D34" s="5" t="s">
        <v>87</v>
      </c>
    </row>
    <row r="35" spans="2:7" x14ac:dyDescent="0.2">
      <c r="B35" s="1" t="s">
        <v>63</v>
      </c>
      <c r="D35" s="1" t="s">
        <v>91</v>
      </c>
    </row>
    <row r="36" spans="2:7" x14ac:dyDescent="0.2">
      <c r="B36" s="1" t="s">
        <v>64</v>
      </c>
      <c r="D36" s="1" t="s">
        <v>93</v>
      </c>
    </row>
    <row r="37" spans="2:7" x14ac:dyDescent="0.2">
      <c r="B37" s="1" t="s">
        <v>66</v>
      </c>
      <c r="D37" s="5"/>
      <c r="G37" s="5"/>
    </row>
    <row r="38" spans="2:7" x14ac:dyDescent="0.2">
      <c r="B38" s="1" t="s">
        <v>67</v>
      </c>
      <c r="D38" s="5"/>
      <c r="G38" s="5"/>
    </row>
    <row r="40" spans="2:7" x14ac:dyDescent="0.2">
      <c r="B40" s="5" t="s">
        <v>69</v>
      </c>
      <c r="D40" s="5"/>
    </row>
    <row r="41" spans="2:7" x14ac:dyDescent="0.2">
      <c r="B41" s="5" t="s">
        <v>72</v>
      </c>
      <c r="D41" s="5"/>
      <c r="G41" s="5"/>
    </row>
    <row r="42" spans="2:7" x14ac:dyDescent="0.2">
      <c r="B42" s="1" t="s">
        <v>74</v>
      </c>
    </row>
    <row r="43" spans="2:7" x14ac:dyDescent="0.2">
      <c r="B43" s="1" t="s">
        <v>76</v>
      </c>
    </row>
    <row r="44" spans="2:7" x14ac:dyDescent="0.2">
      <c r="B44" s="1" t="s">
        <v>78</v>
      </c>
      <c r="D44" s="5"/>
    </row>
    <row r="45" spans="2:7" x14ac:dyDescent="0.2">
      <c r="B45" s="5" t="s">
        <v>80</v>
      </c>
      <c r="G45" s="5"/>
    </row>
    <row r="46" spans="2:7" x14ac:dyDescent="0.2">
      <c r="B46" s="1" t="s">
        <v>83</v>
      </c>
      <c r="D46" s="5"/>
    </row>
    <row r="47" spans="2:7" x14ac:dyDescent="0.2">
      <c r="B47" s="1" t="s">
        <v>85</v>
      </c>
    </row>
    <row r="48" spans="2:7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5" x14ac:dyDescent="0.2">
      <c r="B65" s="1" t="s">
        <v>118</v>
      </c>
      <c r="E65" s="5"/>
    </row>
    <row r="66" spans="2:5" x14ac:dyDescent="0.2">
      <c r="B66" s="1" t="s">
        <v>119</v>
      </c>
    </row>
    <row r="67" spans="2:5" x14ac:dyDescent="0.2">
      <c r="B67" s="1" t="s">
        <v>120</v>
      </c>
    </row>
    <row r="68" spans="2:5" x14ac:dyDescent="0.2">
      <c r="B68" s="5" t="s">
        <v>121</v>
      </c>
    </row>
    <row r="69" spans="2:5" x14ac:dyDescent="0.2">
      <c r="B69" s="1" t="s">
        <v>122</v>
      </c>
    </row>
    <row r="70" spans="2:5" x14ac:dyDescent="0.2">
      <c r="B70" s="1" t="s">
        <v>123</v>
      </c>
    </row>
    <row r="71" spans="2:5" x14ac:dyDescent="0.2">
      <c r="B71" s="1" t="s">
        <v>124</v>
      </c>
    </row>
    <row r="72" spans="2:5" x14ac:dyDescent="0.2">
      <c r="B72" s="1" t="s">
        <v>125</v>
      </c>
    </row>
    <row r="73" spans="2:5" x14ac:dyDescent="0.2">
      <c r="B73" s="1" t="s">
        <v>126</v>
      </c>
    </row>
    <row r="74" spans="2:5" x14ac:dyDescent="0.2">
      <c r="B74" s="1" t="s">
        <v>127</v>
      </c>
    </row>
    <row r="75" spans="2:5" x14ac:dyDescent="0.2">
      <c r="B75" s="1" t="s">
        <v>128</v>
      </c>
    </row>
    <row r="76" spans="2:5" x14ac:dyDescent="0.2">
      <c r="B76" s="1" t="s">
        <v>129</v>
      </c>
    </row>
    <row r="77" spans="2:5" x14ac:dyDescent="0.2">
      <c r="B77" s="1" t="s">
        <v>130</v>
      </c>
    </row>
    <row r="78" spans="2:5" x14ac:dyDescent="0.2">
      <c r="B78" s="1" t="s">
        <v>131</v>
      </c>
    </row>
    <row r="79" spans="2:5" x14ac:dyDescent="0.2">
      <c r="B79" s="1" t="s">
        <v>132</v>
      </c>
    </row>
    <row r="80" spans="2:5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2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zoomScale="90" zoomScaleNormal="90" workbookViewId="0">
      <selection activeCell="Q29" sqref="Q29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54" t="s">
        <v>444</v>
      </c>
      <c r="C2" s="154"/>
      <c r="D2" s="154"/>
      <c r="E2" s="154"/>
      <c r="F2" s="154"/>
      <c r="G2" s="154"/>
      <c r="H2" s="154"/>
      <c r="I2" s="154"/>
      <c r="J2" s="154"/>
      <c r="K2" s="154"/>
    </row>
    <row r="4" spans="2:15" x14ac:dyDescent="0.2">
      <c r="B4" s="5" t="s">
        <v>338</v>
      </c>
    </row>
    <row r="5" spans="2:15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5" x14ac:dyDescent="0.2">
      <c r="B6" s="1" t="s">
        <v>348</v>
      </c>
      <c r="C6" s="3">
        <v>105.16</v>
      </c>
      <c r="D6" s="90"/>
      <c r="E6" s="90"/>
      <c r="F6" s="90"/>
      <c r="G6" s="90"/>
      <c r="H6" s="90"/>
      <c r="I6" s="90"/>
      <c r="J6" s="1">
        <v>48483</v>
      </c>
      <c r="K6" s="90"/>
      <c r="L6" s="90"/>
    </row>
    <row r="7" spans="2:15" x14ac:dyDescent="0.2">
      <c r="B7" s="1" t="s">
        <v>349</v>
      </c>
      <c r="C7" s="3">
        <v>99.18</v>
      </c>
      <c r="D7" s="1">
        <v>70.64</v>
      </c>
      <c r="E7" s="1">
        <f>D7-C7</f>
        <v>-28.540000000000006</v>
      </c>
      <c r="F7" s="1">
        <v>105.05</v>
      </c>
      <c r="G7" s="1">
        <f>F7-C7</f>
        <v>5.8699999999999903</v>
      </c>
      <c r="H7" s="53">
        <f>-(1-(D7/C7))</f>
        <v>-0.28775962895745111</v>
      </c>
      <c r="I7" s="53">
        <f>-(1-(F7/C7))</f>
        <v>5.918531962089113E-2</v>
      </c>
      <c r="J7" s="1">
        <v>35345</v>
      </c>
      <c r="K7" s="90"/>
      <c r="L7" s="90"/>
    </row>
    <row r="8" spans="2:15" x14ac:dyDescent="0.2">
      <c r="B8" s="1" t="s">
        <v>350</v>
      </c>
      <c r="C8" s="3">
        <v>74.73</v>
      </c>
      <c r="D8" s="1">
        <v>71.91</v>
      </c>
      <c r="E8" s="1">
        <f>D8-C8</f>
        <v>-2.8200000000000074</v>
      </c>
      <c r="F8" s="1">
        <v>77.91</v>
      </c>
      <c r="G8" s="91">
        <f>F8-C8</f>
        <v>3.1799999999999926</v>
      </c>
      <c r="H8" s="92">
        <f>-(1-(D8/C8))</f>
        <v>-3.7735849056603876E-2</v>
      </c>
      <c r="I8" s="92">
        <f>-(1-(F8/C8))</f>
        <v>4.2553191489361541E-2</v>
      </c>
      <c r="J8" s="1">
        <v>28960</v>
      </c>
      <c r="K8" s="90"/>
      <c r="L8" s="90"/>
    </row>
    <row r="9" spans="2:15" x14ac:dyDescent="0.2">
      <c r="B9" s="1" t="s">
        <v>351</v>
      </c>
      <c r="C9" s="62">
        <v>73.08</v>
      </c>
      <c r="D9" s="1">
        <v>71.78</v>
      </c>
      <c r="E9" s="62">
        <f>D9-C9</f>
        <v>-1.2999999999999972</v>
      </c>
      <c r="F9" s="62">
        <v>73.819999999999993</v>
      </c>
      <c r="G9" s="62">
        <f t="shared" ref="G9:G10" si="0">F9-C9</f>
        <v>0.73999999999999488</v>
      </c>
      <c r="H9" s="93">
        <f>-(1-(D9/C9))</f>
        <v>-1.7788724685276369E-2</v>
      </c>
      <c r="I9" s="93">
        <f t="shared" ref="I9" si="1">-(1-(F9/C9))</f>
        <v>1.0125889436234159E-2</v>
      </c>
      <c r="J9" s="91">
        <v>31796</v>
      </c>
      <c r="K9" s="90"/>
      <c r="L9" s="90"/>
    </row>
    <row r="10" spans="2:15" x14ac:dyDescent="0.2">
      <c r="B10" s="1" t="s">
        <v>352</v>
      </c>
      <c r="C10" s="62">
        <v>70.260000000000005</v>
      </c>
      <c r="D10" s="1">
        <v>57.11</v>
      </c>
      <c r="E10" s="3">
        <f t="shared" ref="E10" si="2">D10-C10</f>
        <v>-13.150000000000006</v>
      </c>
      <c r="F10" s="3">
        <v>90.43</v>
      </c>
      <c r="G10" s="3">
        <f t="shared" si="0"/>
        <v>20.170000000000002</v>
      </c>
      <c r="H10" s="63">
        <f>-(1-(D10/C10))</f>
        <v>-0.18716196982635935</v>
      </c>
      <c r="I10" s="63">
        <f>-(1-(F10/C10))</f>
        <v>0.28707657272986054</v>
      </c>
      <c r="J10" s="91">
        <v>22680</v>
      </c>
      <c r="K10" s="92">
        <f>D10/C6</f>
        <v>0.54307721567135792</v>
      </c>
      <c r="L10" s="94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5" t="s">
        <v>360</v>
      </c>
      <c r="L13" s="90"/>
      <c r="M13" s="90"/>
      <c r="N13" s="90"/>
      <c r="O13" s="90"/>
    </row>
    <row r="14" spans="2:15" x14ac:dyDescent="0.2">
      <c r="C14" s="1" t="s">
        <v>445</v>
      </c>
      <c r="D14" s="1" t="s">
        <v>340</v>
      </c>
      <c r="E14" s="1" t="s">
        <v>341</v>
      </c>
      <c r="F14" s="1" t="s">
        <v>342</v>
      </c>
      <c r="G14" s="1" t="s">
        <v>343</v>
      </c>
      <c r="H14" s="1" t="s">
        <v>344</v>
      </c>
      <c r="I14" s="1" t="s">
        <v>345</v>
      </c>
      <c r="J14" s="3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94.69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68.540000000000006</v>
      </c>
      <c r="E16" s="91">
        <f>D16-C15</f>
        <v>-26.149999999999991</v>
      </c>
      <c r="F16" s="91">
        <v>100.99</v>
      </c>
      <c r="G16" s="97">
        <f>F16-C15</f>
        <v>6.2999999999999972</v>
      </c>
      <c r="H16" s="92">
        <f>-(1-(D16/C15))</f>
        <v>-0.27616432569437099</v>
      </c>
      <c r="I16" s="92">
        <f>-(1-(F16/C15))</f>
        <v>6.6532896821206E-2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66.77</v>
      </c>
      <c r="E17" s="91">
        <f>D17-D16</f>
        <v>-1.7700000000000102</v>
      </c>
      <c r="F17" s="91">
        <v>103.35</v>
      </c>
      <c r="G17" s="97">
        <f>F17-F16</f>
        <v>2.3599999999999994</v>
      </c>
      <c r="H17" s="92">
        <f>-(1-(D17/D16))</f>
        <v>-2.5824336154070759E-2</v>
      </c>
      <c r="I17" s="92">
        <f>-(1-(F17/F16))</f>
        <v>2.3368650361421883E-2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65.75</v>
      </c>
      <c r="E18" s="91">
        <f>D18-D17</f>
        <v>-1.019999999999996</v>
      </c>
      <c r="F18" s="91">
        <v>102.94</v>
      </c>
      <c r="G18" s="98">
        <f>F18-F17</f>
        <v>-0.40999999999999659</v>
      </c>
      <c r="H18" s="92">
        <f>-(1-(D18/D17))</f>
        <v>-1.5276321701362838E-2</v>
      </c>
      <c r="I18" s="92">
        <f>-(1-(F18/F17))</f>
        <v>-3.9671020803095924E-3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52.61</v>
      </c>
      <c r="E19" s="91">
        <f>D19-D18</f>
        <v>-13.14</v>
      </c>
      <c r="F19" s="99">
        <v>110.8</v>
      </c>
      <c r="G19" s="97">
        <f>F19-F18</f>
        <v>7.8599999999999994</v>
      </c>
      <c r="H19" s="92">
        <f>-(1-(D19/D18))</f>
        <v>-0.19984790874524716</v>
      </c>
      <c r="I19" s="100">
        <f>-(1-(F19/F18))</f>
        <v>7.6355158344666885E-2</v>
      </c>
      <c r="J19" s="92">
        <f>D19/C15</f>
        <v>0.5556024923434365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0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448</v>
      </c>
      <c r="N22" s="91"/>
      <c r="O22" s="90"/>
    </row>
    <row r="23" spans="2:15" x14ac:dyDescent="0.2">
      <c r="B23" s="91" t="s">
        <v>449</v>
      </c>
      <c r="C23" s="103">
        <v>103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103">
        <v>58.99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58.43</v>
      </c>
      <c r="E25" s="91">
        <f>D25-C24</f>
        <v>-0.56000000000000227</v>
      </c>
      <c r="F25" s="91">
        <v>61.22</v>
      </c>
      <c r="G25" s="99">
        <f>F25-C24</f>
        <v>2.2299999999999969</v>
      </c>
      <c r="H25" s="92">
        <f>-(1-(D25/C24))</f>
        <v>-9.4931344295643427E-3</v>
      </c>
      <c r="I25" s="92">
        <f>(F25/C24)-1</f>
        <v>3.7803017460586563E-2</v>
      </c>
      <c r="J25" s="104">
        <f>H25</f>
        <v>-9.4931344295643427E-3</v>
      </c>
      <c r="K25" s="92">
        <f>(F25/C24)-1</f>
        <v>3.7803017460586563E-2</v>
      </c>
      <c r="L25" s="93">
        <f>(D25/C23)</f>
        <v>0.5672815533980583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1"/>
      <c r="N27" s="91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451</v>
      </c>
      <c r="N28" s="91"/>
      <c r="O28" s="90"/>
    </row>
    <row r="29" spans="2:15" x14ac:dyDescent="0.2">
      <c r="B29" s="91" t="s">
        <v>449</v>
      </c>
      <c r="C29" s="91">
        <v>95.19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54.22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4" t="s">
        <v>375</v>
      </c>
      <c r="E31" s="74" t="s">
        <v>375</v>
      </c>
      <c r="F31" s="91">
        <v>56.71</v>
      </c>
      <c r="G31" s="91">
        <f>F31-C30</f>
        <v>2.490000000000002</v>
      </c>
      <c r="H31" s="74" t="s">
        <v>375</v>
      </c>
      <c r="I31" s="92">
        <f>(F31/C30)-1</f>
        <v>4.59240132792329E-2</v>
      </c>
      <c r="J31" s="74" t="s">
        <v>375</v>
      </c>
      <c r="K31" s="105">
        <f>I31</f>
        <v>4.59240132792329E-2</v>
      </c>
      <c r="L31" s="74" t="s">
        <v>375</v>
      </c>
      <c r="M31" s="90"/>
      <c r="N31" s="90"/>
      <c r="O31" s="90"/>
    </row>
    <row r="32" spans="2:15" x14ac:dyDescent="0.2">
      <c r="B32" s="91" t="s">
        <v>452</v>
      </c>
      <c r="C32" s="90"/>
      <c r="D32" s="91">
        <v>52.04</v>
      </c>
      <c r="E32" s="91">
        <f>D32-C30</f>
        <v>-2.1799999999999997</v>
      </c>
      <c r="F32" s="91">
        <v>58.45</v>
      </c>
      <c r="G32" s="99">
        <f>F32-F31</f>
        <v>1.740000000000002</v>
      </c>
      <c r="H32" s="92">
        <f>-(1-(D32/C30))</f>
        <v>-4.0206565842862418E-2</v>
      </c>
      <c r="I32" s="92">
        <f>(F32/F31)-1</f>
        <v>3.0682419326397481E-2</v>
      </c>
      <c r="J32" s="92">
        <f>-(1-(D32/C30))</f>
        <v>-4.0206565842862418E-2</v>
      </c>
      <c r="K32" s="92">
        <f>(F32/C30)-1</f>
        <v>7.8015492438214817E-2</v>
      </c>
      <c r="L32" s="93">
        <f>(D32/C29)</f>
        <v>0.54669608152116822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453</v>
      </c>
      <c r="N35" s="95"/>
      <c r="O35" s="95"/>
      <c r="P35" s="3"/>
      <c r="Q35" s="3"/>
      <c r="R35" s="3"/>
    </row>
    <row r="36" spans="1:18" x14ac:dyDescent="0.2">
      <c r="A36" s="3"/>
      <c r="B36" s="62" t="s">
        <v>449</v>
      </c>
      <c r="C36" s="62">
        <v>101.36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58.27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55.65</v>
      </c>
      <c r="E38" s="62">
        <f>D38-C37</f>
        <v>-2.6200000000000045</v>
      </c>
      <c r="F38" s="62">
        <v>62.7</v>
      </c>
      <c r="G38" s="107">
        <f>F38-C37</f>
        <v>4.43</v>
      </c>
      <c r="H38" s="93">
        <f>-(1-(D38/C37))</f>
        <v>-4.4963102797322851E-2</v>
      </c>
      <c r="I38" s="108">
        <f>(F38/C37)-1</f>
        <v>7.6025399004633565E-2</v>
      </c>
      <c r="J38" s="109">
        <f>H38</f>
        <v>-4.4963102797322851E-2</v>
      </c>
      <c r="K38" s="109">
        <f>I38</f>
        <v>7.6025399004633565E-2</v>
      </c>
      <c r="L38" s="93">
        <f>(D38/C36)</f>
        <v>0.54903314917127066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52.72</v>
      </c>
      <c r="E39" s="62">
        <f>D39-D38</f>
        <v>-2.9299999999999997</v>
      </c>
      <c r="F39" s="110" t="s">
        <v>369</v>
      </c>
      <c r="G39" s="110" t="s">
        <v>369</v>
      </c>
      <c r="H39" s="93">
        <f>-(1-(D39/D38))</f>
        <v>-5.2650494159928063E-2</v>
      </c>
      <c r="I39" s="110" t="s">
        <v>369</v>
      </c>
      <c r="J39" s="93">
        <f>-(1-(D39/C37))</f>
        <v>-9.5246267376008276E-2</v>
      </c>
      <c r="K39" s="110" t="s">
        <v>375</v>
      </c>
      <c r="L39" s="93">
        <f>(D39/C36)</f>
        <v>0.52012628255722182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2"/>
  <sheetViews>
    <sheetView topLeftCell="A16" workbookViewId="0">
      <selection activeCell="M49" sqref="M49:N49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9" t="s">
        <v>486</v>
      </c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3"/>
    </row>
    <row r="5" spans="1:19" x14ac:dyDescent="0.2">
      <c r="A5" s="3"/>
      <c r="B5" s="3"/>
      <c r="C5" s="126"/>
      <c r="D5" s="126" t="s">
        <v>382</v>
      </c>
      <c r="E5" s="161" t="s">
        <v>515</v>
      </c>
      <c r="F5" s="162"/>
      <c r="G5" s="161" t="s">
        <v>516</v>
      </c>
      <c r="H5" s="162"/>
      <c r="I5" s="161" t="s">
        <v>517</v>
      </c>
      <c r="J5" s="162"/>
      <c r="K5" s="161" t="s">
        <v>518</v>
      </c>
      <c r="L5" s="162"/>
      <c r="M5" s="161" t="s">
        <v>519</v>
      </c>
      <c r="N5" s="162"/>
      <c r="O5" s="161" t="s">
        <v>520</v>
      </c>
      <c r="P5" s="162"/>
      <c r="Q5" s="161" t="s">
        <v>521</v>
      </c>
      <c r="R5" s="162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522</v>
      </c>
      <c r="E7" s="148">
        <v>105.16</v>
      </c>
      <c r="F7" s="127">
        <v>5.03</v>
      </c>
      <c r="G7" s="1">
        <v>68.540000000000006</v>
      </c>
      <c r="H7" s="127">
        <v>5.22</v>
      </c>
      <c r="I7" s="1">
        <v>65.75</v>
      </c>
      <c r="J7" s="127">
        <v>5.53</v>
      </c>
      <c r="K7" s="1">
        <v>52.61</v>
      </c>
      <c r="L7" s="127">
        <v>6.08</v>
      </c>
      <c r="M7" s="1">
        <v>58.43</v>
      </c>
      <c r="N7" s="127">
        <v>5.97</v>
      </c>
      <c r="O7" s="1">
        <v>52.04</v>
      </c>
      <c r="P7" s="127">
        <v>6.1</v>
      </c>
      <c r="Q7" s="1">
        <v>52.72</v>
      </c>
      <c r="R7" s="127">
        <v>6.12</v>
      </c>
      <c r="S7" s="3"/>
    </row>
    <row r="8" spans="1:19" x14ac:dyDescent="0.2">
      <c r="A8" s="3"/>
      <c r="B8" s="3"/>
      <c r="C8" s="3"/>
      <c r="D8" s="1" t="s">
        <v>7</v>
      </c>
      <c r="E8" s="128" t="s">
        <v>524</v>
      </c>
      <c r="F8" s="128" t="s">
        <v>524</v>
      </c>
      <c r="G8" s="1">
        <v>23.53</v>
      </c>
      <c r="H8" s="127">
        <v>1.96</v>
      </c>
      <c r="I8" s="1">
        <v>23.53</v>
      </c>
      <c r="J8" s="127">
        <v>1.85</v>
      </c>
      <c r="K8" s="1">
        <v>22.88</v>
      </c>
      <c r="L8" s="127">
        <v>1.83</v>
      </c>
      <c r="M8" s="1">
        <v>24.38</v>
      </c>
      <c r="N8" s="127">
        <v>1.94</v>
      </c>
      <c r="O8" s="1">
        <v>21.33</v>
      </c>
      <c r="P8" s="127">
        <v>2.04</v>
      </c>
      <c r="Q8" s="1">
        <v>21.72</v>
      </c>
      <c r="R8" s="127">
        <v>1.91</v>
      </c>
    </row>
    <row r="9" spans="1:19" x14ac:dyDescent="0.2">
      <c r="A9" s="3"/>
      <c r="B9" s="129"/>
      <c r="C9" s="3"/>
      <c r="D9" s="1" t="s">
        <v>523</v>
      </c>
      <c r="E9" s="128" t="s">
        <v>524</v>
      </c>
      <c r="F9" s="128" t="s">
        <v>524</v>
      </c>
      <c r="G9" s="1">
        <v>34.590000000000003</v>
      </c>
      <c r="H9" s="127">
        <v>4.57</v>
      </c>
      <c r="I9" s="1">
        <v>33.630000000000003</v>
      </c>
      <c r="J9" s="127">
        <v>4.5599999999999996</v>
      </c>
      <c r="K9" s="1">
        <v>25.9</v>
      </c>
      <c r="L9" s="127">
        <v>4.0199999999999996</v>
      </c>
      <c r="M9" s="1">
        <v>25.25</v>
      </c>
      <c r="N9" s="127">
        <v>3.41</v>
      </c>
      <c r="O9" s="1">
        <v>21.72</v>
      </c>
      <c r="P9" s="127">
        <v>4.21</v>
      </c>
      <c r="Q9" s="1">
        <v>21.7</v>
      </c>
      <c r="R9" s="127">
        <v>3.91</v>
      </c>
    </row>
    <row r="10" spans="1:19" x14ac:dyDescent="0.2">
      <c r="A10" s="3"/>
      <c r="B10" s="129"/>
      <c r="C10" s="3"/>
      <c r="D10" s="1" t="s">
        <v>165</v>
      </c>
      <c r="E10" s="128" t="s">
        <v>524</v>
      </c>
      <c r="F10" s="128" t="s">
        <v>524</v>
      </c>
      <c r="G10" s="1">
        <v>-55.5</v>
      </c>
      <c r="H10" s="127">
        <v>5.25</v>
      </c>
      <c r="I10" s="1">
        <v>-53.92</v>
      </c>
      <c r="J10" s="127">
        <v>5.52</v>
      </c>
      <c r="K10" s="1">
        <v>-45.81</v>
      </c>
      <c r="L10" s="127">
        <v>3.89</v>
      </c>
      <c r="M10" s="1">
        <v>-40.03</v>
      </c>
      <c r="N10" s="127">
        <v>3.48</v>
      </c>
      <c r="O10" s="1">
        <v>-42.04</v>
      </c>
      <c r="P10" s="127">
        <v>4.75</v>
      </c>
      <c r="Q10" s="1">
        <v>-39.729999999999997</v>
      </c>
      <c r="R10" s="127">
        <v>3.75</v>
      </c>
    </row>
    <row r="11" spans="1:19" x14ac:dyDescent="0.2">
      <c r="A11" s="3"/>
      <c r="B11" s="129"/>
      <c r="C11" s="3"/>
      <c r="D11" s="1" t="s">
        <v>13</v>
      </c>
      <c r="E11" s="128" t="s">
        <v>524</v>
      </c>
      <c r="F11" s="128" t="s">
        <v>524</v>
      </c>
      <c r="G11" s="1">
        <v>-9.43</v>
      </c>
      <c r="H11" s="127">
        <v>1.74</v>
      </c>
      <c r="I11" s="1">
        <v>-9.14</v>
      </c>
      <c r="J11" s="127">
        <v>1.74</v>
      </c>
      <c r="K11" s="1">
        <v>-8.57</v>
      </c>
      <c r="L11" s="127">
        <v>1.64</v>
      </c>
      <c r="M11" s="1">
        <v>-5.83</v>
      </c>
      <c r="N11" s="127">
        <v>1.56</v>
      </c>
      <c r="O11" s="1">
        <v>-6.28</v>
      </c>
      <c r="P11" s="127">
        <v>2.1800000000000002</v>
      </c>
      <c r="Q11" s="1">
        <v>-6.06</v>
      </c>
      <c r="R11" s="127">
        <v>1.6</v>
      </c>
    </row>
    <row r="12" spans="1:19" x14ac:dyDescent="0.2">
      <c r="A12" s="3"/>
      <c r="B12" s="129"/>
      <c r="C12" s="3"/>
      <c r="D12" s="1" t="s">
        <v>17</v>
      </c>
      <c r="E12" s="128" t="s">
        <v>524</v>
      </c>
      <c r="F12" s="128" t="s">
        <v>524</v>
      </c>
      <c r="G12" s="1">
        <v>-9.06</v>
      </c>
      <c r="H12" s="127">
        <v>2.0699999999999998</v>
      </c>
      <c r="I12" s="1">
        <v>-9.35</v>
      </c>
      <c r="J12" s="127">
        <v>2.08</v>
      </c>
      <c r="K12" s="1">
        <v>-9.16</v>
      </c>
      <c r="L12" s="127">
        <v>1.92</v>
      </c>
      <c r="M12" s="1">
        <v>-7.69</v>
      </c>
      <c r="N12" s="127">
        <v>1.87</v>
      </c>
      <c r="O12" s="1">
        <v>-10.99</v>
      </c>
      <c r="P12" s="127">
        <v>2.44</v>
      </c>
      <c r="Q12" s="1">
        <v>-7.11</v>
      </c>
      <c r="R12" s="127">
        <v>2.09</v>
      </c>
    </row>
    <row r="13" spans="1:19" x14ac:dyDescent="0.2">
      <c r="A13" s="3"/>
      <c r="B13" s="129"/>
      <c r="C13" s="3"/>
      <c r="D13" s="1" t="s">
        <v>525</v>
      </c>
      <c r="E13" s="128" t="s">
        <v>524</v>
      </c>
      <c r="F13" s="128" t="s">
        <v>524</v>
      </c>
      <c r="G13" s="1">
        <v>0.08</v>
      </c>
      <c r="H13" s="127">
        <v>0.01</v>
      </c>
      <c r="I13" s="1">
        <v>7.0000000000000007E-2</v>
      </c>
      <c r="J13" s="127">
        <v>0.01</v>
      </c>
      <c r="K13" s="1">
        <v>0.06</v>
      </c>
      <c r="L13" s="127">
        <v>0.01</v>
      </c>
      <c r="M13" s="1">
        <v>0.05</v>
      </c>
      <c r="N13" s="127">
        <v>0.01</v>
      </c>
      <c r="O13" s="1">
        <v>0.04</v>
      </c>
      <c r="P13" s="127">
        <v>0.01</v>
      </c>
      <c r="Q13" s="1">
        <v>0.05</v>
      </c>
      <c r="R13" s="127">
        <v>0.01</v>
      </c>
    </row>
    <row r="14" spans="1:19" x14ac:dyDescent="0.2">
      <c r="A14" s="3"/>
      <c r="B14" s="129"/>
      <c r="C14" s="3"/>
      <c r="D14" s="1" t="s">
        <v>526</v>
      </c>
      <c r="E14" s="128" t="s">
        <v>524</v>
      </c>
      <c r="F14" s="128" t="s">
        <v>524</v>
      </c>
      <c r="G14" s="1">
        <v>8.34</v>
      </c>
      <c r="H14" s="127">
        <v>4.57</v>
      </c>
      <c r="I14" s="1">
        <v>6.32</v>
      </c>
      <c r="J14" s="127">
        <v>4.7699999999999996</v>
      </c>
      <c r="K14" s="1">
        <v>1.98</v>
      </c>
      <c r="L14" s="127">
        <v>4.54</v>
      </c>
      <c r="M14" s="1">
        <v>2.5</v>
      </c>
      <c r="N14" s="127">
        <v>4.1500000000000004</v>
      </c>
      <c r="O14" s="1">
        <v>2.69</v>
      </c>
      <c r="P14" s="127">
        <v>4.6500000000000004</v>
      </c>
      <c r="Q14" s="1">
        <v>3.18</v>
      </c>
      <c r="R14" s="127">
        <v>4.28</v>
      </c>
    </row>
    <row r="15" spans="1:19" x14ac:dyDescent="0.2">
      <c r="A15" s="3"/>
      <c r="B15" s="129"/>
      <c r="C15" s="3"/>
      <c r="D15" s="1" t="s">
        <v>119</v>
      </c>
      <c r="E15" s="128" t="s">
        <v>524</v>
      </c>
      <c r="F15" s="128" t="s">
        <v>524</v>
      </c>
      <c r="G15" s="1">
        <v>50.94</v>
      </c>
      <c r="H15" s="127">
        <v>17.61</v>
      </c>
      <c r="I15" s="1">
        <v>49.39</v>
      </c>
      <c r="J15" s="127">
        <v>18.22</v>
      </c>
      <c r="K15" s="1">
        <v>32.15</v>
      </c>
      <c r="L15" s="127">
        <v>18.440000000000001</v>
      </c>
      <c r="M15" s="1">
        <v>18.62</v>
      </c>
      <c r="N15" s="127">
        <v>11.35</v>
      </c>
      <c r="O15" s="1">
        <v>19.59</v>
      </c>
      <c r="P15" s="127">
        <v>13.32</v>
      </c>
      <c r="Q15" s="1">
        <v>23.68</v>
      </c>
      <c r="R15" s="127">
        <v>12.34</v>
      </c>
    </row>
    <row r="16" spans="1:19" x14ac:dyDescent="0.2">
      <c r="A16" s="3"/>
      <c r="B16" s="129"/>
      <c r="C16" s="3"/>
      <c r="D16" s="1" t="s">
        <v>591</v>
      </c>
      <c r="E16" s="128" t="s">
        <v>524</v>
      </c>
      <c r="F16" s="128" t="s">
        <v>524</v>
      </c>
      <c r="G16" s="1">
        <v>0.04</v>
      </c>
      <c r="H16" s="127">
        <v>7.0000000000000007E-2</v>
      </c>
      <c r="I16" s="1">
        <v>0.01</v>
      </c>
      <c r="J16" s="127">
        <v>0.06</v>
      </c>
      <c r="K16" s="1">
        <v>0.02</v>
      </c>
      <c r="L16" s="127">
        <v>0.06</v>
      </c>
      <c r="M16" s="1">
        <v>-0.03</v>
      </c>
      <c r="N16" s="127">
        <v>0.06</v>
      </c>
      <c r="O16" s="1">
        <v>-0.01</v>
      </c>
      <c r="P16" s="127">
        <v>7.0000000000000007E-2</v>
      </c>
      <c r="Q16" s="1">
        <v>-0.02</v>
      </c>
      <c r="R16" s="127">
        <v>0.06</v>
      </c>
    </row>
    <row r="17" spans="1:18" x14ac:dyDescent="0.2">
      <c r="A17" s="3"/>
      <c r="B17" s="129"/>
      <c r="C17" s="3"/>
      <c r="D17" s="1" t="s">
        <v>527</v>
      </c>
      <c r="E17" s="128" t="s">
        <v>524</v>
      </c>
      <c r="F17" s="128" t="s">
        <v>524</v>
      </c>
      <c r="G17" s="1">
        <v>0.14000000000000001</v>
      </c>
      <c r="H17" s="127">
        <v>0.06</v>
      </c>
      <c r="I17" s="1">
        <v>0.15</v>
      </c>
      <c r="J17" s="127">
        <v>0.06</v>
      </c>
      <c r="K17" s="1">
        <v>0.1</v>
      </c>
      <c r="L17" s="127">
        <v>0.06</v>
      </c>
      <c r="M17" s="1">
        <v>0.1</v>
      </c>
      <c r="N17" s="127">
        <v>0.06</v>
      </c>
      <c r="O17" s="1">
        <v>0.05</v>
      </c>
      <c r="P17" s="127">
        <v>7.0000000000000007E-2</v>
      </c>
      <c r="Q17" s="1">
        <v>0.09</v>
      </c>
      <c r="R17" s="127">
        <v>0.06</v>
      </c>
    </row>
    <row r="18" spans="1:18" x14ac:dyDescent="0.2">
      <c r="A18" s="3"/>
      <c r="B18" s="129"/>
      <c r="C18" s="3"/>
      <c r="D18" s="1" t="s">
        <v>528</v>
      </c>
      <c r="E18" s="128" t="s">
        <v>524</v>
      </c>
      <c r="F18" s="128" t="s">
        <v>524</v>
      </c>
      <c r="G18" s="1">
        <v>-0.28000000000000003</v>
      </c>
      <c r="H18" s="127">
        <v>0.06</v>
      </c>
      <c r="I18" s="1">
        <v>-0.28000000000000003</v>
      </c>
      <c r="J18" s="127">
        <v>0.06</v>
      </c>
      <c r="K18" s="1">
        <v>-0.2</v>
      </c>
      <c r="L18" s="127">
        <v>0.06</v>
      </c>
      <c r="M18" s="1">
        <v>-0.12</v>
      </c>
      <c r="N18" s="127">
        <v>0.06</v>
      </c>
      <c r="O18" s="1">
        <v>-0.09</v>
      </c>
      <c r="P18" s="127">
        <v>7.0000000000000007E-2</v>
      </c>
      <c r="Q18" s="1">
        <v>-0.15</v>
      </c>
      <c r="R18" s="127">
        <v>0.06</v>
      </c>
    </row>
    <row r="19" spans="1:18" x14ac:dyDescent="0.2">
      <c r="A19" s="3"/>
      <c r="B19" s="129"/>
      <c r="C19" s="3"/>
      <c r="D19" s="1" t="s">
        <v>44</v>
      </c>
      <c r="E19" s="128" t="s">
        <v>524</v>
      </c>
      <c r="F19" s="128" t="s">
        <v>524</v>
      </c>
      <c r="G19" s="128" t="s">
        <v>524</v>
      </c>
      <c r="H19" s="128" t="s">
        <v>524</v>
      </c>
      <c r="I19" s="1">
        <v>5.66</v>
      </c>
      <c r="J19" s="127">
        <v>6.32</v>
      </c>
      <c r="K19" s="1">
        <v>4.3499999999999996</v>
      </c>
      <c r="L19" s="127">
        <v>6.28</v>
      </c>
      <c r="M19" s="1">
        <v>2.52</v>
      </c>
      <c r="N19" s="127">
        <v>5.52</v>
      </c>
      <c r="O19" s="1">
        <v>-3.75</v>
      </c>
      <c r="P19" s="127">
        <v>6.76</v>
      </c>
      <c r="Q19" s="1">
        <v>5.24</v>
      </c>
      <c r="R19" s="127">
        <v>5.75</v>
      </c>
    </row>
    <row r="20" spans="1:18" x14ac:dyDescent="0.2">
      <c r="A20" s="3"/>
      <c r="B20" s="129"/>
      <c r="C20" s="3"/>
      <c r="D20" s="1" t="s">
        <v>48</v>
      </c>
      <c r="E20" s="128" t="s">
        <v>524</v>
      </c>
      <c r="F20" s="128" t="s">
        <v>524</v>
      </c>
      <c r="G20" s="128" t="s">
        <v>524</v>
      </c>
      <c r="H20" s="128" t="s">
        <v>524</v>
      </c>
      <c r="I20" s="1">
        <v>-1.92</v>
      </c>
      <c r="J20" s="127">
        <v>2.2200000000000002</v>
      </c>
      <c r="K20" s="1">
        <v>2.82</v>
      </c>
      <c r="L20" s="127">
        <v>2.2400000000000002</v>
      </c>
      <c r="M20" s="1">
        <v>0.82</v>
      </c>
      <c r="N20" s="127">
        <v>1.87</v>
      </c>
      <c r="O20" s="1">
        <v>0.68</v>
      </c>
      <c r="P20" s="127">
        <v>2.02</v>
      </c>
      <c r="Q20" s="1">
        <v>0.06</v>
      </c>
      <c r="R20" s="127">
        <v>1.76</v>
      </c>
    </row>
    <row r="21" spans="1:18" x14ac:dyDescent="0.2">
      <c r="A21" s="130"/>
      <c r="B21" s="129"/>
      <c r="C21" s="3"/>
      <c r="D21" s="1" t="s">
        <v>529</v>
      </c>
      <c r="E21" s="128" t="s">
        <v>524</v>
      </c>
      <c r="F21" s="128" t="s">
        <v>524</v>
      </c>
      <c r="G21" s="128" t="s">
        <v>524</v>
      </c>
      <c r="H21" s="128" t="s">
        <v>524</v>
      </c>
      <c r="I21" s="1">
        <v>10.58</v>
      </c>
      <c r="J21" s="127">
        <v>8.5500000000000007</v>
      </c>
      <c r="K21" s="1">
        <v>3.95</v>
      </c>
      <c r="L21" s="127">
        <v>8.6300000000000008</v>
      </c>
      <c r="M21" s="1">
        <v>8.8000000000000007</v>
      </c>
      <c r="N21" s="127">
        <v>9.11</v>
      </c>
      <c r="O21" s="1">
        <v>7.33</v>
      </c>
      <c r="P21" s="127">
        <v>10.6</v>
      </c>
      <c r="Q21" s="1">
        <v>8.8800000000000008</v>
      </c>
      <c r="R21" s="127">
        <v>8.73</v>
      </c>
    </row>
    <row r="22" spans="1:18" x14ac:dyDescent="0.2">
      <c r="A22" s="130"/>
      <c r="B22" s="129"/>
      <c r="C22" s="3"/>
      <c r="D22" s="1" t="s">
        <v>532</v>
      </c>
      <c r="E22" s="128" t="s">
        <v>524</v>
      </c>
      <c r="F22" s="128" t="s">
        <v>524</v>
      </c>
      <c r="G22" s="128" t="s">
        <v>524</v>
      </c>
      <c r="H22" s="128" t="s">
        <v>524</v>
      </c>
      <c r="I22" s="1">
        <v>-14.89</v>
      </c>
      <c r="J22" s="127">
        <v>10.8</v>
      </c>
      <c r="K22" s="1">
        <v>-33.18</v>
      </c>
      <c r="L22" s="127">
        <v>12.25</v>
      </c>
      <c r="M22" s="1">
        <v>-9.31</v>
      </c>
      <c r="N22" s="127">
        <v>13.19</v>
      </c>
      <c r="O22" s="1">
        <v>-26.84</v>
      </c>
      <c r="P22" s="127">
        <v>11.87</v>
      </c>
      <c r="Q22" s="1">
        <v>-8.41</v>
      </c>
      <c r="R22" s="127">
        <v>11.76</v>
      </c>
    </row>
    <row r="23" spans="1:18" x14ac:dyDescent="0.2">
      <c r="A23" s="3"/>
      <c r="B23" s="129"/>
      <c r="C23" s="3"/>
      <c r="D23" s="1" t="s">
        <v>533</v>
      </c>
      <c r="E23" s="128" t="s">
        <v>524</v>
      </c>
      <c r="F23" s="128" t="s">
        <v>524</v>
      </c>
      <c r="G23" s="128" t="s">
        <v>524</v>
      </c>
      <c r="H23" s="128" t="s">
        <v>524</v>
      </c>
      <c r="I23" s="1">
        <v>12.81</v>
      </c>
      <c r="J23" s="127">
        <v>5.79</v>
      </c>
      <c r="K23" s="1">
        <v>11.05</v>
      </c>
      <c r="L23" s="127">
        <v>6.17</v>
      </c>
      <c r="M23" s="1">
        <v>13</v>
      </c>
      <c r="N23" s="127">
        <v>5.79</v>
      </c>
      <c r="O23" s="1">
        <v>9.3699999999999992</v>
      </c>
      <c r="P23" s="127">
        <v>5.98</v>
      </c>
      <c r="Q23" s="1">
        <v>10.31</v>
      </c>
      <c r="R23" s="127">
        <v>5.72</v>
      </c>
    </row>
    <row r="24" spans="1:18" x14ac:dyDescent="0.2">
      <c r="A24" s="3"/>
      <c r="B24" s="129"/>
      <c r="C24" s="3"/>
      <c r="D24" s="1" t="s">
        <v>580</v>
      </c>
      <c r="E24" s="128" t="s">
        <v>524</v>
      </c>
      <c r="F24" s="128" t="s">
        <v>524</v>
      </c>
      <c r="G24" s="128" t="s">
        <v>524</v>
      </c>
      <c r="H24" s="128" t="s">
        <v>524</v>
      </c>
      <c r="I24" s="1">
        <v>4.43</v>
      </c>
      <c r="J24" s="127">
        <v>7.52</v>
      </c>
      <c r="K24" s="1">
        <v>-0.52</v>
      </c>
      <c r="L24" s="127">
        <v>7.2</v>
      </c>
      <c r="M24" s="1">
        <v>0.8</v>
      </c>
      <c r="N24" s="127">
        <v>5.78</v>
      </c>
      <c r="O24" s="1">
        <v>-1.36</v>
      </c>
      <c r="P24" s="127">
        <v>7.16</v>
      </c>
      <c r="Q24" s="1">
        <v>0.62</v>
      </c>
      <c r="R24" s="127">
        <v>6.22</v>
      </c>
    </row>
    <row r="25" spans="1:18" x14ac:dyDescent="0.2">
      <c r="A25" s="3"/>
      <c r="B25" s="129"/>
      <c r="C25" s="3"/>
      <c r="D25" s="1" t="s">
        <v>596</v>
      </c>
      <c r="E25" s="128" t="s">
        <v>524</v>
      </c>
      <c r="F25" s="128" t="s">
        <v>524</v>
      </c>
      <c r="G25" s="128" t="s">
        <v>524</v>
      </c>
      <c r="H25" s="128" t="s">
        <v>524</v>
      </c>
      <c r="I25" s="1">
        <v>-3.26</v>
      </c>
      <c r="J25" s="127">
        <v>9.9499999999999993</v>
      </c>
      <c r="K25" s="1">
        <v>-7.5</v>
      </c>
      <c r="L25" s="127">
        <v>10.48</v>
      </c>
      <c r="M25" s="1">
        <v>-4.5599999999999996</v>
      </c>
      <c r="N25" s="127">
        <v>9.0500000000000007</v>
      </c>
      <c r="O25" s="1">
        <v>-2.52</v>
      </c>
      <c r="P25" s="127">
        <v>8.76</v>
      </c>
      <c r="Q25" s="1">
        <v>-2.16</v>
      </c>
      <c r="R25" s="127">
        <v>8.7899999999999991</v>
      </c>
    </row>
    <row r="26" spans="1:18" x14ac:dyDescent="0.2">
      <c r="A26" s="3"/>
      <c r="B26" s="129"/>
      <c r="C26" s="3"/>
      <c r="D26" s="1" t="s">
        <v>535</v>
      </c>
      <c r="E26" s="128" t="s">
        <v>524</v>
      </c>
      <c r="F26" s="128" t="s">
        <v>524</v>
      </c>
      <c r="G26" s="128" t="s">
        <v>524</v>
      </c>
      <c r="H26" s="128" t="s">
        <v>524</v>
      </c>
      <c r="I26" s="1">
        <v>6.35</v>
      </c>
      <c r="J26" s="127">
        <v>5.28</v>
      </c>
      <c r="K26" s="1">
        <v>3.09</v>
      </c>
      <c r="L26" s="127">
        <v>5.2</v>
      </c>
      <c r="M26" s="1">
        <v>7.22</v>
      </c>
      <c r="N26" s="127">
        <v>4.24</v>
      </c>
      <c r="O26" s="1">
        <v>6.08</v>
      </c>
      <c r="P26" s="127">
        <v>4.82</v>
      </c>
      <c r="Q26" s="1">
        <v>5.0999999999999996</v>
      </c>
      <c r="R26" s="127">
        <v>4.29</v>
      </c>
    </row>
    <row r="27" spans="1:18" x14ac:dyDescent="0.2">
      <c r="A27" s="3"/>
      <c r="B27" s="129"/>
      <c r="C27" s="3"/>
      <c r="D27" s="1" t="s">
        <v>538</v>
      </c>
      <c r="E27" s="128" t="s">
        <v>524</v>
      </c>
      <c r="F27" s="128" t="s">
        <v>524</v>
      </c>
      <c r="G27" s="128" t="s">
        <v>524</v>
      </c>
      <c r="H27" s="128" t="s">
        <v>524</v>
      </c>
      <c r="I27" s="128" t="s">
        <v>524</v>
      </c>
      <c r="J27" s="128" t="s">
        <v>524</v>
      </c>
      <c r="K27" s="1">
        <v>-6.31</v>
      </c>
      <c r="L27" s="127">
        <v>4.21</v>
      </c>
      <c r="M27" s="1">
        <v>-5.47</v>
      </c>
      <c r="N27" s="127">
        <v>3.61</v>
      </c>
      <c r="O27" s="1">
        <v>-7.44</v>
      </c>
      <c r="P27" s="127">
        <v>4.04</v>
      </c>
      <c r="Q27" s="1">
        <v>-5.75</v>
      </c>
      <c r="R27" s="127">
        <v>3.81</v>
      </c>
    </row>
    <row r="28" spans="1:18" x14ac:dyDescent="0.2">
      <c r="A28" s="3"/>
      <c r="B28" s="3"/>
      <c r="C28" s="3"/>
      <c r="D28" s="1" t="s">
        <v>117</v>
      </c>
      <c r="E28" s="128" t="s">
        <v>524</v>
      </c>
      <c r="F28" s="128" t="s">
        <v>524</v>
      </c>
      <c r="G28" s="128" t="s">
        <v>524</v>
      </c>
      <c r="H28" s="128" t="s">
        <v>524</v>
      </c>
      <c r="I28" s="128" t="s">
        <v>524</v>
      </c>
      <c r="J28" s="128" t="s">
        <v>524</v>
      </c>
      <c r="K28" s="1">
        <v>0.86</v>
      </c>
      <c r="L28" s="127">
        <v>0.24</v>
      </c>
      <c r="M28" s="1">
        <v>1.02</v>
      </c>
      <c r="N28" s="127">
        <v>0.24</v>
      </c>
      <c r="O28" s="1">
        <v>0.75</v>
      </c>
      <c r="P28" s="127">
        <v>0.3</v>
      </c>
      <c r="Q28" s="1">
        <v>0.89</v>
      </c>
      <c r="R28" s="127">
        <v>0.23</v>
      </c>
    </row>
    <row r="29" spans="1:18" x14ac:dyDescent="0.2">
      <c r="A29" s="3"/>
      <c r="B29" s="3"/>
      <c r="C29" s="3"/>
      <c r="D29" s="1" t="s">
        <v>209</v>
      </c>
      <c r="E29" s="128" t="s">
        <v>524</v>
      </c>
      <c r="F29" s="128" t="s">
        <v>524</v>
      </c>
      <c r="G29" s="128" t="s">
        <v>524</v>
      </c>
      <c r="H29" s="128" t="s">
        <v>524</v>
      </c>
      <c r="I29" s="128" t="s">
        <v>524</v>
      </c>
      <c r="J29" s="128" t="s">
        <v>524</v>
      </c>
      <c r="K29" s="1">
        <v>12.94</v>
      </c>
      <c r="L29" s="127">
        <v>6.52</v>
      </c>
      <c r="M29" s="1">
        <v>14.49</v>
      </c>
      <c r="N29" s="127">
        <v>5.51</v>
      </c>
      <c r="O29" s="1">
        <v>18.02</v>
      </c>
      <c r="P29" s="127">
        <v>6.16</v>
      </c>
      <c r="Q29" s="1">
        <v>15.38</v>
      </c>
      <c r="R29" s="127">
        <v>5.95</v>
      </c>
    </row>
    <row r="30" spans="1:18" x14ac:dyDescent="0.2">
      <c r="A30" s="3"/>
      <c r="B30" s="3"/>
      <c r="C30" s="3"/>
      <c r="D30" s="1" t="s">
        <v>124</v>
      </c>
      <c r="E30" s="128" t="s">
        <v>524</v>
      </c>
      <c r="F30" s="128" t="s">
        <v>524</v>
      </c>
      <c r="G30" s="128" t="s">
        <v>524</v>
      </c>
      <c r="H30" s="128" t="s">
        <v>524</v>
      </c>
      <c r="I30" s="128" t="s">
        <v>524</v>
      </c>
      <c r="J30" s="128" t="s">
        <v>524</v>
      </c>
      <c r="K30" s="1">
        <v>6.18</v>
      </c>
      <c r="L30" s="127">
        <v>3.24</v>
      </c>
      <c r="M30" s="1">
        <v>4.5599999999999996</v>
      </c>
      <c r="N30" s="127">
        <v>2.68</v>
      </c>
      <c r="O30" s="1">
        <v>4.3899999999999997</v>
      </c>
      <c r="P30" s="127">
        <v>2.85</v>
      </c>
      <c r="Q30" s="1">
        <v>5.2</v>
      </c>
      <c r="R30" s="127">
        <v>2.62</v>
      </c>
    </row>
    <row r="31" spans="1:18" x14ac:dyDescent="0.2">
      <c r="A31" s="3"/>
      <c r="B31" s="3"/>
      <c r="C31" s="3"/>
      <c r="D31" s="1" t="s">
        <v>125</v>
      </c>
      <c r="E31" s="128" t="s">
        <v>524</v>
      </c>
      <c r="F31" s="128" t="s">
        <v>524</v>
      </c>
      <c r="G31" s="128" t="s">
        <v>524</v>
      </c>
      <c r="H31" s="128" t="s">
        <v>524</v>
      </c>
      <c r="I31" s="128" t="s">
        <v>524</v>
      </c>
      <c r="J31" s="128" t="s">
        <v>524</v>
      </c>
      <c r="K31" s="1">
        <v>1.21</v>
      </c>
      <c r="L31" s="127">
        <v>2.61</v>
      </c>
      <c r="M31" s="1">
        <v>1.44</v>
      </c>
      <c r="N31" s="127">
        <v>2.4700000000000002</v>
      </c>
      <c r="O31" s="1">
        <v>1.92</v>
      </c>
      <c r="P31" s="127">
        <v>2.65</v>
      </c>
      <c r="Q31" s="1">
        <v>0.88</v>
      </c>
      <c r="R31" s="127">
        <v>2.37</v>
      </c>
    </row>
    <row r="32" spans="1:18" x14ac:dyDescent="0.2">
      <c r="A32" s="3"/>
      <c r="B32" s="3"/>
      <c r="C32" s="3"/>
      <c r="D32" s="1" t="s">
        <v>127</v>
      </c>
      <c r="E32" s="128" t="s">
        <v>524</v>
      </c>
      <c r="F32" s="128" t="s">
        <v>524</v>
      </c>
      <c r="G32" s="128" t="s">
        <v>524</v>
      </c>
      <c r="H32" s="128" t="s">
        <v>524</v>
      </c>
      <c r="I32" s="128" t="s">
        <v>524</v>
      </c>
      <c r="J32" s="128" t="s">
        <v>524</v>
      </c>
      <c r="K32" s="1">
        <v>13.37</v>
      </c>
      <c r="L32" s="127">
        <v>5</v>
      </c>
      <c r="M32" s="1">
        <v>12.72</v>
      </c>
      <c r="N32" s="127">
        <v>4</v>
      </c>
      <c r="O32" s="1">
        <v>10.41</v>
      </c>
      <c r="P32" s="127">
        <v>4.43</v>
      </c>
      <c r="Q32" s="1">
        <v>12.82</v>
      </c>
      <c r="R32" s="127">
        <v>3.93</v>
      </c>
    </row>
    <row r="33" spans="1:18" x14ac:dyDescent="0.2">
      <c r="A33" s="3"/>
      <c r="B33" s="3"/>
      <c r="C33" s="3"/>
      <c r="D33" s="1" t="s">
        <v>131</v>
      </c>
      <c r="E33" s="128" t="s">
        <v>524</v>
      </c>
      <c r="F33" s="128" t="s">
        <v>524</v>
      </c>
      <c r="G33" s="128" t="s">
        <v>524</v>
      </c>
      <c r="H33" s="128" t="s">
        <v>524</v>
      </c>
      <c r="I33" s="128" t="s">
        <v>524</v>
      </c>
      <c r="J33" s="128" t="s">
        <v>524</v>
      </c>
      <c r="K33" s="1">
        <v>11.57</v>
      </c>
      <c r="L33" s="127">
        <v>5.28</v>
      </c>
      <c r="M33" s="1">
        <v>8.48</v>
      </c>
      <c r="N33" s="127">
        <v>4.9400000000000004</v>
      </c>
      <c r="O33" s="1">
        <v>11.32</v>
      </c>
      <c r="P33" s="127">
        <v>5.37</v>
      </c>
      <c r="Q33" s="1">
        <v>6.71</v>
      </c>
      <c r="R33" s="127">
        <v>5.05</v>
      </c>
    </row>
    <row r="34" spans="1:18" x14ac:dyDescent="0.2">
      <c r="A34" s="3"/>
      <c r="B34" s="3"/>
      <c r="C34" s="3"/>
      <c r="D34" s="1" t="s">
        <v>135</v>
      </c>
      <c r="E34" s="128" t="s">
        <v>524</v>
      </c>
      <c r="F34" s="128" t="s">
        <v>524</v>
      </c>
      <c r="G34" s="128" t="s">
        <v>524</v>
      </c>
      <c r="H34" s="128" t="s">
        <v>524</v>
      </c>
      <c r="I34" s="128" t="s">
        <v>524</v>
      </c>
      <c r="J34" s="128" t="s">
        <v>524</v>
      </c>
      <c r="K34" s="1">
        <v>1.81</v>
      </c>
      <c r="L34" s="127">
        <v>15.17</v>
      </c>
      <c r="M34" s="1">
        <v>-3.33</v>
      </c>
      <c r="N34" s="127">
        <v>11.81</v>
      </c>
      <c r="O34" s="1">
        <v>-8.39</v>
      </c>
      <c r="P34" s="127">
        <v>11.23</v>
      </c>
      <c r="Q34" s="1">
        <v>-8.98</v>
      </c>
      <c r="R34" s="127">
        <v>11.41</v>
      </c>
    </row>
    <row r="35" spans="1:18" x14ac:dyDescent="0.2">
      <c r="A35" s="3"/>
      <c r="B35" s="3"/>
      <c r="C35" s="3"/>
      <c r="D35" s="1" t="s">
        <v>539</v>
      </c>
      <c r="E35" s="128" t="s">
        <v>524</v>
      </c>
      <c r="F35" s="128" t="s">
        <v>524</v>
      </c>
      <c r="G35" s="128" t="s">
        <v>524</v>
      </c>
      <c r="H35" s="128" t="s">
        <v>524</v>
      </c>
      <c r="I35" s="128" t="s">
        <v>524</v>
      </c>
      <c r="J35" s="128" t="s">
        <v>524</v>
      </c>
      <c r="K35" s="1">
        <v>9.3699999999999992</v>
      </c>
      <c r="L35" s="127">
        <v>6.2</v>
      </c>
      <c r="M35" s="1">
        <v>11.66</v>
      </c>
      <c r="N35" s="127">
        <v>5.0199999999999996</v>
      </c>
      <c r="O35" s="1">
        <v>13.58</v>
      </c>
      <c r="P35" s="127">
        <v>5.91</v>
      </c>
      <c r="Q35" s="1">
        <v>10.15</v>
      </c>
      <c r="R35" s="127">
        <v>5.61</v>
      </c>
    </row>
    <row r="36" spans="1:18" x14ac:dyDescent="0.2">
      <c r="A36" s="3"/>
      <c r="B36" s="3"/>
      <c r="C36" s="3"/>
      <c r="D36" s="1" t="s">
        <v>541</v>
      </c>
      <c r="E36" s="128" t="s">
        <v>524</v>
      </c>
      <c r="F36" s="128" t="s">
        <v>524</v>
      </c>
      <c r="G36" s="128" t="s">
        <v>524</v>
      </c>
      <c r="H36" s="128" t="s">
        <v>524</v>
      </c>
      <c r="I36" s="128" t="s">
        <v>524</v>
      </c>
      <c r="J36" s="128" t="s">
        <v>524</v>
      </c>
      <c r="K36" s="1">
        <v>4.93</v>
      </c>
      <c r="L36" s="127">
        <v>5.65</v>
      </c>
      <c r="M36" s="1">
        <v>4.0999999999999996</v>
      </c>
      <c r="N36" s="127">
        <v>4.1500000000000004</v>
      </c>
      <c r="O36" s="1">
        <v>4.9800000000000004</v>
      </c>
      <c r="P36" s="127">
        <v>5.0599999999999996</v>
      </c>
      <c r="Q36" s="1">
        <v>4.93</v>
      </c>
      <c r="R36" s="127">
        <v>4.34</v>
      </c>
    </row>
    <row r="37" spans="1:18" x14ac:dyDescent="0.2">
      <c r="A37" s="3"/>
      <c r="B37" s="3"/>
      <c r="C37" s="3"/>
      <c r="D37" s="1" t="s">
        <v>144</v>
      </c>
      <c r="E37" s="128" t="s">
        <v>524</v>
      </c>
      <c r="F37" s="128" t="s">
        <v>524</v>
      </c>
      <c r="G37" s="128" t="s">
        <v>524</v>
      </c>
      <c r="H37" s="128" t="s">
        <v>524</v>
      </c>
      <c r="I37" s="128" t="s">
        <v>524</v>
      </c>
      <c r="J37" s="128" t="s">
        <v>524</v>
      </c>
      <c r="K37" s="1">
        <v>1.62</v>
      </c>
      <c r="L37" s="127">
        <v>2.57</v>
      </c>
      <c r="M37" s="1">
        <v>1.1599999999999999</v>
      </c>
      <c r="N37" s="127">
        <v>2</v>
      </c>
      <c r="O37" s="1">
        <v>1.85</v>
      </c>
      <c r="P37" s="127">
        <v>2.11</v>
      </c>
      <c r="Q37" s="1">
        <v>2.1800000000000002</v>
      </c>
      <c r="R37" s="127">
        <v>2.0699999999999998</v>
      </c>
    </row>
    <row r="38" spans="1:18" x14ac:dyDescent="0.2">
      <c r="A38" s="3"/>
      <c r="B38" s="3"/>
      <c r="C38" s="3"/>
      <c r="D38" s="1" t="s">
        <v>542</v>
      </c>
      <c r="E38" s="128" t="s">
        <v>524</v>
      </c>
      <c r="F38" s="128" t="s">
        <v>524</v>
      </c>
      <c r="G38" s="128" t="s">
        <v>524</v>
      </c>
      <c r="H38" s="128" t="s">
        <v>524</v>
      </c>
      <c r="I38" s="128" t="s">
        <v>524</v>
      </c>
      <c r="J38" s="128" t="s">
        <v>524</v>
      </c>
      <c r="K38" s="1">
        <v>3.25</v>
      </c>
      <c r="L38" s="127">
        <v>8.56</v>
      </c>
      <c r="M38" s="1">
        <v>-7.26</v>
      </c>
      <c r="N38" s="127">
        <v>6.9</v>
      </c>
      <c r="O38" s="1">
        <v>-10.28</v>
      </c>
      <c r="P38" s="127">
        <v>8.1999999999999993</v>
      </c>
      <c r="Q38" s="1">
        <v>-6.29</v>
      </c>
      <c r="R38" s="127">
        <v>6.97</v>
      </c>
    </row>
    <row r="39" spans="1:18" x14ac:dyDescent="0.2">
      <c r="A39" s="3"/>
      <c r="B39" s="3"/>
      <c r="C39" s="3"/>
      <c r="D39" s="1" t="s">
        <v>120</v>
      </c>
      <c r="E39" s="128" t="s">
        <v>524</v>
      </c>
      <c r="F39" s="128" t="s">
        <v>524</v>
      </c>
      <c r="G39" s="128" t="s">
        <v>524</v>
      </c>
      <c r="H39" s="128" t="s">
        <v>524</v>
      </c>
      <c r="I39" s="128" t="s">
        <v>524</v>
      </c>
      <c r="J39" s="128" t="s">
        <v>524</v>
      </c>
      <c r="K39" s="1">
        <v>2.08</v>
      </c>
      <c r="L39" s="127">
        <v>3.31</v>
      </c>
      <c r="M39" s="1">
        <v>0.78</v>
      </c>
      <c r="N39" s="127">
        <v>2.87</v>
      </c>
      <c r="O39" s="1">
        <v>-0.37</v>
      </c>
      <c r="P39" s="127">
        <v>3.21</v>
      </c>
      <c r="Q39" s="1">
        <v>0.96</v>
      </c>
      <c r="R39" s="127">
        <v>3.19</v>
      </c>
    </row>
    <row r="40" spans="1:18" x14ac:dyDescent="0.2">
      <c r="A40" s="3"/>
      <c r="B40" s="3"/>
      <c r="C40" s="3"/>
      <c r="D40" s="1" t="s">
        <v>150</v>
      </c>
      <c r="E40" s="128" t="s">
        <v>524</v>
      </c>
      <c r="F40" s="128" t="s">
        <v>524</v>
      </c>
      <c r="G40" s="128" t="s">
        <v>524</v>
      </c>
      <c r="H40" s="128" t="s">
        <v>524</v>
      </c>
      <c r="I40" s="128" t="s">
        <v>524</v>
      </c>
      <c r="J40" s="128" t="s">
        <v>524</v>
      </c>
      <c r="K40" s="1">
        <v>-1.97</v>
      </c>
      <c r="L40" s="127">
        <v>2.92</v>
      </c>
      <c r="M40" s="1">
        <v>-1.94</v>
      </c>
      <c r="N40" s="127">
        <v>2.71</v>
      </c>
      <c r="O40" s="1">
        <v>-1.28</v>
      </c>
      <c r="P40" s="127">
        <v>2.84</v>
      </c>
      <c r="Q40" s="1">
        <v>-1.68</v>
      </c>
      <c r="R40" s="127">
        <v>2.71</v>
      </c>
    </row>
    <row r="41" spans="1:18" x14ac:dyDescent="0.2">
      <c r="A41" s="3"/>
      <c r="B41" s="3"/>
      <c r="C41" s="3"/>
      <c r="D41" s="1" t="s">
        <v>26</v>
      </c>
      <c r="E41" s="128" t="s">
        <v>524</v>
      </c>
      <c r="F41" s="128" t="s">
        <v>524</v>
      </c>
      <c r="G41" s="128" t="s">
        <v>524</v>
      </c>
      <c r="H41" s="128" t="s">
        <v>524</v>
      </c>
      <c r="I41" s="128" t="s">
        <v>524</v>
      </c>
      <c r="J41" s="128" t="s">
        <v>524</v>
      </c>
      <c r="K41" s="128" t="s">
        <v>524</v>
      </c>
      <c r="L41" s="128" t="s">
        <v>524</v>
      </c>
      <c r="M41" s="1">
        <v>7.84</v>
      </c>
      <c r="N41" s="127">
        <v>1.1599999999999999</v>
      </c>
      <c r="O41" s="128" t="s">
        <v>524</v>
      </c>
      <c r="P41" s="128" t="s">
        <v>524</v>
      </c>
      <c r="Q41" s="128" t="s">
        <v>524</v>
      </c>
      <c r="R41" s="128" t="s">
        <v>524</v>
      </c>
    </row>
    <row r="42" spans="1:18" x14ac:dyDescent="0.2">
      <c r="A42" s="3"/>
      <c r="B42" s="3"/>
      <c r="C42" s="3"/>
      <c r="D42" s="1" t="s">
        <v>589</v>
      </c>
      <c r="E42" s="128" t="s">
        <v>524</v>
      </c>
      <c r="F42" s="128" t="s">
        <v>524</v>
      </c>
      <c r="G42" s="128" t="s">
        <v>524</v>
      </c>
      <c r="H42" s="128" t="s">
        <v>524</v>
      </c>
      <c r="I42" s="128" t="s">
        <v>524</v>
      </c>
      <c r="J42" s="128" t="s">
        <v>524</v>
      </c>
      <c r="K42" s="128" t="s">
        <v>524</v>
      </c>
      <c r="L42" s="128" t="s">
        <v>524</v>
      </c>
      <c r="M42" s="128" t="s">
        <v>524</v>
      </c>
      <c r="N42" s="128" t="s">
        <v>524</v>
      </c>
      <c r="O42" s="1">
        <v>0.34</v>
      </c>
      <c r="P42" s="127">
        <v>0.71</v>
      </c>
      <c r="Q42" s="128" t="s">
        <v>524</v>
      </c>
      <c r="R42" s="128" t="s">
        <v>524</v>
      </c>
    </row>
    <row r="43" spans="1:18" x14ac:dyDescent="0.2">
      <c r="A43" s="3"/>
      <c r="B43" s="3"/>
      <c r="C43" s="3"/>
      <c r="D43" s="1" t="s">
        <v>403</v>
      </c>
      <c r="E43" s="128" t="s">
        <v>524</v>
      </c>
      <c r="F43" s="128" t="s">
        <v>524</v>
      </c>
      <c r="G43" s="128" t="s">
        <v>524</v>
      </c>
      <c r="H43" s="128" t="s">
        <v>524</v>
      </c>
      <c r="I43" s="128" t="s">
        <v>524</v>
      </c>
      <c r="J43" s="128" t="s">
        <v>524</v>
      </c>
      <c r="K43" s="128" t="s">
        <v>524</v>
      </c>
      <c r="L43" s="128" t="s">
        <v>524</v>
      </c>
      <c r="M43" s="128" t="s">
        <v>524</v>
      </c>
      <c r="N43" s="128" t="s">
        <v>524</v>
      </c>
      <c r="O43" s="1">
        <v>0.84</v>
      </c>
      <c r="P43" s="127">
        <v>0.22</v>
      </c>
      <c r="Q43" s="128" t="s">
        <v>524</v>
      </c>
      <c r="R43" s="128" t="s">
        <v>524</v>
      </c>
    </row>
    <row r="44" spans="1:18" x14ac:dyDescent="0.2">
      <c r="A44" s="3"/>
      <c r="B44" s="3"/>
      <c r="C44" s="3"/>
      <c r="D44" s="1" t="s">
        <v>331</v>
      </c>
      <c r="E44" s="128" t="s">
        <v>524</v>
      </c>
      <c r="F44" s="128" t="s">
        <v>524</v>
      </c>
      <c r="G44" s="128" t="s">
        <v>524</v>
      </c>
      <c r="H44" s="128" t="s">
        <v>524</v>
      </c>
      <c r="I44" s="128" t="s">
        <v>524</v>
      </c>
      <c r="J44" s="128" t="s">
        <v>524</v>
      </c>
      <c r="K44" s="128" t="s">
        <v>524</v>
      </c>
      <c r="L44" s="128" t="s">
        <v>524</v>
      </c>
      <c r="M44" s="128" t="s">
        <v>524</v>
      </c>
      <c r="N44" s="128" t="s">
        <v>524</v>
      </c>
      <c r="O44" s="128" t="s">
        <v>524</v>
      </c>
      <c r="P44" s="128" t="s">
        <v>524</v>
      </c>
      <c r="Q44" s="1">
        <v>-6.96</v>
      </c>
      <c r="R44" s="127">
        <v>1.89</v>
      </c>
    </row>
    <row r="45" spans="1:18" x14ac:dyDescent="0.2">
      <c r="A45" s="3"/>
      <c r="B45" s="3"/>
      <c r="C45" s="3"/>
      <c r="D45" s="1" t="s">
        <v>79</v>
      </c>
      <c r="E45" s="128" t="s">
        <v>524</v>
      </c>
      <c r="F45" s="128" t="s">
        <v>524</v>
      </c>
      <c r="G45" s="128" t="s">
        <v>524</v>
      </c>
      <c r="H45" s="128" t="s">
        <v>524</v>
      </c>
      <c r="I45" s="128" t="s">
        <v>524</v>
      </c>
      <c r="J45" s="128" t="s">
        <v>524</v>
      </c>
      <c r="K45" s="128" t="s">
        <v>524</v>
      </c>
      <c r="L45" s="128" t="s">
        <v>524</v>
      </c>
      <c r="M45" s="128" t="s">
        <v>524</v>
      </c>
      <c r="N45" s="128" t="s">
        <v>524</v>
      </c>
      <c r="O45" s="128" t="s">
        <v>524</v>
      </c>
      <c r="P45" s="128" t="s">
        <v>524</v>
      </c>
      <c r="Q45" s="1">
        <v>10.17</v>
      </c>
      <c r="R45" s="127">
        <v>1.1100000000000001</v>
      </c>
    </row>
    <row r="46" spans="1:18" x14ac:dyDescent="0.2">
      <c r="A46" s="3"/>
      <c r="B46" s="3"/>
      <c r="C46" s="3"/>
      <c r="D46" s="1" t="s">
        <v>81</v>
      </c>
      <c r="E46" s="128" t="s">
        <v>524</v>
      </c>
      <c r="F46" s="128" t="s">
        <v>524</v>
      </c>
      <c r="G46" s="128" t="s">
        <v>524</v>
      </c>
      <c r="H46" s="128" t="s">
        <v>524</v>
      </c>
      <c r="I46" s="128" t="s">
        <v>524</v>
      </c>
      <c r="J46" s="128" t="s">
        <v>524</v>
      </c>
      <c r="K46" s="128" t="s">
        <v>524</v>
      </c>
      <c r="L46" s="128" t="s">
        <v>524</v>
      </c>
      <c r="M46" s="128" t="s">
        <v>524</v>
      </c>
      <c r="N46" s="128" t="s">
        <v>524</v>
      </c>
      <c r="O46" s="128" t="s">
        <v>524</v>
      </c>
      <c r="P46" s="128" t="s">
        <v>524</v>
      </c>
      <c r="Q46" s="1">
        <v>-0.46</v>
      </c>
      <c r="R46" s="127">
        <v>1.1299999999999999</v>
      </c>
    </row>
    <row r="47" spans="1:18" x14ac:dyDescent="0.2">
      <c r="A47" s="3"/>
      <c r="B47" s="3"/>
      <c r="C47" s="3"/>
      <c r="D47" s="1" t="s">
        <v>91</v>
      </c>
      <c r="E47" s="128" t="s">
        <v>524</v>
      </c>
      <c r="F47" s="128" t="s">
        <v>524</v>
      </c>
      <c r="G47" s="128" t="s">
        <v>524</v>
      </c>
      <c r="H47" s="128" t="s">
        <v>524</v>
      </c>
      <c r="I47" s="128" t="s">
        <v>524</v>
      </c>
      <c r="J47" s="128" t="s">
        <v>524</v>
      </c>
      <c r="K47" s="128" t="s">
        <v>524</v>
      </c>
      <c r="L47" s="128" t="s">
        <v>524</v>
      </c>
      <c r="M47" s="128" t="s">
        <v>524</v>
      </c>
      <c r="N47" s="128" t="s">
        <v>524</v>
      </c>
      <c r="O47" s="128" t="s">
        <v>524</v>
      </c>
      <c r="P47" s="128" t="s">
        <v>524</v>
      </c>
      <c r="Q47" s="1">
        <v>-6.75</v>
      </c>
      <c r="R47" s="127">
        <v>1.07</v>
      </c>
    </row>
    <row r="48" spans="1:18" x14ac:dyDescent="0.2">
      <c r="A48" s="3"/>
      <c r="B48" s="3"/>
      <c r="C48" s="3"/>
      <c r="D48" s="1" t="s">
        <v>333</v>
      </c>
      <c r="E48" s="128" t="s">
        <v>524</v>
      </c>
      <c r="F48" s="128" t="s">
        <v>524</v>
      </c>
      <c r="G48" s="128" t="s">
        <v>524</v>
      </c>
      <c r="H48" s="128" t="s">
        <v>524</v>
      </c>
      <c r="I48" s="128" t="s">
        <v>524</v>
      </c>
      <c r="J48" s="128" t="s">
        <v>524</v>
      </c>
      <c r="K48" s="128" t="s">
        <v>524</v>
      </c>
      <c r="L48" s="128" t="s">
        <v>524</v>
      </c>
      <c r="M48" s="128" t="s">
        <v>524</v>
      </c>
      <c r="N48" s="128" t="s">
        <v>524</v>
      </c>
      <c r="O48" s="128" t="s">
        <v>524</v>
      </c>
      <c r="P48" s="128" t="s">
        <v>524</v>
      </c>
      <c r="Q48" s="1">
        <v>-13.31</v>
      </c>
      <c r="R48" s="127">
        <v>1.94</v>
      </c>
    </row>
    <row r="49" spans="1:19" ht="12.75" customHeight="1" x14ac:dyDescent="0.2">
      <c r="A49" s="3"/>
      <c r="B49" s="3"/>
      <c r="C49" s="3"/>
      <c r="D49" s="131" t="s">
        <v>543</v>
      </c>
      <c r="E49" s="157">
        <v>19.61</v>
      </c>
      <c r="F49" s="155"/>
      <c r="G49" s="158">
        <v>38.72</v>
      </c>
      <c r="H49" s="155"/>
      <c r="I49" s="155">
        <v>39.26</v>
      </c>
      <c r="J49" s="155"/>
      <c r="K49" s="155">
        <v>43.09</v>
      </c>
      <c r="L49" s="155"/>
      <c r="M49" s="155">
        <v>42.69</v>
      </c>
      <c r="N49" s="155"/>
      <c r="O49" s="155">
        <v>39.82</v>
      </c>
      <c r="P49" s="155"/>
      <c r="Q49" s="155">
        <v>43.62</v>
      </c>
      <c r="R49" s="155"/>
    </row>
    <row r="50" spans="1:19" ht="12.75" customHeight="1" x14ac:dyDescent="0.2">
      <c r="A50" s="3"/>
      <c r="B50" s="3"/>
      <c r="C50" s="3"/>
      <c r="D50" s="3" t="s">
        <v>544</v>
      </c>
      <c r="E50" s="157">
        <v>48483</v>
      </c>
      <c r="F50" s="155"/>
      <c r="G50" s="157">
        <v>18474</v>
      </c>
      <c r="H50" s="155"/>
      <c r="I50" s="157">
        <v>18474</v>
      </c>
      <c r="J50" s="155"/>
      <c r="K50" s="157">
        <v>18474</v>
      </c>
      <c r="L50" s="155"/>
      <c r="M50" s="155">
        <v>17506</v>
      </c>
      <c r="N50" s="155"/>
      <c r="O50" s="155">
        <v>11843</v>
      </c>
      <c r="P50" s="155"/>
      <c r="Q50" s="155">
        <v>16829</v>
      </c>
      <c r="R50" s="155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 t="s">
        <v>545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</sheetData>
  <mergeCells count="22">
    <mergeCell ref="E4:R4"/>
    <mergeCell ref="E5:F5"/>
    <mergeCell ref="G5:H5"/>
    <mergeCell ref="I5:J5"/>
    <mergeCell ref="K5:L5"/>
    <mergeCell ref="M5:N5"/>
    <mergeCell ref="O5:P5"/>
    <mergeCell ref="Q5:R5"/>
    <mergeCell ref="Q49:R49"/>
    <mergeCell ref="E50:F50"/>
    <mergeCell ref="G50:H50"/>
    <mergeCell ref="I50:J50"/>
    <mergeCell ref="K50:L50"/>
    <mergeCell ref="M50:N50"/>
    <mergeCell ref="O50:P50"/>
    <mergeCell ref="Q50:R50"/>
    <mergeCell ref="E49:F49"/>
    <mergeCell ref="G49:H49"/>
    <mergeCell ref="I49:J49"/>
    <mergeCell ref="K49:L49"/>
    <mergeCell ref="M49:N49"/>
    <mergeCell ref="O49:P4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4"/>
  <sheetViews>
    <sheetView zoomScale="90" zoomScaleNormal="90" workbookViewId="0">
      <selection activeCell="H19" sqref="H19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9" ht="15.75" x14ac:dyDescent="0.25">
      <c r="B4" s="154" t="s">
        <v>455</v>
      </c>
      <c r="C4" s="154"/>
      <c r="D4" s="154"/>
      <c r="E4" s="154"/>
      <c r="F4" s="154"/>
      <c r="G4" s="154"/>
      <c r="H4" s="154"/>
      <c r="I4" s="154"/>
      <c r="J4" s="154"/>
    </row>
    <row r="6" spans="2:19" x14ac:dyDescent="0.25">
      <c r="B6" s="5" t="s">
        <v>381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9" x14ac:dyDescent="0.25">
      <c r="B7" s="1"/>
      <c r="C7" s="1" t="s">
        <v>339</v>
      </c>
      <c r="D7" s="1" t="s">
        <v>340</v>
      </c>
      <c r="E7" s="1" t="s">
        <v>344</v>
      </c>
      <c r="F7" s="1" t="s">
        <v>382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9" x14ac:dyDescent="0.25">
      <c r="B8" s="1" t="s">
        <v>348</v>
      </c>
      <c r="C8" s="111">
        <v>105.16</v>
      </c>
      <c r="D8" s="9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9" x14ac:dyDescent="0.25">
      <c r="B9" s="1" t="s">
        <v>349</v>
      </c>
      <c r="C9" s="111">
        <v>99.18</v>
      </c>
      <c r="D9" s="1">
        <v>70.64</v>
      </c>
      <c r="E9" s="77">
        <f t="shared" ref="E9:E10" si="0">-(1-(D9/C9))</f>
        <v>-0.28775962895745111</v>
      </c>
      <c r="F9" s="53" t="s">
        <v>599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9" x14ac:dyDescent="0.25">
      <c r="B10" s="1" t="s">
        <v>384</v>
      </c>
      <c r="C10" s="3">
        <v>74.73</v>
      </c>
      <c r="D10" s="1">
        <v>71.91</v>
      </c>
      <c r="E10" s="77">
        <f t="shared" si="0"/>
        <v>-3.7735849056603876E-2</v>
      </c>
      <c r="F10" s="53" t="s">
        <v>456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9" x14ac:dyDescent="0.25">
      <c r="B11" s="1" t="s">
        <v>386</v>
      </c>
      <c r="C11" s="62">
        <v>73.08</v>
      </c>
      <c r="D11" s="1">
        <v>71.78</v>
      </c>
      <c r="E11" s="77">
        <f>-(1-(D11/C11))</f>
        <v>-1.7788724685276369E-2</v>
      </c>
      <c r="F11" s="1" t="s">
        <v>457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9" x14ac:dyDescent="0.25">
      <c r="B12" s="1" t="s">
        <v>388</v>
      </c>
      <c r="C12" s="62">
        <v>70.260000000000005</v>
      </c>
      <c r="D12" s="1">
        <v>57.11</v>
      </c>
      <c r="E12" s="77">
        <f>-(1-(D12/C12))</f>
        <v>-0.18716196982635935</v>
      </c>
      <c r="F12" s="1" t="s">
        <v>458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9" x14ac:dyDescent="0.25">
      <c r="E13" s="78"/>
    </row>
    <row r="14" spans="2:19" x14ac:dyDescent="0.25">
      <c r="B14" s="5" t="s">
        <v>390</v>
      </c>
    </row>
    <row r="15" spans="2:19" x14ac:dyDescent="0.25">
      <c r="B15" s="1"/>
      <c r="C15" s="1" t="s">
        <v>340</v>
      </c>
      <c r="D15" s="1" t="s">
        <v>344</v>
      </c>
      <c r="E15" s="1" t="s">
        <v>382</v>
      </c>
      <c r="F15" s="1"/>
      <c r="G15" s="1"/>
      <c r="H15" s="1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</row>
    <row r="16" spans="2:19" x14ac:dyDescent="0.25">
      <c r="B16" s="79" t="s">
        <v>366</v>
      </c>
      <c r="C16" s="112">
        <v>103</v>
      </c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  <c r="O16" s="1"/>
      <c r="P16" s="1"/>
      <c r="Q16" s="1"/>
      <c r="R16" s="1"/>
      <c r="S16" s="1"/>
    </row>
    <row r="17" spans="2:19" x14ac:dyDescent="0.25">
      <c r="B17" s="79" t="s">
        <v>367</v>
      </c>
      <c r="C17" s="112">
        <v>58.99</v>
      </c>
      <c r="D17" s="1"/>
      <c r="E17" s="1"/>
      <c r="F17" s="1"/>
      <c r="G17" s="1"/>
      <c r="H17" s="1"/>
      <c r="I17" s="1"/>
      <c r="J17" s="1"/>
      <c r="K17" s="3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 t="s">
        <v>459</v>
      </c>
      <c r="C18" s="91">
        <v>58.43</v>
      </c>
      <c r="D18" s="53">
        <f>-(1-(C18/C17))</f>
        <v>-9.4931344295643427E-3</v>
      </c>
      <c r="E18" s="1" t="s">
        <v>26</v>
      </c>
      <c r="F18" s="1"/>
      <c r="G18" s="1"/>
      <c r="H18" s="74"/>
      <c r="I18" s="65"/>
      <c r="J18" s="1"/>
      <c r="K18" s="63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5" t="s">
        <v>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"/>
      <c r="C21" s="1" t="s">
        <v>340</v>
      </c>
      <c r="D21" s="1" t="s">
        <v>344</v>
      </c>
      <c r="E21" s="1" t="s">
        <v>382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79" t="s">
        <v>366</v>
      </c>
      <c r="C22" s="91">
        <v>95.19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79" t="s">
        <v>367</v>
      </c>
      <c r="C23" s="91">
        <v>54.22</v>
      </c>
      <c r="D23" s="1"/>
      <c r="E23" s="1"/>
      <c r="F23" s="1"/>
      <c r="G23" s="1"/>
      <c r="H23" s="5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1" t="s">
        <v>460</v>
      </c>
      <c r="C24" s="91">
        <v>57.34</v>
      </c>
      <c r="D24" s="53">
        <f>-(1-(C24/C23))</f>
        <v>5.7543341940243575E-2</v>
      </c>
      <c r="E24" s="1" t="s">
        <v>461</v>
      </c>
      <c r="F24" s="1"/>
      <c r="G24" s="74"/>
      <c r="H24" s="74"/>
      <c r="I24" s="1"/>
      <c r="J24" s="74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5">
      <c r="B26" s="80" t="s">
        <v>394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1"/>
      <c r="C27" s="1" t="s">
        <v>340</v>
      </c>
      <c r="D27" s="1" t="s">
        <v>344</v>
      </c>
      <c r="E27" s="1" t="s">
        <v>382</v>
      </c>
      <c r="F27" s="1"/>
      <c r="G27" s="1"/>
      <c r="H27" s="1"/>
      <c r="I27" s="1"/>
      <c r="J27" s="1"/>
      <c r="K27" s="1"/>
      <c r="L27" s="1"/>
      <c r="M27" s="3"/>
      <c r="N27" s="1"/>
      <c r="O27" s="1"/>
      <c r="P27" s="1"/>
      <c r="Q27" s="1"/>
      <c r="R27" s="1"/>
      <c r="S27" s="1"/>
    </row>
    <row r="28" spans="2:19" x14ac:dyDescent="0.25">
      <c r="B28" s="79" t="s">
        <v>366</v>
      </c>
      <c r="C28" s="111">
        <v>101.36</v>
      </c>
      <c r="D28" s="1"/>
      <c r="E28" s="1"/>
      <c r="F28" s="1"/>
      <c r="G28" s="1"/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</row>
    <row r="29" spans="2:19" x14ac:dyDescent="0.25">
      <c r="B29" s="79" t="s">
        <v>367</v>
      </c>
      <c r="C29" s="111">
        <v>58.27</v>
      </c>
      <c r="D29" s="1"/>
      <c r="E29" s="1"/>
      <c r="F29" s="1"/>
      <c r="G29" s="1"/>
      <c r="H29" s="53"/>
      <c r="I29" s="1"/>
      <c r="J29" s="1"/>
      <c r="K29" s="1"/>
      <c r="L29" s="1"/>
      <c r="M29" s="3"/>
      <c r="N29" s="1"/>
      <c r="O29" s="1"/>
      <c r="P29" s="1"/>
      <c r="Q29" s="1"/>
      <c r="R29" s="1"/>
      <c r="S29" s="1"/>
    </row>
    <row r="30" spans="2:19" x14ac:dyDescent="0.25">
      <c r="B30" s="1" t="s">
        <v>349</v>
      </c>
      <c r="C30" s="62">
        <v>55.65</v>
      </c>
      <c r="D30" s="53">
        <f>-(1-(C30/C29))</f>
        <v>-4.4963102797322851E-2</v>
      </c>
      <c r="E30" s="1" t="s">
        <v>462</v>
      </c>
      <c r="F30" s="1"/>
      <c r="G30" s="1"/>
      <c r="H30" s="75"/>
      <c r="I30" s="1"/>
      <c r="J30" s="76"/>
      <c r="K30" s="65"/>
      <c r="L30" s="65"/>
      <c r="M30" s="63"/>
      <c r="N30" s="1"/>
      <c r="O30" s="1"/>
      <c r="P30" s="1"/>
      <c r="Q30" s="1"/>
      <c r="R30" s="1"/>
      <c r="S30" s="1"/>
    </row>
    <row r="31" spans="2:19" x14ac:dyDescent="0.25">
      <c r="B31" s="1" t="s">
        <v>463</v>
      </c>
      <c r="C31" s="62">
        <v>52.72</v>
      </c>
      <c r="D31" s="53">
        <f>-(1-(C31/C30))</f>
        <v>-5.2650494159928063E-2</v>
      </c>
      <c r="E31" s="1" t="s">
        <v>464</v>
      </c>
      <c r="F31" s="1"/>
      <c r="G31" s="1"/>
      <c r="H31" s="69"/>
      <c r="I31" s="1"/>
      <c r="J31" s="53"/>
      <c r="K31" s="53"/>
      <c r="L31" s="53"/>
      <c r="M31" s="63"/>
      <c r="N31" s="1"/>
      <c r="O31" s="1"/>
      <c r="P31" s="1"/>
      <c r="Q31" s="1"/>
      <c r="R31" s="1"/>
      <c r="S31" s="1"/>
    </row>
    <row r="32" spans="2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5:19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5:19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mergeCells count="1">
    <mergeCell ref="B4:J4"/>
  </mergeCells>
  <pageMargins left="0.7" right="0.7" top="0.75" bottom="0.75" header="0.3" footer="0.3"/>
  <pageSetup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3" t="s">
        <v>173</v>
      </c>
    </row>
    <row r="16" spans="2:6" x14ac:dyDescent="0.2">
      <c r="B16" s="10" t="s">
        <v>174</v>
      </c>
      <c r="C16" s="164"/>
    </row>
    <row r="17" spans="2:3" x14ac:dyDescent="0.2">
      <c r="B17" s="10" t="s">
        <v>175</v>
      </c>
      <c r="C17" s="164"/>
    </row>
    <row r="18" spans="2:3" x14ac:dyDescent="0.2">
      <c r="B18" s="10" t="s">
        <v>176</v>
      </c>
      <c r="C18" s="164"/>
    </row>
    <row r="19" spans="2:3" x14ac:dyDescent="0.2">
      <c r="B19" s="10" t="s">
        <v>177</v>
      </c>
      <c r="C19" s="164"/>
    </row>
    <row r="20" spans="2:3" x14ac:dyDescent="0.2">
      <c r="B20" s="10" t="s">
        <v>178</v>
      </c>
      <c r="C20" s="164"/>
    </row>
    <row r="21" spans="2:3" x14ac:dyDescent="0.2">
      <c r="B21" s="10" t="s">
        <v>179</v>
      </c>
      <c r="C21" s="164"/>
    </row>
    <row r="22" spans="2:3" x14ac:dyDescent="0.2">
      <c r="B22" s="10" t="s">
        <v>180</v>
      </c>
      <c r="C22" s="165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topLeftCell="A10"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7" t="s">
        <v>249</v>
      </c>
      <c r="C40" s="28" t="s">
        <v>406</v>
      </c>
      <c r="F40" s="1" t="s">
        <v>407</v>
      </c>
    </row>
    <row r="41" spans="2:6" x14ac:dyDescent="0.2">
      <c r="B41" s="27" t="s">
        <v>251</v>
      </c>
      <c r="C41" s="28" t="s">
        <v>408</v>
      </c>
      <c r="F41" s="1" t="s">
        <v>409</v>
      </c>
    </row>
    <row r="42" spans="2:6" x14ac:dyDescent="0.2">
      <c r="B42" s="27" t="s">
        <v>253</v>
      </c>
      <c r="C42" s="28" t="s">
        <v>410</v>
      </c>
      <c r="F42" s="1" t="s">
        <v>411</v>
      </c>
    </row>
    <row r="43" spans="2:6" x14ac:dyDescent="0.2">
      <c r="B43" s="27" t="s">
        <v>255</v>
      </c>
      <c r="C43" s="28" t="s">
        <v>412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K33" sqref="K3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6" t="s">
        <v>276</v>
      </c>
      <c r="C4" s="167"/>
      <c r="D4" s="166" t="s">
        <v>277</v>
      </c>
      <c r="E4" s="167"/>
      <c r="F4" s="168" t="s">
        <v>278</v>
      </c>
      <c r="G4" s="167"/>
    </row>
    <row r="5" spans="2:7" ht="15" x14ac:dyDescent="0.25">
      <c r="B5" s="169" t="s">
        <v>279</v>
      </c>
      <c r="C5" s="167"/>
      <c r="D5" s="169" t="s">
        <v>280</v>
      </c>
      <c r="E5" s="167"/>
      <c r="F5" s="170" t="s">
        <v>281</v>
      </c>
      <c r="G5" s="167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5" t="s">
        <v>422</v>
      </c>
      <c r="G9" s="87" t="s">
        <v>423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5" t="s">
        <v>438</v>
      </c>
      <c r="G16" s="88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89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419</v>
      </c>
      <c r="C22" s="40" t="s">
        <v>441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442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5" t="s">
        <v>438</v>
      </c>
      <c r="C30" s="88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89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8"/>
  <sheetViews>
    <sheetView zoomScale="80" zoomScaleNormal="80" workbookViewId="0">
      <selection activeCell="X56" sqref="X5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465</v>
      </c>
    </row>
    <row r="13" spans="2:5" x14ac:dyDescent="0.2">
      <c r="B13" s="1" t="s">
        <v>21</v>
      </c>
      <c r="D13" s="1" t="s">
        <v>466</v>
      </c>
      <c r="E13" s="1" t="s">
        <v>551</v>
      </c>
    </row>
    <row r="14" spans="2:5" x14ac:dyDescent="0.2">
      <c r="B14" s="1" t="s">
        <v>23</v>
      </c>
      <c r="D14" s="1" t="s">
        <v>467</v>
      </c>
    </row>
    <row r="15" spans="2:5" x14ac:dyDescent="0.2">
      <c r="B15" s="1" t="s">
        <v>25</v>
      </c>
      <c r="D15" s="1" t="s">
        <v>468</v>
      </c>
    </row>
    <row r="16" spans="2:5" x14ac:dyDescent="0.2">
      <c r="B16" s="1" t="s">
        <v>27</v>
      </c>
      <c r="D16" s="90" t="s">
        <v>469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4" x14ac:dyDescent="0.2">
      <c r="B33" s="1" t="s">
        <v>59</v>
      </c>
      <c r="D33" s="5" t="s">
        <v>37</v>
      </c>
    </row>
    <row r="34" spans="2:4" x14ac:dyDescent="0.2">
      <c r="B34" s="1" t="s">
        <v>61</v>
      </c>
      <c r="D34" s="5" t="s">
        <v>87</v>
      </c>
    </row>
    <row r="35" spans="2:4" x14ac:dyDescent="0.2">
      <c r="B35" s="1" t="s">
        <v>63</v>
      </c>
      <c r="D35" s="1" t="s">
        <v>91</v>
      </c>
    </row>
    <row r="36" spans="2:4" x14ac:dyDescent="0.2">
      <c r="B36" s="1" t="s">
        <v>64</v>
      </c>
      <c r="D36" s="1" t="s">
        <v>93</v>
      </c>
    </row>
    <row r="37" spans="2:4" x14ac:dyDescent="0.2">
      <c r="B37" s="1" t="s">
        <v>66</v>
      </c>
      <c r="D37" s="5"/>
    </row>
    <row r="38" spans="2:4" x14ac:dyDescent="0.2">
      <c r="B38" s="1" t="s">
        <v>67</v>
      </c>
      <c r="D38" s="5"/>
    </row>
    <row r="40" spans="2:4" x14ac:dyDescent="0.2">
      <c r="B40" s="5" t="s">
        <v>69</v>
      </c>
      <c r="D40" s="5"/>
    </row>
    <row r="41" spans="2:4" x14ac:dyDescent="0.2">
      <c r="B41" s="5" t="s">
        <v>72</v>
      </c>
      <c r="D41" s="5"/>
    </row>
    <row r="42" spans="2:4" x14ac:dyDescent="0.2">
      <c r="B42" s="1" t="s">
        <v>74</v>
      </c>
    </row>
    <row r="43" spans="2:4" x14ac:dyDescent="0.2">
      <c r="B43" s="1" t="s">
        <v>76</v>
      </c>
    </row>
    <row r="44" spans="2:4" x14ac:dyDescent="0.2">
      <c r="B44" s="1" t="s">
        <v>78</v>
      </c>
      <c r="D44" s="5"/>
    </row>
    <row r="45" spans="2:4" x14ac:dyDescent="0.2">
      <c r="B45" s="5" t="s">
        <v>80</v>
      </c>
    </row>
    <row r="46" spans="2:4" x14ac:dyDescent="0.2">
      <c r="B46" s="1" t="s">
        <v>83</v>
      </c>
      <c r="D46" s="5"/>
    </row>
    <row r="47" spans="2:4" x14ac:dyDescent="0.2">
      <c r="B47" s="1" t="s">
        <v>85</v>
      </c>
    </row>
    <row r="48" spans="2:4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2" x14ac:dyDescent="0.2">
      <c r="B65" s="1" t="s">
        <v>118</v>
      </c>
    </row>
    <row r="66" spans="2:2" x14ac:dyDescent="0.2">
      <c r="B66" s="1" t="s">
        <v>119</v>
      </c>
    </row>
    <row r="67" spans="2:2" x14ac:dyDescent="0.2">
      <c r="B67" s="1" t="s">
        <v>120</v>
      </c>
    </row>
    <row r="68" spans="2:2" x14ac:dyDescent="0.2">
      <c r="B68" s="5" t="s">
        <v>121</v>
      </c>
    </row>
    <row r="69" spans="2:2" x14ac:dyDescent="0.2">
      <c r="B69" s="1" t="s">
        <v>122</v>
      </c>
    </row>
    <row r="70" spans="2:2" x14ac:dyDescent="0.2">
      <c r="B70" s="1" t="s">
        <v>123</v>
      </c>
    </row>
    <row r="71" spans="2:2" x14ac:dyDescent="0.2">
      <c r="B71" s="1" t="s">
        <v>124</v>
      </c>
    </row>
    <row r="72" spans="2:2" x14ac:dyDescent="0.2">
      <c r="B72" s="1" t="s">
        <v>125</v>
      </c>
    </row>
    <row r="73" spans="2:2" x14ac:dyDescent="0.2">
      <c r="B73" s="1" t="s">
        <v>126</v>
      </c>
    </row>
    <row r="74" spans="2:2" x14ac:dyDescent="0.2">
      <c r="B74" s="1" t="s">
        <v>127</v>
      </c>
    </row>
    <row r="75" spans="2:2" x14ac:dyDescent="0.2">
      <c r="B75" s="1" t="s">
        <v>128</v>
      </c>
    </row>
    <row r="76" spans="2:2" x14ac:dyDescent="0.2">
      <c r="B76" s="1" t="s">
        <v>129</v>
      </c>
    </row>
    <row r="77" spans="2:2" x14ac:dyDescent="0.2">
      <c r="B77" s="1" t="s">
        <v>130</v>
      </c>
    </row>
    <row r="78" spans="2:2" x14ac:dyDescent="0.2">
      <c r="B78" s="1" t="s">
        <v>131</v>
      </c>
    </row>
    <row r="79" spans="2:2" x14ac:dyDescent="0.2">
      <c r="B79" s="1" t="s">
        <v>132</v>
      </c>
    </row>
    <row r="80" spans="2:2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4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workbookViewId="0">
      <selection activeCell="C6" sqref="C6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54" t="s">
        <v>473</v>
      </c>
      <c r="C2" s="154"/>
      <c r="D2" s="154"/>
      <c r="E2" s="154"/>
      <c r="F2" s="154"/>
      <c r="G2" s="154"/>
      <c r="H2" s="154"/>
      <c r="I2" s="154"/>
      <c r="J2" s="154"/>
      <c r="K2" s="154"/>
    </row>
    <row r="4" spans="2:15" x14ac:dyDescent="0.2">
      <c r="B4" s="102" t="s">
        <v>338</v>
      </c>
      <c r="C4" s="91"/>
      <c r="D4" s="91"/>
      <c r="E4" s="91"/>
      <c r="F4" s="91"/>
      <c r="G4" s="91"/>
      <c r="H4" s="91"/>
      <c r="I4" s="91"/>
      <c r="J4" s="91"/>
      <c r="K4" s="91"/>
      <c r="L4" s="90"/>
      <c r="M4" s="90"/>
      <c r="N4" s="90"/>
      <c r="O4" s="90"/>
    </row>
    <row r="5" spans="2:15" x14ac:dyDescent="0.2">
      <c r="B5" s="91"/>
      <c r="C5" s="91" t="s">
        <v>447</v>
      </c>
      <c r="D5" s="91" t="s">
        <v>340</v>
      </c>
      <c r="E5" s="91" t="s">
        <v>341</v>
      </c>
      <c r="F5" s="91" t="s">
        <v>342</v>
      </c>
      <c r="G5" s="91" t="s">
        <v>343</v>
      </c>
      <c r="H5" s="91" t="s">
        <v>344</v>
      </c>
      <c r="I5" s="91" t="s">
        <v>345</v>
      </c>
      <c r="J5" s="91" t="s">
        <v>346</v>
      </c>
      <c r="K5" s="62" t="s">
        <v>347</v>
      </c>
      <c r="L5" s="90"/>
      <c r="M5" s="90"/>
      <c r="N5" s="90"/>
      <c r="O5" s="90"/>
    </row>
    <row r="6" spans="2:15" x14ac:dyDescent="0.2">
      <c r="B6" s="91" t="s">
        <v>348</v>
      </c>
      <c r="C6" s="62">
        <v>134.56</v>
      </c>
      <c r="D6" s="90"/>
      <c r="E6" s="90"/>
      <c r="F6" s="90"/>
      <c r="G6" s="90"/>
      <c r="H6" s="90"/>
      <c r="I6" s="90"/>
      <c r="J6" s="91">
        <v>48483</v>
      </c>
      <c r="K6" s="90"/>
      <c r="L6" s="90"/>
      <c r="M6" s="90"/>
      <c r="N6" s="90"/>
      <c r="O6" s="90"/>
    </row>
    <row r="7" spans="2:15" x14ac:dyDescent="0.2">
      <c r="B7" s="91" t="s">
        <v>349</v>
      </c>
      <c r="C7" s="62">
        <v>129.63</v>
      </c>
      <c r="D7" s="91">
        <v>99.68</v>
      </c>
      <c r="E7" s="91">
        <f>D7-C7</f>
        <v>-29.949999999999989</v>
      </c>
      <c r="F7" s="91">
        <v>137.99</v>
      </c>
      <c r="G7" s="91">
        <f>F7-C7</f>
        <v>8.3600000000000136</v>
      </c>
      <c r="H7" s="92">
        <f>-(1-(D7/C7))</f>
        <v>-0.23104219702229412</v>
      </c>
      <c r="I7" s="92">
        <f>-(1-(F7/C7))</f>
        <v>6.4491244310730611E-2</v>
      </c>
      <c r="J7" s="91">
        <v>35345</v>
      </c>
      <c r="K7" s="90"/>
      <c r="L7" s="90"/>
      <c r="M7" s="90"/>
      <c r="N7" s="90"/>
      <c r="O7" s="90"/>
    </row>
    <row r="8" spans="2:15" x14ac:dyDescent="0.2">
      <c r="B8" s="91" t="s">
        <v>350</v>
      </c>
      <c r="C8" s="62">
        <v>101.48</v>
      </c>
      <c r="D8" s="91">
        <v>99.36</v>
      </c>
      <c r="E8" s="91">
        <f>D8-C8</f>
        <v>-2.1200000000000045</v>
      </c>
      <c r="F8" s="91">
        <v>103.99</v>
      </c>
      <c r="G8" s="91">
        <f>F8-C8</f>
        <v>2.5099999999999909</v>
      </c>
      <c r="H8" s="92">
        <f>-(1-(D8/C8))</f>
        <v>-2.0890815924320072E-2</v>
      </c>
      <c r="I8" s="92">
        <f>-(1-(F8/C8))</f>
        <v>2.4733937721718391E-2</v>
      </c>
      <c r="J8" s="91">
        <v>28960</v>
      </c>
      <c r="K8" s="90"/>
      <c r="L8" s="90"/>
      <c r="M8" s="90"/>
      <c r="N8" s="90"/>
      <c r="O8" s="90"/>
    </row>
    <row r="9" spans="2:15" x14ac:dyDescent="0.2">
      <c r="B9" s="91" t="s">
        <v>351</v>
      </c>
      <c r="C9" s="62">
        <v>101.04</v>
      </c>
      <c r="D9" s="91">
        <v>99.58</v>
      </c>
      <c r="E9" s="62">
        <f>D9-C9</f>
        <v>-1.460000000000008</v>
      </c>
      <c r="F9" s="62">
        <v>102.24</v>
      </c>
      <c r="G9" s="62">
        <f>F9-C9</f>
        <v>1.1999999999999886</v>
      </c>
      <c r="H9" s="93">
        <f>-(1-(D9/C9))</f>
        <v>-1.444972288202695E-2</v>
      </c>
      <c r="I9" s="93">
        <f>-(1-(F9/C9))</f>
        <v>1.1876484560569889E-2</v>
      </c>
      <c r="J9" s="91">
        <v>31723</v>
      </c>
      <c r="K9" s="90"/>
      <c r="L9" s="90"/>
      <c r="M9" s="90"/>
      <c r="N9" s="90"/>
      <c r="O9" s="90"/>
    </row>
    <row r="10" spans="2:15" x14ac:dyDescent="0.2">
      <c r="B10" s="91" t="s">
        <v>352</v>
      </c>
      <c r="C10" s="62">
        <v>97.61</v>
      </c>
      <c r="D10" s="91">
        <v>84.36</v>
      </c>
      <c r="E10" s="62">
        <f t="shared" ref="E10" si="0">D10-C10</f>
        <v>-13.25</v>
      </c>
      <c r="F10" s="62">
        <v>117.84</v>
      </c>
      <c r="G10" s="62">
        <f t="shared" ref="G10" si="1">F10-C10</f>
        <v>20.230000000000004</v>
      </c>
      <c r="H10" s="93">
        <f>-(1-(D10/C10))</f>
        <v>-0.13574428849503128</v>
      </c>
      <c r="I10" s="93">
        <f>-(1-(F10/C10))</f>
        <v>0.20725335518901766</v>
      </c>
      <c r="J10" s="91">
        <v>22631</v>
      </c>
      <c r="K10" s="92">
        <f>D10/C6</f>
        <v>0.62693222354340072</v>
      </c>
      <c r="L10" s="94"/>
      <c r="M10" s="90"/>
      <c r="N10" s="90"/>
      <c r="O10" s="90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  <c r="M11" s="90"/>
      <c r="N11" s="90"/>
      <c r="O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102" t="s">
        <v>360</v>
      </c>
      <c r="C13" s="91"/>
      <c r="D13" s="91"/>
      <c r="E13" s="91"/>
      <c r="F13" s="91"/>
      <c r="G13" s="91"/>
      <c r="H13" s="91"/>
      <c r="I13" s="91"/>
      <c r="J13" s="91"/>
      <c r="K13" s="91"/>
      <c r="L13" s="90"/>
      <c r="M13" s="90"/>
      <c r="N13" s="90"/>
      <c r="O13" s="90"/>
    </row>
    <row r="14" spans="2:15" x14ac:dyDescent="0.2">
      <c r="B14" s="91"/>
      <c r="C14" s="91" t="s">
        <v>447</v>
      </c>
      <c r="D14" s="91" t="s">
        <v>340</v>
      </c>
      <c r="E14" s="91" t="s">
        <v>341</v>
      </c>
      <c r="F14" s="91" t="s">
        <v>342</v>
      </c>
      <c r="G14" s="91" t="s">
        <v>343</v>
      </c>
      <c r="H14" s="91" t="s">
        <v>344</v>
      </c>
      <c r="I14" s="91" t="s">
        <v>345</v>
      </c>
      <c r="J14" s="62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123.38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94.84</v>
      </c>
      <c r="E16" s="91">
        <f>D16-C15</f>
        <v>-28.539999999999992</v>
      </c>
      <c r="F16" s="91">
        <v>133.38999999999999</v>
      </c>
      <c r="G16" s="97">
        <f>F16-C15</f>
        <v>10.009999999999991</v>
      </c>
      <c r="H16" s="92">
        <f>-(1-(D16/C15))</f>
        <v>-0.23131787972118656</v>
      </c>
      <c r="I16" s="92">
        <f>-(1-(F16/C15))</f>
        <v>8.1131463770465206E-2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94.05</v>
      </c>
      <c r="E17" s="91">
        <f>D17-D16</f>
        <v>-0.79000000000000625</v>
      </c>
      <c r="F17" s="91">
        <v>134.54</v>
      </c>
      <c r="G17" s="97">
        <f>F17-F16</f>
        <v>1.1500000000000057</v>
      </c>
      <c r="H17" s="92">
        <f>-(1-(D17/D16))</f>
        <v>-8.3298186419232811E-3</v>
      </c>
      <c r="I17" s="92">
        <f>-(1-(F17/F16))</f>
        <v>8.6213359322289129E-3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92.98</v>
      </c>
      <c r="E18" s="91">
        <f>D18-D17</f>
        <v>-1.0699999999999932</v>
      </c>
      <c r="F18" s="91">
        <v>134.54</v>
      </c>
      <c r="G18" s="98">
        <f>F18-F17</f>
        <v>0</v>
      </c>
      <c r="H18" s="92">
        <f>-(1-(D18/D17))</f>
        <v>-1.1376927166400819E-2</v>
      </c>
      <c r="I18" s="92">
        <f>-(1-(F18/F17))</f>
        <v>0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80.09</v>
      </c>
      <c r="E19" s="91">
        <f>D19-D18</f>
        <v>-12.89</v>
      </c>
      <c r="F19" s="99">
        <v>143.43</v>
      </c>
      <c r="G19" s="97">
        <f>F19-F18</f>
        <v>8.8900000000000148</v>
      </c>
      <c r="H19" s="92">
        <f>-(1-(D19/D18))</f>
        <v>-0.13863196386319643</v>
      </c>
      <c r="I19" s="100">
        <f>-(1-(F19/F18))</f>
        <v>6.6077003121748357E-2</v>
      </c>
      <c r="J19" s="92">
        <f>D19/C15</f>
        <v>0.64913276057707903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474</v>
      </c>
      <c r="N22" s="91"/>
      <c r="O22" s="91"/>
    </row>
    <row r="23" spans="2:15" x14ac:dyDescent="0.2">
      <c r="B23" s="91" t="s">
        <v>475</v>
      </c>
      <c r="C23" s="91">
        <v>130.49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91">
        <v>85.13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84.54</v>
      </c>
      <c r="E25" s="91">
        <f>D25-C24</f>
        <v>-0.5899999999999892</v>
      </c>
      <c r="F25" s="91">
        <v>88.54</v>
      </c>
      <c r="G25" s="99">
        <f>F25-C24</f>
        <v>3.4100000000000108</v>
      </c>
      <c r="H25" s="92">
        <f>-(1-(D25/C24))</f>
        <v>-6.9305767649475714E-3</v>
      </c>
      <c r="I25" s="92">
        <f>(F25/C24)-1</f>
        <v>4.0056384353342134E-2</v>
      </c>
      <c r="J25" s="104">
        <f>H25</f>
        <v>-6.9305767649475714E-3</v>
      </c>
      <c r="K25" s="92">
        <f>(F25/C24)-1</f>
        <v>4.0056384353342134E-2</v>
      </c>
      <c r="L25" s="93">
        <f>(D25/C23)</f>
        <v>0.64786573683807192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0"/>
      <c r="N27" s="90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476</v>
      </c>
      <c r="N28" s="90"/>
      <c r="O28" s="90"/>
    </row>
    <row r="29" spans="2:15" x14ac:dyDescent="0.2">
      <c r="B29" s="91" t="s">
        <v>475</v>
      </c>
      <c r="C29" s="91">
        <v>128.69999999999999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84.94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5">
        <v>83.51</v>
      </c>
      <c r="E31" s="91">
        <f>D31-C30</f>
        <v>-1.4299999999999926</v>
      </c>
      <c r="F31" s="74" t="s">
        <v>375</v>
      </c>
      <c r="G31" s="74" t="s">
        <v>375</v>
      </c>
      <c r="H31" s="92">
        <f>-(1-(D31/C30))</f>
        <v>-1.6835413232870189E-2</v>
      </c>
      <c r="I31" s="74" t="s">
        <v>375</v>
      </c>
      <c r="J31" s="113">
        <f>H31</f>
        <v>-1.6835413232870189E-2</v>
      </c>
      <c r="K31" s="114" t="str">
        <f>I31</f>
        <v xml:space="preserve">nA </v>
      </c>
      <c r="L31" s="76">
        <f>D31/C29</f>
        <v>0.64887334887334902</v>
      </c>
      <c r="M31" s="90"/>
      <c r="N31" s="90"/>
      <c r="O31" s="90"/>
    </row>
    <row r="32" spans="2:15" x14ac:dyDescent="0.2">
      <c r="B32" s="91" t="s">
        <v>350</v>
      </c>
      <c r="C32" s="90"/>
      <c r="D32" s="74" t="s">
        <v>375</v>
      </c>
      <c r="E32" s="74" t="s">
        <v>375</v>
      </c>
      <c r="F32" s="91">
        <v>89.44</v>
      </c>
      <c r="G32" s="99">
        <f>F32-C30</f>
        <v>4.5</v>
      </c>
      <c r="H32" s="74" t="s">
        <v>375</v>
      </c>
      <c r="I32" s="92">
        <f>(F32/C30)-1</f>
        <v>5.297857311043086E-2</v>
      </c>
      <c r="J32" s="74" t="s">
        <v>375</v>
      </c>
      <c r="K32" s="92">
        <f>(F32/C30)-1</f>
        <v>5.297857311043086E-2</v>
      </c>
      <c r="L32" s="74" t="s">
        <v>375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477</v>
      </c>
      <c r="N35" s="95"/>
      <c r="O35" s="95"/>
      <c r="P35" s="3"/>
      <c r="Q35" s="3"/>
      <c r="R35" s="3"/>
    </row>
    <row r="36" spans="1:18" x14ac:dyDescent="0.2">
      <c r="A36" s="3"/>
      <c r="B36" s="91" t="s">
        <v>475</v>
      </c>
      <c r="C36" s="62">
        <v>132.86000000000001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87.81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84.34</v>
      </c>
      <c r="E38" s="62">
        <f>D38-C37</f>
        <v>-3.4699999999999989</v>
      </c>
      <c r="F38" s="62">
        <v>91.86</v>
      </c>
      <c r="G38" s="107">
        <f>F38-C37</f>
        <v>4.0499999999999972</v>
      </c>
      <c r="H38" s="93">
        <f>-(1-(D38/C37))</f>
        <v>-3.9517139277986502E-2</v>
      </c>
      <c r="I38" s="108">
        <f>(F38/C37)-1</f>
        <v>4.612230953194385E-2</v>
      </c>
      <c r="J38" s="109">
        <f>H38</f>
        <v>-3.9517139277986502E-2</v>
      </c>
      <c r="K38" s="109">
        <f>I38</f>
        <v>4.612230953194385E-2</v>
      </c>
      <c r="L38" s="93">
        <f>(D38/C36)</f>
        <v>0.63480355261177179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81.08</v>
      </c>
      <c r="E39" s="62">
        <f>D39-D38</f>
        <v>-3.2600000000000051</v>
      </c>
      <c r="F39" s="110" t="s">
        <v>369</v>
      </c>
      <c r="G39" s="110" t="s">
        <v>369</v>
      </c>
      <c r="H39" s="93">
        <f>-(1-(D39/D38))</f>
        <v>-3.8653070903485909E-2</v>
      </c>
      <c r="I39" s="110" t="s">
        <v>369</v>
      </c>
      <c r="J39" s="93">
        <f>-(1-(D39/C37))</f>
        <v>-7.6642751395057607E-2</v>
      </c>
      <c r="K39" s="110" t="s">
        <v>375</v>
      </c>
      <c r="L39" s="93">
        <f>(D39/C36)</f>
        <v>0.61026644588288415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130"/>
  <sheetViews>
    <sheetView topLeftCell="A116" workbookViewId="0">
      <selection activeCell="C134" sqref="C134"/>
    </sheetView>
  </sheetViews>
  <sheetFormatPr defaultRowHeight="12.75" x14ac:dyDescent="0.2"/>
  <cols>
    <col min="1" max="1" width="9.140625" style="1"/>
    <col min="2" max="2" width="17.28515625" style="1" bestFit="1" customWidth="1"/>
    <col min="3" max="4" width="24" style="1" bestFit="1" customWidth="1"/>
    <col min="5" max="6" width="9.140625" style="1"/>
    <col min="7" max="7" width="2.85546875" style="1" customWidth="1"/>
    <col min="8" max="11" width="9.140625" style="1"/>
    <col min="12" max="12" width="1.28515625" style="1" customWidth="1"/>
    <col min="13" max="13" width="13.140625" style="1" customWidth="1"/>
    <col min="14" max="14" width="1.140625" style="1" customWidth="1"/>
    <col min="15" max="15" width="13.28515625" style="147" customWidth="1"/>
    <col min="16" max="17" width="9.140625" style="1" hidden="1" customWidth="1"/>
    <col min="18" max="18" width="9.140625" style="1" customWidth="1"/>
    <col min="19" max="19" width="9.140625" style="1" hidden="1" customWidth="1"/>
    <col min="20" max="20" width="0" style="1" hidden="1" customWidth="1"/>
    <col min="21" max="16384" width="9.140625" style="1"/>
  </cols>
  <sheetData>
    <row r="2" spans="2:19" x14ac:dyDescent="0.2">
      <c r="C2" s="133" t="s">
        <v>552</v>
      </c>
      <c r="D2" s="133" t="s">
        <v>553</v>
      </c>
      <c r="E2" s="133" t="s">
        <v>554</v>
      </c>
      <c r="F2" s="133" t="s">
        <v>555</v>
      </c>
      <c r="G2" s="133"/>
      <c r="H2" s="133" t="s">
        <v>556</v>
      </c>
      <c r="I2" s="133" t="s">
        <v>557</v>
      </c>
      <c r="J2" s="133" t="s">
        <v>558</v>
      </c>
      <c r="K2" s="133" t="s">
        <v>559</v>
      </c>
      <c r="M2" s="134" t="s">
        <v>560</v>
      </c>
      <c r="O2" s="135" t="s">
        <v>561</v>
      </c>
      <c r="P2" s="136" t="s">
        <v>486</v>
      </c>
      <c r="Q2" s="136" t="s">
        <v>487</v>
      </c>
    </row>
    <row r="3" spans="2:19" x14ac:dyDescent="0.2">
      <c r="B3" s="3" t="s">
        <v>115</v>
      </c>
      <c r="C3" s="3">
        <v>-2.4255382999999998E-2</v>
      </c>
      <c r="D3" s="3">
        <v>0.374744941</v>
      </c>
      <c r="E3" s="137">
        <v>0</v>
      </c>
      <c r="F3" s="3">
        <v>-29.850999999999999</v>
      </c>
      <c r="G3" s="3"/>
      <c r="H3" s="3">
        <f t="shared" ref="H3:H66" si="0">D3-C3</f>
        <v>0.39900032400000002</v>
      </c>
      <c r="I3" s="3">
        <f t="shared" ref="I3:I66" si="1">C3</f>
        <v>-2.4255382999999998E-2</v>
      </c>
      <c r="J3" s="63">
        <f t="shared" ref="J3:J66" si="2">H3/I3</f>
        <v>-16.449970054070061</v>
      </c>
      <c r="K3" s="63">
        <f t="shared" ref="K3:K66" si="3">ABS(J3)</f>
        <v>16.449970054070061</v>
      </c>
      <c r="L3" s="3"/>
      <c r="M3" s="3">
        <v>3</v>
      </c>
      <c r="O3" s="138" t="s">
        <v>562</v>
      </c>
    </row>
    <row r="4" spans="2:19" x14ac:dyDescent="0.2">
      <c r="B4" s="3" t="s">
        <v>531</v>
      </c>
      <c r="C4" s="3">
        <v>-3.169114E-2</v>
      </c>
      <c r="D4" s="3">
        <v>0.26870607200000002</v>
      </c>
      <c r="E4" s="137">
        <v>0</v>
      </c>
      <c r="F4" s="3">
        <v>-28.922999999999998</v>
      </c>
      <c r="G4" s="3"/>
      <c r="H4" s="3">
        <f t="shared" si="0"/>
        <v>0.30039721200000002</v>
      </c>
      <c r="I4" s="3">
        <f t="shared" si="1"/>
        <v>-3.169114E-2</v>
      </c>
      <c r="J4" s="63">
        <f t="shared" si="2"/>
        <v>-9.4789020527503904</v>
      </c>
      <c r="K4" s="63">
        <f t="shared" si="3"/>
        <v>9.4789020527503904</v>
      </c>
      <c r="L4" s="3"/>
      <c r="M4" s="3"/>
      <c r="O4" s="138" t="s">
        <v>562</v>
      </c>
      <c r="S4" s="1" t="s">
        <v>563</v>
      </c>
    </row>
    <row r="5" spans="2:19" x14ac:dyDescent="0.2">
      <c r="B5" s="3" t="s">
        <v>151</v>
      </c>
      <c r="C5" s="3">
        <v>3.7583195E-2</v>
      </c>
      <c r="D5" s="3">
        <v>-0.29405263199999998</v>
      </c>
      <c r="E5" s="137">
        <v>0</v>
      </c>
      <c r="F5" s="3">
        <v>24.882999999999999</v>
      </c>
      <c r="G5" s="3"/>
      <c r="H5" s="3">
        <f t="shared" si="0"/>
        <v>-0.33163582699999999</v>
      </c>
      <c r="I5" s="3">
        <f t="shared" si="1"/>
        <v>3.7583195E-2</v>
      </c>
      <c r="J5" s="63">
        <f t="shared" si="2"/>
        <v>-8.8240456140038113</v>
      </c>
      <c r="K5" s="63">
        <f t="shared" si="3"/>
        <v>8.8240456140038113</v>
      </c>
      <c r="L5" s="3"/>
      <c r="M5" s="3"/>
      <c r="O5" s="139" t="s">
        <v>564</v>
      </c>
      <c r="S5" s="53" t="s">
        <v>383</v>
      </c>
    </row>
    <row r="6" spans="2:19" x14ac:dyDescent="0.2">
      <c r="B6" s="3" t="s">
        <v>142</v>
      </c>
      <c r="C6" s="3">
        <v>-0.21686623299999999</v>
      </c>
      <c r="D6" s="3">
        <v>-1.644545481</v>
      </c>
      <c r="E6" s="137">
        <v>0</v>
      </c>
      <c r="F6" s="3">
        <v>138.91499999999999</v>
      </c>
      <c r="G6" s="3"/>
      <c r="H6" s="3">
        <f t="shared" si="0"/>
        <v>-1.427679248</v>
      </c>
      <c r="I6" s="3">
        <f t="shared" si="1"/>
        <v>-0.21686623299999999</v>
      </c>
      <c r="J6" s="63">
        <f t="shared" si="2"/>
        <v>6.5832251902489594</v>
      </c>
      <c r="K6" s="63">
        <f t="shared" si="3"/>
        <v>6.5832251902489594</v>
      </c>
      <c r="L6" s="3"/>
      <c r="M6" s="3"/>
      <c r="O6" s="139" t="s">
        <v>564</v>
      </c>
      <c r="S6" s="53"/>
    </row>
    <row r="7" spans="2:19" x14ac:dyDescent="0.2">
      <c r="B7" s="3" t="s">
        <v>77</v>
      </c>
      <c r="C7" s="3">
        <v>5.1085521000000002E-2</v>
      </c>
      <c r="D7" s="3">
        <v>-0.257393172</v>
      </c>
      <c r="E7" s="137">
        <v>0</v>
      </c>
      <c r="F7" s="3">
        <v>22.59</v>
      </c>
      <c r="G7" s="3"/>
      <c r="H7" s="3">
        <f t="shared" si="0"/>
        <v>-0.30847869300000003</v>
      </c>
      <c r="I7" s="3">
        <f t="shared" si="1"/>
        <v>5.1085521000000002E-2</v>
      </c>
      <c r="J7" s="63">
        <f t="shared" si="2"/>
        <v>-6.0384760096701378</v>
      </c>
      <c r="K7" s="63">
        <f t="shared" si="3"/>
        <v>6.0384760096701378</v>
      </c>
      <c r="L7" s="3"/>
      <c r="M7" s="3">
        <v>3</v>
      </c>
      <c r="O7" s="139" t="s">
        <v>564</v>
      </c>
    </row>
    <row r="8" spans="2:19" x14ac:dyDescent="0.2">
      <c r="B8" s="3" t="s">
        <v>81</v>
      </c>
      <c r="C8" s="3">
        <v>0.123325649</v>
      </c>
      <c r="D8" s="3">
        <v>-0.53498426600000004</v>
      </c>
      <c r="E8" s="137">
        <v>0</v>
      </c>
      <c r="F8" s="3">
        <v>42.122999999999998</v>
      </c>
      <c r="G8" s="3"/>
      <c r="H8" s="3">
        <f t="shared" si="0"/>
        <v>-0.65830991500000002</v>
      </c>
      <c r="I8" s="3">
        <f t="shared" si="1"/>
        <v>0.123325649</v>
      </c>
      <c r="J8" s="63">
        <f t="shared" si="2"/>
        <v>-5.3379805445013311</v>
      </c>
      <c r="K8" s="63">
        <f t="shared" si="3"/>
        <v>5.3379805445013311</v>
      </c>
      <c r="L8" s="3"/>
      <c r="M8" s="3">
        <v>3</v>
      </c>
      <c r="O8" s="138" t="s">
        <v>562</v>
      </c>
      <c r="S8" s="53" t="s">
        <v>385</v>
      </c>
    </row>
    <row r="9" spans="2:19" x14ac:dyDescent="0.2">
      <c r="B9" s="3" t="s">
        <v>28</v>
      </c>
      <c r="C9" s="3">
        <v>0.194851889</v>
      </c>
      <c r="D9" s="3">
        <v>-0.61248617900000002</v>
      </c>
      <c r="E9" s="137">
        <v>0</v>
      </c>
      <c r="F9" s="3">
        <v>48.786999999999999</v>
      </c>
      <c r="G9" s="3"/>
      <c r="H9" s="3">
        <f t="shared" si="0"/>
        <v>-0.80733806799999996</v>
      </c>
      <c r="I9" s="3">
        <f t="shared" si="1"/>
        <v>0.194851889</v>
      </c>
      <c r="J9" s="63">
        <f t="shared" si="2"/>
        <v>-4.1433422695737887</v>
      </c>
      <c r="K9" s="63">
        <f t="shared" si="3"/>
        <v>4.1433422695737887</v>
      </c>
      <c r="L9" s="3"/>
      <c r="M9" s="3">
        <v>1</v>
      </c>
      <c r="O9" s="139" t="s">
        <v>564</v>
      </c>
    </row>
    <row r="10" spans="2:19" x14ac:dyDescent="0.2">
      <c r="B10" s="3" t="s">
        <v>49</v>
      </c>
      <c r="C10" s="3">
        <v>0.11105147999999999</v>
      </c>
      <c r="D10" s="3">
        <v>-0.241783996</v>
      </c>
      <c r="E10" s="137">
        <v>0</v>
      </c>
      <c r="F10" s="3">
        <v>23.669</v>
      </c>
      <c r="G10" s="3"/>
      <c r="H10" s="3">
        <f t="shared" si="0"/>
        <v>-0.35283547599999998</v>
      </c>
      <c r="I10" s="3">
        <f t="shared" si="1"/>
        <v>0.11105147999999999</v>
      </c>
      <c r="J10" s="63">
        <f t="shared" si="2"/>
        <v>-3.1772244368107474</v>
      </c>
      <c r="K10" s="63">
        <f t="shared" si="3"/>
        <v>3.1772244368107474</v>
      </c>
      <c r="L10" s="3"/>
      <c r="M10" s="3">
        <v>2</v>
      </c>
      <c r="O10" s="139" t="s">
        <v>564</v>
      </c>
    </row>
    <row r="11" spans="2:19" x14ac:dyDescent="0.2">
      <c r="B11" s="3" t="s">
        <v>141</v>
      </c>
      <c r="C11" s="3">
        <v>-0.25418026999999999</v>
      </c>
      <c r="D11" s="3">
        <v>-1.04194627</v>
      </c>
      <c r="E11" s="137">
        <v>0</v>
      </c>
      <c r="F11" s="3">
        <v>54.213000000000001</v>
      </c>
      <c r="G11" s="3"/>
      <c r="H11" s="3">
        <f t="shared" si="0"/>
        <v>-0.78776599999999997</v>
      </c>
      <c r="I11" s="3">
        <f t="shared" si="1"/>
        <v>-0.25418026999999999</v>
      </c>
      <c r="J11" s="63">
        <f t="shared" si="2"/>
        <v>3.0992413376537842</v>
      </c>
      <c r="K11" s="63">
        <f t="shared" si="3"/>
        <v>3.0992413376537842</v>
      </c>
      <c r="L11" s="3"/>
      <c r="M11" s="3"/>
      <c r="O11" s="139" t="s">
        <v>564</v>
      </c>
      <c r="S11" s="1" t="s">
        <v>387</v>
      </c>
    </row>
    <row r="12" spans="2:19" x14ac:dyDescent="0.2">
      <c r="B12" s="3" t="s">
        <v>22</v>
      </c>
      <c r="C12" s="3">
        <v>9.2017325999999997E-2</v>
      </c>
      <c r="D12" s="3">
        <v>0.32854997699999999</v>
      </c>
      <c r="E12" s="137">
        <v>0</v>
      </c>
      <c r="F12" s="3">
        <v>-11.585000000000001</v>
      </c>
      <c r="G12" s="3"/>
      <c r="H12" s="3">
        <f t="shared" si="0"/>
        <v>0.23653265099999998</v>
      </c>
      <c r="I12" s="3">
        <f t="shared" si="1"/>
        <v>9.2017325999999997E-2</v>
      </c>
      <c r="J12" s="63">
        <f t="shared" si="2"/>
        <v>2.5705229795527855</v>
      </c>
      <c r="K12" s="63">
        <f t="shared" si="3"/>
        <v>2.5705229795527855</v>
      </c>
      <c r="L12" s="3"/>
      <c r="M12" s="3">
        <v>1</v>
      </c>
      <c r="O12" s="138" t="s">
        <v>562</v>
      </c>
    </row>
    <row r="13" spans="2:19" x14ac:dyDescent="0.2">
      <c r="B13" s="3" t="s">
        <v>565</v>
      </c>
      <c r="C13" s="3">
        <v>0.140300385</v>
      </c>
      <c r="D13" s="3">
        <v>0.45841868099999999</v>
      </c>
      <c r="E13" s="137">
        <v>0</v>
      </c>
      <c r="F13" s="3">
        <v>-43.378</v>
      </c>
      <c r="G13" s="3"/>
      <c r="H13" s="3">
        <f t="shared" si="0"/>
        <v>0.31811829599999997</v>
      </c>
      <c r="I13" s="3">
        <f t="shared" si="1"/>
        <v>0.140300385</v>
      </c>
      <c r="J13" s="63">
        <f t="shared" si="2"/>
        <v>2.2674085748232264</v>
      </c>
      <c r="K13" s="63">
        <f t="shared" si="3"/>
        <v>2.2674085748232264</v>
      </c>
      <c r="L13" s="3"/>
      <c r="M13" s="3"/>
      <c r="O13" s="139" t="s">
        <v>564</v>
      </c>
    </row>
    <row r="14" spans="2:19" x14ac:dyDescent="0.2">
      <c r="B14" s="3" t="s">
        <v>51</v>
      </c>
      <c r="C14" s="3">
        <v>-0.13841463700000001</v>
      </c>
      <c r="D14" s="3">
        <v>0.15869539399999999</v>
      </c>
      <c r="E14" s="137">
        <v>0</v>
      </c>
      <c r="F14" s="3">
        <v>-19.256</v>
      </c>
      <c r="G14" s="3"/>
      <c r="H14" s="3">
        <f t="shared" si="0"/>
        <v>0.297110031</v>
      </c>
      <c r="I14" s="3">
        <f t="shared" si="1"/>
        <v>-0.13841463700000001</v>
      </c>
      <c r="J14" s="63">
        <f t="shared" si="2"/>
        <v>-2.14652176561356</v>
      </c>
      <c r="K14" s="63">
        <f t="shared" si="3"/>
        <v>2.14652176561356</v>
      </c>
      <c r="L14" s="3"/>
      <c r="M14" s="3">
        <v>2</v>
      </c>
      <c r="O14" s="138" t="s">
        <v>562</v>
      </c>
      <c r="S14" s="1" t="s">
        <v>389</v>
      </c>
    </row>
    <row r="15" spans="2:19" x14ac:dyDescent="0.2">
      <c r="B15" s="3" t="s">
        <v>566</v>
      </c>
      <c r="C15" s="3">
        <v>12.176437160000001</v>
      </c>
      <c r="D15" s="3">
        <v>38.282056529999998</v>
      </c>
      <c r="E15" s="137">
        <v>0</v>
      </c>
      <c r="F15" s="3">
        <v>-43.113999999999997</v>
      </c>
      <c r="G15" s="3"/>
      <c r="H15" s="3">
        <f t="shared" si="0"/>
        <v>26.105619369999999</v>
      </c>
      <c r="I15" s="3">
        <f t="shared" si="1"/>
        <v>12.176437160000001</v>
      </c>
      <c r="J15" s="63">
        <f t="shared" si="2"/>
        <v>2.1439456408281581</v>
      </c>
      <c r="K15" s="63">
        <f t="shared" si="3"/>
        <v>2.1439456408281581</v>
      </c>
      <c r="L15" s="3"/>
      <c r="M15" s="3"/>
      <c r="O15" s="139" t="s">
        <v>564</v>
      </c>
    </row>
    <row r="16" spans="2:19" x14ac:dyDescent="0.2">
      <c r="B16" s="3" t="s">
        <v>73</v>
      </c>
      <c r="C16" s="3">
        <v>0.167327056</v>
      </c>
      <c r="D16" s="3">
        <v>-0.18960602700000001</v>
      </c>
      <c r="E16" s="137">
        <v>0</v>
      </c>
      <c r="F16" s="3">
        <v>31.035</v>
      </c>
      <c r="G16" s="3"/>
      <c r="H16" s="3">
        <f t="shared" si="0"/>
        <v>-0.35693308300000004</v>
      </c>
      <c r="I16" s="3">
        <f t="shared" si="1"/>
        <v>0.167327056</v>
      </c>
      <c r="J16" s="63">
        <f t="shared" si="2"/>
        <v>-2.133146255797389</v>
      </c>
      <c r="K16" s="63">
        <f t="shared" si="3"/>
        <v>2.133146255797389</v>
      </c>
      <c r="L16" s="3"/>
      <c r="M16" s="3">
        <v>3</v>
      </c>
      <c r="O16" s="139" t="s">
        <v>564</v>
      </c>
    </row>
    <row r="17" spans="2:19" x14ac:dyDescent="0.2">
      <c r="B17" s="3" t="s">
        <v>109</v>
      </c>
      <c r="C17" s="3">
        <v>0.29981797100000002</v>
      </c>
      <c r="D17" s="3">
        <v>-0.32780335599999999</v>
      </c>
      <c r="E17" s="137">
        <v>0</v>
      </c>
      <c r="F17" s="3">
        <v>47.823999999999998</v>
      </c>
      <c r="G17" s="3"/>
      <c r="H17" s="3">
        <f t="shared" si="0"/>
        <v>-0.62762132699999995</v>
      </c>
      <c r="I17" s="3">
        <f t="shared" si="1"/>
        <v>0.29981797100000002</v>
      </c>
      <c r="J17" s="63">
        <f t="shared" si="2"/>
        <v>-2.0933412527163022</v>
      </c>
      <c r="K17" s="63">
        <f t="shared" si="3"/>
        <v>2.0933412527163022</v>
      </c>
      <c r="L17" s="3"/>
      <c r="M17" s="3">
        <v>3</v>
      </c>
      <c r="O17" s="139" t="s">
        <v>564</v>
      </c>
      <c r="S17" s="1" t="s">
        <v>567</v>
      </c>
    </row>
    <row r="18" spans="2:19" x14ac:dyDescent="0.2">
      <c r="B18" s="3" t="s">
        <v>146</v>
      </c>
      <c r="C18" s="3">
        <v>0.32334115099999999</v>
      </c>
      <c r="D18" s="3">
        <v>-0.291395827</v>
      </c>
      <c r="E18" s="137">
        <v>0</v>
      </c>
      <c r="F18" s="3">
        <v>43.454999999999998</v>
      </c>
      <c r="G18" s="3"/>
      <c r="H18" s="3">
        <f t="shared" si="0"/>
        <v>-0.61473697800000004</v>
      </c>
      <c r="I18" s="3">
        <f t="shared" si="1"/>
        <v>0.32334115099999999</v>
      </c>
      <c r="J18" s="63">
        <f t="shared" si="2"/>
        <v>-1.9012024176285562</v>
      </c>
      <c r="K18" s="63">
        <f t="shared" si="3"/>
        <v>1.9012024176285562</v>
      </c>
      <c r="L18" s="3"/>
      <c r="M18" s="3"/>
      <c r="O18" s="139" t="s">
        <v>564</v>
      </c>
    </row>
    <row r="19" spans="2:19" x14ac:dyDescent="0.2">
      <c r="B19" s="3" t="s">
        <v>53</v>
      </c>
      <c r="C19" s="3">
        <v>-0.54408872699999999</v>
      </c>
      <c r="D19" s="3">
        <v>0.42971216200000001</v>
      </c>
      <c r="E19" s="137">
        <v>0</v>
      </c>
      <c r="F19" s="3">
        <v>-57.817999999999998</v>
      </c>
      <c r="G19" s="3"/>
      <c r="H19" s="3">
        <f t="shared" si="0"/>
        <v>0.97380088900000006</v>
      </c>
      <c r="I19" s="3">
        <f t="shared" si="1"/>
        <v>-0.54408872699999999</v>
      </c>
      <c r="J19" s="63">
        <f t="shared" si="2"/>
        <v>-1.7897832479811699</v>
      </c>
      <c r="K19" s="63">
        <f t="shared" si="3"/>
        <v>1.7897832479811699</v>
      </c>
      <c r="L19" s="3"/>
      <c r="M19" s="3">
        <v>2</v>
      </c>
      <c r="O19" s="138" t="s">
        <v>562</v>
      </c>
    </row>
    <row r="20" spans="2:19" x14ac:dyDescent="0.2">
      <c r="B20" s="3" t="s">
        <v>144</v>
      </c>
      <c r="C20" s="3">
        <v>8.9901404000000004E-2</v>
      </c>
      <c r="D20" s="3">
        <v>-5.4938775000000002E-2</v>
      </c>
      <c r="E20" s="137">
        <v>0</v>
      </c>
      <c r="F20" s="3">
        <v>9.9670000000000005</v>
      </c>
      <c r="G20" s="3"/>
      <c r="H20" s="3">
        <f t="shared" si="0"/>
        <v>-0.14484017900000001</v>
      </c>
      <c r="I20" s="3">
        <f t="shared" si="1"/>
        <v>8.9901404000000004E-2</v>
      </c>
      <c r="J20" s="63">
        <f t="shared" si="2"/>
        <v>-1.6111003005025373</v>
      </c>
      <c r="K20" s="63">
        <f t="shared" si="3"/>
        <v>1.6111003005025373</v>
      </c>
      <c r="L20" s="3"/>
      <c r="M20" s="3"/>
      <c r="O20" s="139" t="s">
        <v>564</v>
      </c>
      <c r="S20" s="1" t="s">
        <v>568</v>
      </c>
    </row>
    <row r="21" spans="2:19" x14ac:dyDescent="0.2">
      <c r="B21" s="3" t="s">
        <v>527</v>
      </c>
      <c r="C21" s="3">
        <v>23.078440839999999</v>
      </c>
      <c r="D21" s="3">
        <v>59.602212209999998</v>
      </c>
      <c r="E21" s="137">
        <v>0</v>
      </c>
      <c r="F21" s="3">
        <v>-55.881</v>
      </c>
      <c r="G21" s="3"/>
      <c r="H21" s="3">
        <f t="shared" si="0"/>
        <v>36.523771369999999</v>
      </c>
      <c r="I21" s="3">
        <f t="shared" si="1"/>
        <v>23.078440839999999</v>
      </c>
      <c r="J21" s="63">
        <f t="shared" si="2"/>
        <v>1.5825926726686099</v>
      </c>
      <c r="K21" s="63">
        <f t="shared" si="3"/>
        <v>1.5825926726686099</v>
      </c>
      <c r="L21" s="3"/>
      <c r="M21" s="3"/>
      <c r="O21" s="138" t="s">
        <v>562</v>
      </c>
    </row>
    <row r="22" spans="2:19" x14ac:dyDescent="0.2">
      <c r="B22" s="3" t="s">
        <v>569</v>
      </c>
      <c r="C22" s="3">
        <v>1.8919915970000001</v>
      </c>
      <c r="D22" s="3">
        <v>4.8780329990000002</v>
      </c>
      <c r="E22" s="137">
        <v>0</v>
      </c>
      <c r="F22" s="3">
        <v>-33.289000000000001</v>
      </c>
      <c r="G22" s="3"/>
      <c r="H22" s="3">
        <f t="shared" si="0"/>
        <v>2.9860414020000001</v>
      </c>
      <c r="I22" s="3">
        <f t="shared" si="1"/>
        <v>1.8919915970000001</v>
      </c>
      <c r="J22" s="63">
        <f t="shared" si="2"/>
        <v>1.578252993689168</v>
      </c>
      <c r="K22" s="63">
        <f t="shared" si="3"/>
        <v>1.578252993689168</v>
      </c>
      <c r="L22" s="3"/>
      <c r="M22" s="3">
        <v>2</v>
      </c>
      <c r="O22" s="138" t="s">
        <v>562</v>
      </c>
    </row>
    <row r="23" spans="2:19" x14ac:dyDescent="0.2">
      <c r="B23" s="3" t="s">
        <v>145</v>
      </c>
      <c r="C23" s="3">
        <v>0.24396849500000001</v>
      </c>
      <c r="D23" s="3">
        <v>-5.8682574000000001E-2</v>
      </c>
      <c r="E23" s="137">
        <v>0</v>
      </c>
      <c r="F23" s="3">
        <v>22.532</v>
      </c>
      <c r="G23" s="3"/>
      <c r="H23" s="3">
        <f t="shared" si="0"/>
        <v>-0.30265106899999999</v>
      </c>
      <c r="I23" s="3">
        <f t="shared" si="1"/>
        <v>0.24396849500000001</v>
      </c>
      <c r="J23" s="63">
        <f t="shared" si="2"/>
        <v>-1.2405334098568752</v>
      </c>
      <c r="K23" s="63">
        <f t="shared" si="3"/>
        <v>1.2405334098568752</v>
      </c>
      <c r="L23" s="3"/>
      <c r="M23" s="3"/>
      <c r="O23" s="139" t="s">
        <v>564</v>
      </c>
      <c r="S23" s="1" t="s">
        <v>570</v>
      </c>
    </row>
    <row r="24" spans="2:19" x14ac:dyDescent="0.2">
      <c r="B24" s="3" t="s">
        <v>541</v>
      </c>
      <c r="C24" s="3">
        <v>0.34495300899999998</v>
      </c>
      <c r="D24" s="3">
        <v>0.75665710799999997</v>
      </c>
      <c r="E24" s="137">
        <v>0</v>
      </c>
      <c r="F24" s="3">
        <v>-62.61</v>
      </c>
      <c r="G24" s="3"/>
      <c r="H24" s="3">
        <f t="shared" si="0"/>
        <v>0.41170409899999999</v>
      </c>
      <c r="I24" s="3">
        <f t="shared" si="1"/>
        <v>0.34495300899999998</v>
      </c>
      <c r="J24" s="63">
        <f t="shared" si="2"/>
        <v>1.19350777717089</v>
      </c>
      <c r="K24" s="63">
        <f t="shared" si="3"/>
        <v>1.19350777717089</v>
      </c>
      <c r="L24" s="3"/>
      <c r="M24" s="3"/>
      <c r="O24" s="138" t="s">
        <v>562</v>
      </c>
    </row>
    <row r="25" spans="2:19" x14ac:dyDescent="0.2">
      <c r="B25" s="3" t="s">
        <v>16</v>
      </c>
      <c r="C25" s="3">
        <v>0.71597648400000002</v>
      </c>
      <c r="D25" s="3">
        <v>-9.2336741E-2</v>
      </c>
      <c r="E25" s="137">
        <v>0</v>
      </c>
      <c r="F25" s="3">
        <v>49.186</v>
      </c>
      <c r="G25" s="3"/>
      <c r="H25" s="3">
        <f t="shared" si="0"/>
        <v>-0.80831322500000002</v>
      </c>
      <c r="I25" s="3">
        <f t="shared" si="1"/>
        <v>0.71597648400000002</v>
      </c>
      <c r="J25" s="63">
        <f t="shared" si="2"/>
        <v>-1.1289661644808993</v>
      </c>
      <c r="K25" s="63">
        <f t="shared" si="3"/>
        <v>1.1289661644808993</v>
      </c>
      <c r="L25" s="3"/>
      <c r="M25" s="3">
        <v>1</v>
      </c>
      <c r="O25" s="138" t="s">
        <v>562</v>
      </c>
    </row>
    <row r="26" spans="2:19" x14ac:dyDescent="0.2">
      <c r="B26" s="3" t="s">
        <v>8</v>
      </c>
      <c r="C26" s="3">
        <v>0.45141123700000002</v>
      </c>
      <c r="D26" s="3">
        <v>-1.363913E-3</v>
      </c>
      <c r="E26" s="137">
        <v>0</v>
      </c>
      <c r="F26" s="3">
        <v>33.265000000000001</v>
      </c>
      <c r="G26" s="3"/>
      <c r="H26" s="3">
        <f t="shared" si="0"/>
        <v>-0.45277515000000002</v>
      </c>
      <c r="I26" s="3">
        <f t="shared" si="1"/>
        <v>0.45141123700000002</v>
      </c>
      <c r="J26" s="63">
        <f t="shared" si="2"/>
        <v>-1.0030214422863382</v>
      </c>
      <c r="K26" s="63">
        <f t="shared" si="3"/>
        <v>1.0030214422863382</v>
      </c>
      <c r="L26" s="3"/>
      <c r="M26" s="3">
        <v>1</v>
      </c>
      <c r="O26" s="138" t="s">
        <v>562</v>
      </c>
    </row>
    <row r="27" spans="2:19" x14ac:dyDescent="0.2">
      <c r="B27" s="3" t="s">
        <v>105</v>
      </c>
      <c r="C27" s="3">
        <v>0.46342883000000001</v>
      </c>
      <c r="D27" s="3">
        <v>4.9848109999999996E-3</v>
      </c>
      <c r="E27" s="137">
        <v>0</v>
      </c>
      <c r="F27" s="3">
        <v>30.236999999999998</v>
      </c>
      <c r="G27" s="3"/>
      <c r="H27" s="3">
        <f t="shared" si="0"/>
        <v>-0.45844401900000004</v>
      </c>
      <c r="I27" s="3">
        <f t="shared" si="1"/>
        <v>0.46342883000000001</v>
      </c>
      <c r="J27" s="63">
        <f t="shared" si="2"/>
        <v>-0.98924363208046429</v>
      </c>
      <c r="K27" s="63">
        <f t="shared" si="3"/>
        <v>0.98924363208046429</v>
      </c>
      <c r="L27" s="3"/>
      <c r="M27" s="3">
        <v>3</v>
      </c>
      <c r="O27" s="138" t="s">
        <v>562</v>
      </c>
    </row>
    <row r="28" spans="2:19" x14ac:dyDescent="0.2">
      <c r="B28" s="3" t="s">
        <v>91</v>
      </c>
      <c r="C28" s="3">
        <v>0.37940665800000001</v>
      </c>
      <c r="D28" s="3">
        <v>1.863511E-2</v>
      </c>
      <c r="E28" s="137">
        <v>0</v>
      </c>
      <c r="F28" s="3">
        <v>21.459</v>
      </c>
      <c r="G28" s="3"/>
      <c r="H28" s="3">
        <f t="shared" si="0"/>
        <v>-0.360771548</v>
      </c>
      <c r="I28" s="3">
        <f t="shared" si="1"/>
        <v>0.37940665800000001</v>
      </c>
      <c r="J28" s="63">
        <f t="shared" si="2"/>
        <v>-0.95088354511691253</v>
      </c>
      <c r="K28" s="63">
        <f t="shared" si="3"/>
        <v>0.95088354511691253</v>
      </c>
      <c r="L28" s="3"/>
      <c r="M28" s="3">
        <v>3</v>
      </c>
      <c r="O28" s="138" t="s">
        <v>562</v>
      </c>
    </row>
    <row r="29" spans="2:19" x14ac:dyDescent="0.2">
      <c r="B29" s="3" t="s">
        <v>54</v>
      </c>
      <c r="C29" s="3">
        <v>0.49747084899999999</v>
      </c>
      <c r="D29" s="3">
        <v>0.14024478400000001</v>
      </c>
      <c r="E29" s="137">
        <v>0</v>
      </c>
      <c r="F29" s="3">
        <v>27.545999999999999</v>
      </c>
      <c r="G29" s="3"/>
      <c r="H29" s="3">
        <f t="shared" si="0"/>
        <v>-0.35722606499999998</v>
      </c>
      <c r="I29" s="3">
        <f t="shared" si="1"/>
        <v>0.49747084899999999</v>
      </c>
      <c r="J29" s="63">
        <f t="shared" si="2"/>
        <v>-0.71808441784696408</v>
      </c>
      <c r="K29" s="63">
        <f t="shared" si="3"/>
        <v>0.71808441784696408</v>
      </c>
      <c r="L29" s="3"/>
      <c r="M29" s="3"/>
      <c r="O29" s="138" t="s">
        <v>562</v>
      </c>
    </row>
    <row r="30" spans="2:19" x14ac:dyDescent="0.2">
      <c r="B30" s="1" t="s">
        <v>548</v>
      </c>
      <c r="C30" s="1">
        <v>1.8280303351268901</v>
      </c>
      <c r="D30" s="1">
        <v>3.1304617291602099</v>
      </c>
      <c r="E30" s="140">
        <v>3.1992566320231997E-181</v>
      </c>
      <c r="F30" s="140">
        <v>-30.240755184963898</v>
      </c>
      <c r="H30" s="1">
        <f t="shared" si="0"/>
        <v>1.3024313940333199</v>
      </c>
      <c r="I30" s="1">
        <f t="shared" si="1"/>
        <v>1.8280303351268901</v>
      </c>
      <c r="J30" s="53">
        <f t="shared" si="2"/>
        <v>0.71247799831664915</v>
      </c>
      <c r="K30" s="53">
        <f t="shared" si="3"/>
        <v>0.71247799831664915</v>
      </c>
      <c r="L30" s="3"/>
      <c r="M30" s="3">
        <v>2</v>
      </c>
      <c r="O30" s="138" t="s">
        <v>562</v>
      </c>
    </row>
    <row r="31" spans="2:19" x14ac:dyDescent="0.2">
      <c r="B31" s="3" t="s">
        <v>25</v>
      </c>
      <c r="C31" s="3">
        <v>-0.14241373099999999</v>
      </c>
      <c r="D31" s="3">
        <v>-0.23607402599999999</v>
      </c>
      <c r="E31" s="137">
        <v>0</v>
      </c>
      <c r="F31" s="3">
        <v>6.0629999999999997</v>
      </c>
      <c r="G31" s="3"/>
      <c r="H31" s="3">
        <f t="shared" si="0"/>
        <v>-9.3660295000000005E-2</v>
      </c>
      <c r="I31" s="3">
        <f t="shared" si="1"/>
        <v>-0.14241373099999999</v>
      </c>
      <c r="J31" s="63">
        <f t="shared" si="2"/>
        <v>0.65766337516991258</v>
      </c>
      <c r="K31" s="63">
        <f t="shared" si="3"/>
        <v>0.65766337516991258</v>
      </c>
      <c r="L31" s="3"/>
      <c r="M31" s="3"/>
      <c r="O31" s="139" t="s">
        <v>564</v>
      </c>
    </row>
    <row r="32" spans="2:19" x14ac:dyDescent="0.2">
      <c r="B32" s="3" t="s">
        <v>165</v>
      </c>
      <c r="C32" s="3">
        <v>0.19153260799999999</v>
      </c>
      <c r="D32" s="3">
        <v>6.7901235000000004E-2</v>
      </c>
      <c r="E32" s="137">
        <v>0</v>
      </c>
      <c r="F32" s="3">
        <v>30.106000000000002</v>
      </c>
      <c r="G32" s="3"/>
      <c r="H32" s="3">
        <f t="shared" si="0"/>
        <v>-0.12363137299999999</v>
      </c>
      <c r="I32" s="3">
        <f t="shared" si="1"/>
        <v>0.19153260799999999</v>
      </c>
      <c r="J32" s="63">
        <f t="shared" si="2"/>
        <v>-0.64548472602639018</v>
      </c>
      <c r="K32" s="63">
        <f t="shared" si="3"/>
        <v>0.64548472602639018</v>
      </c>
      <c r="L32" s="3"/>
      <c r="M32" s="3"/>
      <c r="O32" s="138" t="s">
        <v>562</v>
      </c>
    </row>
    <row r="33" spans="2:20" x14ac:dyDescent="0.2">
      <c r="B33" s="3" t="s">
        <v>571</v>
      </c>
      <c r="C33" s="3">
        <v>0.47095694700000001</v>
      </c>
      <c r="D33" s="3">
        <v>0.16775911499999999</v>
      </c>
      <c r="E33" s="137">
        <v>0</v>
      </c>
      <c r="F33" s="3">
        <v>51.378</v>
      </c>
      <c r="G33" s="3"/>
      <c r="H33" s="3">
        <f t="shared" si="0"/>
        <v>-0.30319783200000006</v>
      </c>
      <c r="I33" s="3">
        <f t="shared" si="1"/>
        <v>0.47095694700000001</v>
      </c>
      <c r="J33" s="63">
        <f t="shared" si="2"/>
        <v>-0.64379097480432756</v>
      </c>
      <c r="K33" s="63">
        <f t="shared" si="3"/>
        <v>0.64379097480432756</v>
      </c>
      <c r="L33" s="3"/>
      <c r="M33" s="3"/>
      <c r="O33" s="139" t="s">
        <v>564</v>
      </c>
    </row>
    <row r="34" spans="2:20" x14ac:dyDescent="0.2">
      <c r="B34" s="3" t="s">
        <v>572</v>
      </c>
      <c r="C34" s="3">
        <v>0.489887301</v>
      </c>
      <c r="D34" s="3">
        <v>0.174928308</v>
      </c>
      <c r="E34" s="137">
        <v>0</v>
      </c>
      <c r="F34" s="3">
        <v>52.597999999999999</v>
      </c>
      <c r="G34" s="3"/>
      <c r="H34" s="3">
        <f t="shared" si="0"/>
        <v>-0.31495899299999996</v>
      </c>
      <c r="I34" s="3">
        <f t="shared" si="1"/>
        <v>0.489887301</v>
      </c>
      <c r="J34" s="63">
        <f t="shared" si="2"/>
        <v>-0.64292132569486626</v>
      </c>
      <c r="K34" s="63">
        <f t="shared" si="3"/>
        <v>0.64292132569486626</v>
      </c>
      <c r="L34" s="3"/>
      <c r="M34" s="3"/>
      <c r="O34" s="139" t="s">
        <v>564</v>
      </c>
    </row>
    <row r="35" spans="2:20" x14ac:dyDescent="0.2">
      <c r="B35" s="3" t="s">
        <v>143</v>
      </c>
      <c r="C35" s="3">
        <v>0.238673943</v>
      </c>
      <c r="D35" s="3">
        <v>8.9376872999999996E-2</v>
      </c>
      <c r="E35" s="137">
        <v>0</v>
      </c>
      <c r="F35" s="3">
        <v>13.459</v>
      </c>
      <c r="G35" s="3"/>
      <c r="H35" s="3">
        <f t="shared" si="0"/>
        <v>-0.14929707</v>
      </c>
      <c r="I35" s="3">
        <f t="shared" si="1"/>
        <v>0.238673943</v>
      </c>
      <c r="J35" s="63">
        <f t="shared" si="2"/>
        <v>-0.62552731196132294</v>
      </c>
      <c r="K35" s="63">
        <f t="shared" si="3"/>
        <v>0.62552731196132294</v>
      </c>
      <c r="L35" s="3"/>
      <c r="M35" s="3"/>
      <c r="O35" s="139" t="s">
        <v>564</v>
      </c>
    </row>
    <row r="36" spans="2:20" x14ac:dyDescent="0.2">
      <c r="B36" s="3" t="s">
        <v>102</v>
      </c>
      <c r="C36" s="3">
        <v>0.79206942300000005</v>
      </c>
      <c r="D36" s="3">
        <v>0.29693987100000002</v>
      </c>
      <c r="E36" s="137">
        <v>0</v>
      </c>
      <c r="F36" s="3">
        <v>31.888999999999999</v>
      </c>
      <c r="G36" s="3"/>
      <c r="H36" s="3">
        <f t="shared" si="0"/>
        <v>-0.49512955200000003</v>
      </c>
      <c r="I36" s="3">
        <f t="shared" si="1"/>
        <v>0.79206942300000005</v>
      </c>
      <c r="J36" s="63">
        <f t="shared" si="2"/>
        <v>-0.62510878165789263</v>
      </c>
      <c r="K36" s="63">
        <f t="shared" si="3"/>
        <v>0.62510878165789263</v>
      </c>
      <c r="L36" s="3"/>
      <c r="M36" s="3">
        <v>3</v>
      </c>
      <c r="O36" s="138" t="s">
        <v>562</v>
      </c>
      <c r="T36" s="53"/>
    </row>
    <row r="37" spans="2:20" x14ac:dyDescent="0.2">
      <c r="B37" s="3" t="s">
        <v>150</v>
      </c>
      <c r="C37" s="3">
        <v>-0.19969167800000001</v>
      </c>
      <c r="D37" s="3">
        <v>-8.7270313000000002E-2</v>
      </c>
      <c r="E37" s="137">
        <v>0</v>
      </c>
      <c r="F37" s="3">
        <v>-9.6289999999999996</v>
      </c>
      <c r="G37" s="3"/>
      <c r="H37" s="3">
        <f t="shared" si="0"/>
        <v>0.11242136500000001</v>
      </c>
      <c r="I37" s="3">
        <f t="shared" si="1"/>
        <v>-0.19969167800000001</v>
      </c>
      <c r="J37" s="63">
        <f t="shared" si="2"/>
        <v>-0.56297471244645458</v>
      </c>
      <c r="K37" s="63">
        <f t="shared" si="3"/>
        <v>0.56297471244645458</v>
      </c>
      <c r="L37" s="3"/>
      <c r="M37" s="3"/>
      <c r="O37" s="139" t="s">
        <v>564</v>
      </c>
    </row>
    <row r="38" spans="2:20" x14ac:dyDescent="0.2">
      <c r="B38" s="3" t="s">
        <v>573</v>
      </c>
      <c r="C38" s="3">
        <v>0.17136127400000001</v>
      </c>
      <c r="D38" s="3">
        <v>8.3162637999999997E-2</v>
      </c>
      <c r="E38" s="137">
        <v>0</v>
      </c>
      <c r="F38" s="3">
        <v>20.196999999999999</v>
      </c>
      <c r="G38" s="3"/>
      <c r="H38" s="3">
        <f t="shared" si="0"/>
        <v>-8.8198636000000011E-2</v>
      </c>
      <c r="I38" s="3">
        <f t="shared" si="1"/>
        <v>0.17136127400000001</v>
      </c>
      <c r="J38" s="63">
        <f t="shared" si="2"/>
        <v>-0.51469409593675175</v>
      </c>
      <c r="K38" s="63">
        <f t="shared" si="3"/>
        <v>0.51469409593675175</v>
      </c>
      <c r="L38" s="3"/>
      <c r="M38" s="3"/>
      <c r="O38" s="139" t="s">
        <v>564</v>
      </c>
    </row>
    <row r="39" spans="2:20" x14ac:dyDescent="0.2">
      <c r="B39" s="3" t="s">
        <v>536</v>
      </c>
      <c r="C39" s="3">
        <v>0.43446078399999999</v>
      </c>
      <c r="D39" s="3">
        <v>0.64465212900000002</v>
      </c>
      <c r="E39" s="137">
        <v>0</v>
      </c>
      <c r="F39" s="3">
        <v>-28.707999999999998</v>
      </c>
      <c r="G39" s="3"/>
      <c r="H39" s="3">
        <f t="shared" si="0"/>
        <v>0.21019134500000003</v>
      </c>
      <c r="I39" s="3">
        <f t="shared" si="1"/>
        <v>0.43446078399999999</v>
      </c>
      <c r="J39" s="63">
        <f t="shared" si="2"/>
        <v>0.48379819937902618</v>
      </c>
      <c r="K39" s="63">
        <f t="shared" si="3"/>
        <v>0.48379819937902618</v>
      </c>
      <c r="L39" s="3"/>
      <c r="M39" s="3"/>
      <c r="O39" s="138" t="s">
        <v>562</v>
      </c>
    </row>
    <row r="40" spans="2:20" x14ac:dyDescent="0.2">
      <c r="B40" s="3" t="s">
        <v>574</v>
      </c>
      <c r="C40" s="3">
        <v>0.58824963399999997</v>
      </c>
      <c r="D40" s="3">
        <v>0.86644817699999999</v>
      </c>
      <c r="E40" s="137">
        <v>0</v>
      </c>
      <c r="F40" s="3">
        <v>-51.122999999999998</v>
      </c>
      <c r="G40" s="3"/>
      <c r="H40" s="3">
        <f t="shared" si="0"/>
        <v>0.27819854300000002</v>
      </c>
      <c r="I40" s="3">
        <f t="shared" si="1"/>
        <v>0.58824963399999997</v>
      </c>
      <c r="J40" s="63">
        <f t="shared" si="2"/>
        <v>0.47292599420469855</v>
      </c>
      <c r="K40" s="63">
        <f t="shared" si="3"/>
        <v>0.47292599420469855</v>
      </c>
      <c r="L40" s="3"/>
      <c r="M40" s="3"/>
      <c r="O40" s="138" t="s">
        <v>562</v>
      </c>
    </row>
    <row r="41" spans="2:20" x14ac:dyDescent="0.2">
      <c r="B41" s="3" t="s">
        <v>75</v>
      </c>
      <c r="C41" s="3">
        <v>0.39948315699999998</v>
      </c>
      <c r="D41" s="3">
        <v>0.21151477799999999</v>
      </c>
      <c r="E41" s="137">
        <v>0</v>
      </c>
      <c r="F41" s="3">
        <v>15.504</v>
      </c>
      <c r="G41" s="3"/>
      <c r="H41" s="3">
        <f t="shared" si="0"/>
        <v>-0.18796837899999999</v>
      </c>
      <c r="I41" s="3">
        <f t="shared" si="1"/>
        <v>0.39948315699999998</v>
      </c>
      <c r="J41" s="63">
        <f t="shared" si="2"/>
        <v>-0.47052892144837033</v>
      </c>
      <c r="K41" s="63">
        <f t="shared" si="3"/>
        <v>0.47052892144837033</v>
      </c>
      <c r="L41" s="3"/>
      <c r="M41" s="3">
        <v>3</v>
      </c>
      <c r="O41" s="138" t="s">
        <v>562</v>
      </c>
    </row>
    <row r="42" spans="2:20" x14ac:dyDescent="0.2">
      <c r="B42" s="3" t="s">
        <v>41</v>
      </c>
      <c r="C42" s="3">
        <v>0.20412659399999999</v>
      </c>
      <c r="D42" s="3">
        <v>0.29934924099999999</v>
      </c>
      <c r="E42" s="137">
        <v>0</v>
      </c>
      <c r="F42" s="3">
        <v>-11.23</v>
      </c>
      <c r="G42" s="3"/>
      <c r="H42" s="3">
        <f t="shared" si="0"/>
        <v>9.5222646999999994E-2</v>
      </c>
      <c r="I42" s="3">
        <f t="shared" si="1"/>
        <v>0.20412659399999999</v>
      </c>
      <c r="J42" s="63">
        <f t="shared" si="2"/>
        <v>0.46648819800520452</v>
      </c>
      <c r="K42" s="63">
        <f t="shared" si="3"/>
        <v>0.46648819800520452</v>
      </c>
      <c r="L42" s="3"/>
      <c r="M42" s="3">
        <v>2</v>
      </c>
      <c r="O42" s="138" t="s">
        <v>562</v>
      </c>
    </row>
    <row r="43" spans="2:20" x14ac:dyDescent="0.2">
      <c r="B43" s="3" t="s">
        <v>540</v>
      </c>
      <c r="C43" s="3">
        <v>0.65384521299999998</v>
      </c>
      <c r="D43" s="3">
        <v>0.95841868100000005</v>
      </c>
      <c r="E43" s="137">
        <v>0</v>
      </c>
      <c r="F43" s="3">
        <v>-82.278000000000006</v>
      </c>
      <c r="G43" s="3"/>
      <c r="H43" s="3">
        <f t="shared" si="0"/>
        <v>0.30457346800000007</v>
      </c>
      <c r="I43" s="3">
        <f t="shared" si="1"/>
        <v>0.65384521299999998</v>
      </c>
      <c r="J43" s="63">
        <f t="shared" si="2"/>
        <v>0.46581891546248894</v>
      </c>
      <c r="K43" s="63">
        <f t="shared" si="3"/>
        <v>0.46581891546248894</v>
      </c>
      <c r="L43" s="3"/>
      <c r="M43" s="3"/>
      <c r="O43" s="138" t="s">
        <v>562</v>
      </c>
    </row>
    <row r="44" spans="2:20" x14ac:dyDescent="0.2">
      <c r="B44" s="3" t="s">
        <v>23</v>
      </c>
      <c r="C44" s="3">
        <v>-1.4605732380000001</v>
      </c>
      <c r="D44" s="3">
        <v>-2.1343085180000001</v>
      </c>
      <c r="E44" s="137">
        <v>0</v>
      </c>
      <c r="F44" s="3">
        <v>37.947000000000003</v>
      </c>
      <c r="G44" s="3"/>
      <c r="H44" s="3">
        <f t="shared" si="0"/>
        <v>-0.67373528000000005</v>
      </c>
      <c r="I44" s="3">
        <f t="shared" si="1"/>
        <v>-1.4605732380000001</v>
      </c>
      <c r="J44" s="63">
        <f t="shared" si="2"/>
        <v>0.46128140819734781</v>
      </c>
      <c r="K44" s="63">
        <f t="shared" si="3"/>
        <v>0.46128140819734781</v>
      </c>
      <c r="L44" s="3"/>
      <c r="M44" s="3"/>
      <c r="O44" s="139" t="s">
        <v>564</v>
      </c>
    </row>
    <row r="45" spans="2:20" x14ac:dyDescent="0.2">
      <c r="B45" s="3" t="s">
        <v>27</v>
      </c>
      <c r="C45" s="3">
        <v>-0.74274623299999998</v>
      </c>
      <c r="D45" s="3">
        <v>-1.0742921409999999</v>
      </c>
      <c r="E45" s="137">
        <v>0</v>
      </c>
      <c r="F45" s="3">
        <v>22.753</v>
      </c>
      <c r="G45" s="3"/>
      <c r="H45" s="3">
        <f t="shared" si="0"/>
        <v>-0.33154590799999994</v>
      </c>
      <c r="I45" s="3">
        <f t="shared" si="1"/>
        <v>-0.74274623299999998</v>
      </c>
      <c r="J45" s="63">
        <f t="shared" si="2"/>
        <v>0.446378444305082</v>
      </c>
      <c r="K45" s="63">
        <f t="shared" si="3"/>
        <v>0.446378444305082</v>
      </c>
      <c r="L45" s="3"/>
      <c r="M45" s="3"/>
      <c r="O45" s="139" t="s">
        <v>564</v>
      </c>
    </row>
    <row r="46" spans="2:20" x14ac:dyDescent="0.2">
      <c r="B46" s="3" t="s">
        <v>526</v>
      </c>
      <c r="C46" s="3">
        <v>0.26647181199999997</v>
      </c>
      <c r="D46" s="3">
        <v>0.38368269599999999</v>
      </c>
      <c r="E46" s="137">
        <v>0</v>
      </c>
      <c r="F46" s="3">
        <v>-16.033000000000001</v>
      </c>
      <c r="G46" s="3"/>
      <c r="H46" s="3">
        <f t="shared" si="0"/>
        <v>0.11721088400000002</v>
      </c>
      <c r="I46" s="3">
        <f t="shared" si="1"/>
        <v>0.26647181199999997</v>
      </c>
      <c r="J46" s="63">
        <f t="shared" si="2"/>
        <v>0.43986222452677293</v>
      </c>
      <c r="K46" s="63">
        <f t="shared" si="3"/>
        <v>0.43986222452677293</v>
      </c>
      <c r="L46" s="3"/>
      <c r="M46" s="3"/>
      <c r="O46" s="138" t="s">
        <v>562</v>
      </c>
    </row>
    <row r="47" spans="2:20" x14ac:dyDescent="0.2">
      <c r="B47" s="3" t="s">
        <v>331</v>
      </c>
      <c r="C47" s="3">
        <v>0.47048486299999998</v>
      </c>
      <c r="D47" s="3">
        <v>0.26400495200000001</v>
      </c>
      <c r="E47" s="137">
        <v>0</v>
      </c>
      <c r="F47" s="3">
        <v>24.66</v>
      </c>
      <c r="G47" s="3"/>
      <c r="H47" s="3">
        <f t="shared" si="0"/>
        <v>-0.20647991099999996</v>
      </c>
      <c r="I47" s="3">
        <f t="shared" si="1"/>
        <v>0.47048486299999998</v>
      </c>
      <c r="J47" s="63">
        <f t="shared" si="2"/>
        <v>-0.43886621491582389</v>
      </c>
      <c r="K47" s="63">
        <f t="shared" si="3"/>
        <v>0.43886621491582389</v>
      </c>
      <c r="L47" s="3"/>
      <c r="M47" s="3">
        <v>3</v>
      </c>
      <c r="O47" s="138" t="s">
        <v>562</v>
      </c>
    </row>
    <row r="48" spans="2:20" x14ac:dyDescent="0.2">
      <c r="B48" s="3" t="s">
        <v>127</v>
      </c>
      <c r="C48" s="3">
        <v>0.59281690799999998</v>
      </c>
      <c r="D48" s="3">
        <v>0.85088078700000003</v>
      </c>
      <c r="E48" s="137">
        <v>0</v>
      </c>
      <c r="F48" s="3">
        <v>-45.610999999999997</v>
      </c>
      <c r="G48" s="3"/>
      <c r="H48" s="3">
        <f t="shared" si="0"/>
        <v>0.25806387900000005</v>
      </c>
      <c r="I48" s="3">
        <f t="shared" si="1"/>
        <v>0.59281690799999998</v>
      </c>
      <c r="J48" s="63">
        <f t="shared" si="2"/>
        <v>0.435318013905231</v>
      </c>
      <c r="K48" s="63">
        <f t="shared" si="3"/>
        <v>0.435318013905231</v>
      </c>
      <c r="L48" s="3"/>
      <c r="M48" s="3"/>
      <c r="O48" s="138" t="s">
        <v>562</v>
      </c>
    </row>
    <row r="49" spans="1:16" x14ac:dyDescent="0.2">
      <c r="B49" s="3" t="s">
        <v>575</v>
      </c>
      <c r="C49" s="3">
        <v>0.40890512000000001</v>
      </c>
      <c r="D49" s="3">
        <v>0.23146251500000001</v>
      </c>
      <c r="E49" s="137">
        <v>0</v>
      </c>
      <c r="F49" s="3">
        <v>27.286000000000001</v>
      </c>
      <c r="G49" s="3"/>
      <c r="H49" s="3">
        <f t="shared" si="0"/>
        <v>-0.177442605</v>
      </c>
      <c r="I49" s="3">
        <f t="shared" si="1"/>
        <v>0.40890512000000001</v>
      </c>
      <c r="J49" s="63">
        <f t="shared" si="2"/>
        <v>-0.43394566690678754</v>
      </c>
      <c r="K49" s="63">
        <f t="shared" si="3"/>
        <v>0.43394566690678754</v>
      </c>
      <c r="L49" s="3"/>
      <c r="M49" s="3"/>
      <c r="O49" s="139" t="s">
        <v>564</v>
      </c>
    </row>
    <row r="50" spans="1:16" x14ac:dyDescent="0.2">
      <c r="B50" s="3" t="s">
        <v>208</v>
      </c>
      <c r="C50" s="3">
        <v>0.39093519900000001</v>
      </c>
      <c r="D50" s="3">
        <v>0.22159959100000001</v>
      </c>
      <c r="E50" s="137">
        <v>0</v>
      </c>
      <c r="F50" s="3">
        <v>30.192</v>
      </c>
      <c r="G50" s="3"/>
      <c r="H50" s="3">
        <f t="shared" si="0"/>
        <v>-0.169335608</v>
      </c>
      <c r="I50" s="3">
        <f t="shared" si="1"/>
        <v>0.39093519900000001</v>
      </c>
      <c r="J50" s="63">
        <f t="shared" si="2"/>
        <v>-0.43315518385951218</v>
      </c>
      <c r="K50" s="63">
        <f t="shared" si="3"/>
        <v>0.43315518385951218</v>
      </c>
      <c r="L50" s="3"/>
      <c r="M50" s="3"/>
      <c r="O50" s="139" t="s">
        <v>564</v>
      </c>
    </row>
    <row r="51" spans="1:16" x14ac:dyDescent="0.2">
      <c r="B51" s="3" t="s">
        <v>130</v>
      </c>
      <c r="C51" s="3">
        <v>0.45303083100000002</v>
      </c>
      <c r="D51" s="3">
        <v>0.26874231900000001</v>
      </c>
      <c r="E51" s="137">
        <v>0</v>
      </c>
      <c r="F51" s="3">
        <v>27.045000000000002</v>
      </c>
      <c r="G51" s="3"/>
      <c r="H51" s="3">
        <f t="shared" si="0"/>
        <v>-0.18428851200000002</v>
      </c>
      <c r="I51" s="3">
        <f t="shared" si="1"/>
        <v>0.45303083100000002</v>
      </c>
      <c r="J51" s="63">
        <f t="shared" si="2"/>
        <v>-0.40679022130394477</v>
      </c>
      <c r="K51" s="63">
        <f t="shared" si="3"/>
        <v>0.40679022130394477</v>
      </c>
      <c r="L51" s="3"/>
      <c r="M51" s="3"/>
      <c r="O51" s="139" t="s">
        <v>564</v>
      </c>
    </row>
    <row r="52" spans="1:16" x14ac:dyDescent="0.2">
      <c r="B52" s="3" t="s">
        <v>99</v>
      </c>
      <c r="C52" s="3">
        <v>0.49726705799999998</v>
      </c>
      <c r="D52" s="3">
        <v>0.29635697</v>
      </c>
      <c r="E52" s="137">
        <v>0</v>
      </c>
      <c r="F52" s="3">
        <v>12.817</v>
      </c>
      <c r="G52" s="3"/>
      <c r="H52" s="3">
        <f t="shared" si="0"/>
        <v>-0.20091008799999999</v>
      </c>
      <c r="I52" s="3">
        <f t="shared" si="1"/>
        <v>0.49726705799999998</v>
      </c>
      <c r="J52" s="63">
        <f t="shared" si="2"/>
        <v>-0.40402854918251996</v>
      </c>
      <c r="K52" s="63">
        <f t="shared" si="3"/>
        <v>0.40402854918251996</v>
      </c>
      <c r="L52" s="3"/>
      <c r="M52" s="3">
        <v>3</v>
      </c>
      <c r="O52" s="138" t="s">
        <v>562</v>
      </c>
    </row>
    <row r="53" spans="1:16" x14ac:dyDescent="0.2">
      <c r="B53" s="3" t="s">
        <v>124</v>
      </c>
      <c r="C53" s="3">
        <v>-0.81445456900000002</v>
      </c>
      <c r="D53" s="3">
        <v>-0.4940619</v>
      </c>
      <c r="E53" s="137">
        <v>0</v>
      </c>
      <c r="F53" s="3">
        <v>-21.331</v>
      </c>
      <c r="G53" s="3"/>
      <c r="H53" s="3">
        <f t="shared" si="0"/>
        <v>0.32039266900000002</v>
      </c>
      <c r="I53" s="3">
        <f t="shared" si="1"/>
        <v>-0.81445456900000002</v>
      </c>
      <c r="J53" s="63">
        <f t="shared" si="2"/>
        <v>-0.39338310716751596</v>
      </c>
      <c r="K53" s="63">
        <f t="shared" si="3"/>
        <v>0.39338310716751596</v>
      </c>
      <c r="L53" s="3"/>
      <c r="M53" s="3"/>
      <c r="O53" s="138" t="s">
        <v>562</v>
      </c>
    </row>
    <row r="54" spans="1:16" x14ac:dyDescent="0.2">
      <c r="A54" s="141"/>
      <c r="B54" s="142" t="s">
        <v>125</v>
      </c>
      <c r="C54" s="142">
        <v>-0.63221938899999996</v>
      </c>
      <c r="D54" s="142">
        <v>-0.39883469599999999</v>
      </c>
      <c r="E54" s="143">
        <v>0</v>
      </c>
      <c r="F54" s="142">
        <v>-15.02</v>
      </c>
      <c r="G54" s="142"/>
      <c r="H54" s="142">
        <f t="shared" si="0"/>
        <v>0.23338469299999998</v>
      </c>
      <c r="I54" s="142">
        <f t="shared" si="1"/>
        <v>-0.63221938899999996</v>
      </c>
      <c r="J54" s="144">
        <f t="shared" si="2"/>
        <v>-0.36915143233609365</v>
      </c>
      <c r="K54" s="144">
        <f t="shared" si="3"/>
        <v>0.36915143233609365</v>
      </c>
      <c r="L54" s="142"/>
      <c r="M54" s="141"/>
      <c r="N54" s="141"/>
      <c r="O54" s="145"/>
      <c r="P54" s="141"/>
    </row>
    <row r="55" spans="1:16" x14ac:dyDescent="0.2">
      <c r="B55" s="1" t="s">
        <v>528</v>
      </c>
      <c r="C55" s="1">
        <v>36.454551379999998</v>
      </c>
      <c r="D55" s="1">
        <v>23.117392460000001</v>
      </c>
      <c r="E55" s="140">
        <v>0</v>
      </c>
      <c r="F55" s="1">
        <v>24.131</v>
      </c>
      <c r="H55" s="1">
        <f t="shared" si="0"/>
        <v>-13.337158919999997</v>
      </c>
      <c r="I55" s="1">
        <f t="shared" si="1"/>
        <v>36.454551379999998</v>
      </c>
      <c r="J55" s="53">
        <f t="shared" si="2"/>
        <v>-0.36585716776416405</v>
      </c>
      <c r="K55" s="53">
        <f t="shared" si="3"/>
        <v>0.36585716776416405</v>
      </c>
      <c r="O55" s="139"/>
    </row>
    <row r="56" spans="1:16" x14ac:dyDescent="0.2">
      <c r="B56" s="1" t="s">
        <v>50</v>
      </c>
      <c r="C56" s="1">
        <v>188.17910330000001</v>
      </c>
      <c r="D56" s="1">
        <v>120.9773057</v>
      </c>
      <c r="E56" s="140">
        <v>0</v>
      </c>
      <c r="F56" s="1">
        <v>62.981999999999999</v>
      </c>
      <c r="H56" s="1">
        <f t="shared" si="0"/>
        <v>-67.201797600000006</v>
      </c>
      <c r="I56" s="1">
        <f t="shared" si="1"/>
        <v>188.17910330000001</v>
      </c>
      <c r="J56" s="53">
        <f t="shared" si="2"/>
        <v>-0.35711615382110284</v>
      </c>
      <c r="K56" s="53">
        <f t="shared" si="3"/>
        <v>0.35711615382110284</v>
      </c>
      <c r="O56" s="139"/>
    </row>
    <row r="57" spans="1:16" x14ac:dyDescent="0.2">
      <c r="B57" s="1" t="s">
        <v>189</v>
      </c>
      <c r="C57" s="1">
        <v>25.723275180000002</v>
      </c>
      <c r="D57" s="1">
        <v>16.61039401</v>
      </c>
      <c r="E57" s="140">
        <v>0</v>
      </c>
      <c r="F57" s="1">
        <v>21.434999999999999</v>
      </c>
      <c r="H57" s="1">
        <f t="shared" si="0"/>
        <v>-9.1128811700000014</v>
      </c>
      <c r="I57" s="1">
        <f t="shared" si="1"/>
        <v>25.723275180000002</v>
      </c>
      <c r="J57" s="53">
        <f t="shared" si="2"/>
        <v>-0.35426597531737797</v>
      </c>
      <c r="K57" s="53">
        <f t="shared" si="3"/>
        <v>0.35426597531737797</v>
      </c>
      <c r="O57" s="139"/>
    </row>
    <row r="58" spans="1:16" x14ac:dyDescent="0.2">
      <c r="B58" s="1" t="s">
        <v>539</v>
      </c>
      <c r="C58" s="1">
        <v>0.715239238</v>
      </c>
      <c r="D58" s="1">
        <v>0.96292503100000004</v>
      </c>
      <c r="E58" s="140">
        <v>0</v>
      </c>
      <c r="F58" s="1">
        <v>-70.320999999999998</v>
      </c>
      <c r="H58" s="1">
        <f t="shared" si="0"/>
        <v>0.24768579300000004</v>
      </c>
      <c r="I58" s="1">
        <f t="shared" si="1"/>
        <v>0.715239238</v>
      </c>
      <c r="J58" s="53">
        <f t="shared" si="2"/>
        <v>0.34629782573533813</v>
      </c>
      <c r="K58" s="53">
        <f t="shared" si="3"/>
        <v>0.34629782573533813</v>
      </c>
      <c r="O58" s="139"/>
    </row>
    <row r="59" spans="1:16" x14ac:dyDescent="0.2">
      <c r="B59" s="1" t="s">
        <v>21</v>
      </c>
      <c r="C59" s="1">
        <v>40.41957137</v>
      </c>
      <c r="D59" s="1">
        <v>26.60231284</v>
      </c>
      <c r="E59" s="140">
        <v>0</v>
      </c>
      <c r="F59" s="1">
        <v>44.463999999999999</v>
      </c>
      <c r="H59" s="1">
        <f t="shared" si="0"/>
        <v>-13.81725853</v>
      </c>
      <c r="I59" s="1">
        <f t="shared" si="1"/>
        <v>40.41957137</v>
      </c>
      <c r="J59" s="72">
        <f t="shared" si="2"/>
        <v>-0.34184574605002793</v>
      </c>
      <c r="K59" s="53">
        <f t="shared" si="3"/>
        <v>0.34184574605002793</v>
      </c>
      <c r="O59" s="139"/>
    </row>
    <row r="60" spans="1:16" x14ac:dyDescent="0.2">
      <c r="B60" s="1" t="s">
        <v>576</v>
      </c>
      <c r="C60" s="1">
        <v>1.56090651558074</v>
      </c>
      <c r="D60" s="1">
        <v>2.0926677067082702</v>
      </c>
      <c r="E60" s="140">
        <v>3.5292843139545899E-38</v>
      </c>
      <c r="F60" s="140">
        <v>-13.0547708895271</v>
      </c>
      <c r="H60" s="1">
        <f t="shared" si="0"/>
        <v>0.53176119112753018</v>
      </c>
      <c r="I60" s="1">
        <f t="shared" si="1"/>
        <v>1.56090651558074</v>
      </c>
      <c r="J60" s="72">
        <f t="shared" si="2"/>
        <v>0.34067459250093962</v>
      </c>
      <c r="K60" s="53">
        <f t="shared" si="3"/>
        <v>0.34067459250093962</v>
      </c>
      <c r="O60" s="139"/>
    </row>
    <row r="61" spans="1:16" x14ac:dyDescent="0.2">
      <c r="B61" s="1" t="s">
        <v>132</v>
      </c>
      <c r="C61" s="1">
        <v>0.34371637999999999</v>
      </c>
      <c r="D61" s="1">
        <v>0.230233511</v>
      </c>
      <c r="E61" s="140">
        <v>0</v>
      </c>
      <c r="F61" s="1">
        <v>17.521000000000001</v>
      </c>
      <c r="H61" s="1">
        <f t="shared" si="0"/>
        <v>-0.11348286899999999</v>
      </c>
      <c r="I61" s="1">
        <f t="shared" si="1"/>
        <v>0.34371637999999999</v>
      </c>
      <c r="J61" s="53">
        <f t="shared" si="2"/>
        <v>-0.33016427381203067</v>
      </c>
      <c r="K61" s="53">
        <f t="shared" si="3"/>
        <v>0.33016427381203067</v>
      </c>
      <c r="O61" s="139"/>
    </row>
    <row r="62" spans="1:16" x14ac:dyDescent="0.2">
      <c r="B62" s="1" t="s">
        <v>134</v>
      </c>
      <c r="C62" s="1">
        <v>0.67736212100000004</v>
      </c>
      <c r="D62" s="1">
        <v>0.45853960399999999</v>
      </c>
      <c r="E62" s="140">
        <v>0</v>
      </c>
      <c r="F62" s="1">
        <v>29.064</v>
      </c>
      <c r="H62" s="1">
        <f t="shared" si="0"/>
        <v>-0.21882251700000005</v>
      </c>
      <c r="I62" s="1">
        <f t="shared" si="1"/>
        <v>0.67736212100000004</v>
      </c>
      <c r="J62" s="72">
        <f t="shared" si="2"/>
        <v>-0.32305100952050436</v>
      </c>
      <c r="K62" s="72">
        <f t="shared" si="3"/>
        <v>0.32305100952050436</v>
      </c>
      <c r="O62" s="139"/>
    </row>
    <row r="63" spans="1:16" x14ac:dyDescent="0.2">
      <c r="B63" s="1" t="s">
        <v>403</v>
      </c>
      <c r="C63" s="1">
        <v>31.013279879729399</v>
      </c>
      <c r="D63" s="1">
        <v>41.001828153564901</v>
      </c>
      <c r="E63" s="140">
        <v>0</v>
      </c>
      <c r="F63" s="1">
        <v>-83.527383698100707</v>
      </c>
      <c r="H63" s="1">
        <f>D63-C63</f>
        <v>9.9885482738355016</v>
      </c>
      <c r="I63" s="1">
        <f>C63</f>
        <v>31.013279879729399</v>
      </c>
      <c r="J63" s="72">
        <f>H63/I63</f>
        <v>0.32207326385894836</v>
      </c>
      <c r="K63" s="72">
        <f>ABS(J63)</f>
        <v>0.32207326385894836</v>
      </c>
      <c r="O63" s="139"/>
    </row>
    <row r="64" spans="1:16" x14ac:dyDescent="0.2">
      <c r="B64" s="1" t="s">
        <v>26</v>
      </c>
      <c r="C64" s="1">
        <v>0.33865296900000003</v>
      </c>
      <c r="D64" s="1">
        <v>0.447474806</v>
      </c>
      <c r="E64" s="140">
        <v>0</v>
      </c>
      <c r="F64" s="1">
        <v>-6.5590000000000002</v>
      </c>
      <c r="H64" s="1">
        <f t="shared" si="0"/>
        <v>0.10882183699999998</v>
      </c>
      <c r="I64" s="1">
        <f t="shared" si="1"/>
        <v>0.33865296900000003</v>
      </c>
      <c r="J64" s="72">
        <f t="shared" si="2"/>
        <v>0.32133731861656872</v>
      </c>
      <c r="K64" s="72">
        <f t="shared" si="3"/>
        <v>0.32133731861656872</v>
      </c>
      <c r="O64" s="139"/>
    </row>
    <row r="65" spans="2:15" x14ac:dyDescent="0.2">
      <c r="B65" s="1" t="s">
        <v>538</v>
      </c>
      <c r="C65" s="1">
        <v>0.45079449500000002</v>
      </c>
      <c r="D65" s="1">
        <v>0.31011880400000003</v>
      </c>
      <c r="E65" s="140">
        <v>0</v>
      </c>
      <c r="F65" s="1">
        <v>19.93</v>
      </c>
      <c r="H65" s="1">
        <f t="shared" si="0"/>
        <v>-0.14067569099999999</v>
      </c>
      <c r="I65" s="1">
        <f t="shared" si="1"/>
        <v>0.45079449500000002</v>
      </c>
      <c r="J65" s="53">
        <f t="shared" si="2"/>
        <v>-0.31206168788729327</v>
      </c>
      <c r="K65" s="53">
        <f t="shared" si="3"/>
        <v>0.31206168788729327</v>
      </c>
      <c r="O65" s="139"/>
    </row>
    <row r="66" spans="2:15" x14ac:dyDescent="0.2">
      <c r="B66" s="1" t="s">
        <v>577</v>
      </c>
      <c r="C66" s="1">
        <v>0.66102114599999995</v>
      </c>
      <c r="D66" s="1">
        <v>0.86603850900000001</v>
      </c>
      <c r="E66" s="140">
        <v>0</v>
      </c>
      <c r="F66" s="1">
        <v>-37.863999999999997</v>
      </c>
      <c r="H66" s="1">
        <f t="shared" si="0"/>
        <v>0.20501736300000006</v>
      </c>
      <c r="I66" s="1">
        <f t="shared" si="1"/>
        <v>0.66102114599999995</v>
      </c>
      <c r="J66" s="53">
        <f t="shared" si="2"/>
        <v>0.31015250304866959</v>
      </c>
      <c r="K66" s="53">
        <f t="shared" si="3"/>
        <v>0.31015250304866959</v>
      </c>
      <c r="O66" s="139"/>
    </row>
    <row r="67" spans="2:15" x14ac:dyDescent="0.2">
      <c r="B67" s="1" t="s">
        <v>333</v>
      </c>
      <c r="C67" s="1">
        <v>0.52493396299999995</v>
      </c>
      <c r="D67" s="1">
        <v>0.36304549699999999</v>
      </c>
      <c r="E67" s="140">
        <v>0</v>
      </c>
      <c r="F67" s="1">
        <v>17.923999999999999</v>
      </c>
      <c r="H67" s="1">
        <f t="shared" ref="H67:H126" si="4">D67-C67</f>
        <v>-0.16188846599999995</v>
      </c>
      <c r="I67" s="1">
        <f t="shared" ref="I67:I126" si="5">C67</f>
        <v>0.52493396299999995</v>
      </c>
      <c r="J67" s="53">
        <f t="shared" ref="J67:J126" si="6">H67/I67</f>
        <v>-0.30839777459779255</v>
      </c>
      <c r="K67" s="53">
        <f t="shared" ref="K67:K126" si="7">ABS(J67)</f>
        <v>0.30839777459779255</v>
      </c>
      <c r="O67" s="139"/>
    </row>
    <row r="68" spans="2:15" x14ac:dyDescent="0.2">
      <c r="B68" s="1" t="s">
        <v>578</v>
      </c>
      <c r="C68" s="1">
        <v>2.5880119970000002</v>
      </c>
      <c r="D68" s="1">
        <v>1.802858071</v>
      </c>
      <c r="E68" s="140">
        <v>0</v>
      </c>
      <c r="F68" s="1">
        <v>13.065</v>
      </c>
      <c r="H68" s="1">
        <f t="shared" si="4"/>
        <v>-0.78515392600000022</v>
      </c>
      <c r="I68" s="1">
        <f t="shared" si="5"/>
        <v>2.5880119970000002</v>
      </c>
      <c r="J68" s="53">
        <f t="shared" si="6"/>
        <v>-0.30338109982107636</v>
      </c>
      <c r="K68" s="53">
        <f t="shared" si="7"/>
        <v>0.30338109982107636</v>
      </c>
      <c r="O68" s="139"/>
    </row>
    <row r="69" spans="2:15" x14ac:dyDescent="0.2">
      <c r="B69" s="1" t="s">
        <v>19</v>
      </c>
      <c r="C69" s="1">
        <v>3.119275799</v>
      </c>
      <c r="D69" s="1">
        <v>2.1744426090000002</v>
      </c>
      <c r="E69" s="140">
        <v>0</v>
      </c>
      <c r="F69" s="1">
        <v>37.651000000000003</v>
      </c>
      <c r="H69" s="1">
        <f t="shared" si="4"/>
        <v>-0.94483318999999977</v>
      </c>
      <c r="I69" s="1">
        <f t="shared" si="5"/>
        <v>3.119275799</v>
      </c>
      <c r="J69" s="53">
        <f t="shared" si="6"/>
        <v>-0.30290145882672548</v>
      </c>
      <c r="K69" s="53">
        <f t="shared" si="7"/>
        <v>0.30290145882672548</v>
      </c>
      <c r="O69" s="139"/>
    </row>
    <row r="70" spans="2:15" x14ac:dyDescent="0.2">
      <c r="B70" s="1" t="s">
        <v>131</v>
      </c>
      <c r="C70" s="1">
        <v>0.62678105200000001</v>
      </c>
      <c r="D70" s="1">
        <v>0.80315444499999999</v>
      </c>
      <c r="E70" s="140">
        <v>0</v>
      </c>
      <c r="F70" s="1">
        <v>-28.533999999999999</v>
      </c>
      <c r="H70" s="1">
        <f t="shared" si="4"/>
        <v>0.17637339299999999</v>
      </c>
      <c r="I70" s="1">
        <f t="shared" si="5"/>
        <v>0.62678105200000001</v>
      </c>
      <c r="J70" s="53">
        <f t="shared" si="6"/>
        <v>0.28139554065523981</v>
      </c>
      <c r="K70" s="53">
        <f t="shared" si="7"/>
        <v>0.28139554065523981</v>
      </c>
      <c r="O70" s="139"/>
    </row>
    <row r="71" spans="2:15" x14ac:dyDescent="0.2">
      <c r="B71" s="1" t="s">
        <v>579</v>
      </c>
      <c r="C71" s="1">
        <v>0.77643564399999998</v>
      </c>
      <c r="D71" s="1">
        <v>0.99119213399999995</v>
      </c>
      <c r="E71" s="140">
        <v>0</v>
      </c>
      <c r="F71" s="1">
        <v>-87.057000000000002</v>
      </c>
      <c r="H71" s="1">
        <f t="shared" si="4"/>
        <v>0.21475648999999997</v>
      </c>
      <c r="I71" s="1">
        <f t="shared" si="5"/>
        <v>0.77643564399999998</v>
      </c>
      <c r="J71" s="53">
        <f t="shared" si="6"/>
        <v>0.27659277579482167</v>
      </c>
      <c r="K71" s="53">
        <f t="shared" si="7"/>
        <v>0.27659277579482167</v>
      </c>
      <c r="O71" s="139"/>
    </row>
    <row r="72" spans="2:15" x14ac:dyDescent="0.2">
      <c r="B72" s="1" t="s">
        <v>580</v>
      </c>
      <c r="C72" s="1">
        <v>0.70081248600000001</v>
      </c>
      <c r="D72" s="1">
        <v>0.87853338800000003</v>
      </c>
      <c r="E72" s="140">
        <v>0</v>
      </c>
      <c r="F72" s="1">
        <v>-34.176000000000002</v>
      </c>
      <c r="H72" s="1">
        <f t="shared" si="4"/>
        <v>0.17772090200000001</v>
      </c>
      <c r="I72" s="1">
        <f t="shared" si="5"/>
        <v>0.70081248600000001</v>
      </c>
      <c r="J72" s="53">
        <f t="shared" si="6"/>
        <v>0.25359265930658664</v>
      </c>
      <c r="K72" s="53">
        <f t="shared" si="7"/>
        <v>0.25359265930658664</v>
      </c>
      <c r="O72" s="139"/>
    </row>
    <row r="73" spans="2:15" x14ac:dyDescent="0.2">
      <c r="B73" s="1" t="s">
        <v>120</v>
      </c>
      <c r="C73" s="1">
        <v>2.306060166</v>
      </c>
      <c r="D73" s="1">
        <v>2.8453502660000001</v>
      </c>
      <c r="E73" s="140">
        <v>0</v>
      </c>
      <c r="F73" s="1">
        <v>-77.069000000000003</v>
      </c>
      <c r="H73" s="1">
        <f t="shared" si="4"/>
        <v>0.53929010000000011</v>
      </c>
      <c r="I73" s="1">
        <f t="shared" si="5"/>
        <v>2.306060166</v>
      </c>
      <c r="J73" s="53">
        <f t="shared" si="6"/>
        <v>0.2338577752441868</v>
      </c>
      <c r="K73" s="53">
        <f t="shared" si="7"/>
        <v>0.2338577752441868</v>
      </c>
      <c r="O73" s="139"/>
    </row>
    <row r="74" spans="2:15" x14ac:dyDescent="0.2">
      <c r="B74" s="1" t="s">
        <v>118</v>
      </c>
      <c r="C74" s="1">
        <v>1057.0331980000001</v>
      </c>
      <c r="D74" s="1">
        <v>1302.90086</v>
      </c>
      <c r="E74" s="140">
        <v>0</v>
      </c>
      <c r="F74" s="1">
        <v>-23.384</v>
      </c>
      <c r="H74" s="1">
        <f t="shared" si="4"/>
        <v>245.86766199999988</v>
      </c>
      <c r="I74" s="1">
        <f t="shared" si="5"/>
        <v>1057.0331980000001</v>
      </c>
      <c r="J74" s="53">
        <f t="shared" si="6"/>
        <v>0.23260164625406576</v>
      </c>
      <c r="K74" s="53">
        <f t="shared" si="7"/>
        <v>0.23260164625406576</v>
      </c>
      <c r="O74" s="139"/>
    </row>
    <row r="75" spans="2:15" x14ac:dyDescent="0.2">
      <c r="B75" s="1" t="s">
        <v>24</v>
      </c>
      <c r="C75" s="1">
        <v>0.876405659</v>
      </c>
      <c r="D75" s="1">
        <v>0.67574917199999995</v>
      </c>
      <c r="E75" s="140">
        <v>0</v>
      </c>
      <c r="F75" s="1">
        <v>15.659000000000001</v>
      </c>
      <c r="H75" s="1">
        <f t="shared" si="4"/>
        <v>-0.20065648700000005</v>
      </c>
      <c r="I75" s="1">
        <f t="shared" si="5"/>
        <v>0.876405659</v>
      </c>
      <c r="J75" s="53">
        <f t="shared" si="6"/>
        <v>-0.22895389245769354</v>
      </c>
      <c r="K75" s="53">
        <f t="shared" si="7"/>
        <v>0.22895389245769354</v>
      </c>
      <c r="O75" s="139"/>
    </row>
    <row r="76" spans="2:15" x14ac:dyDescent="0.2">
      <c r="B76" s="1" t="s">
        <v>89</v>
      </c>
      <c r="C76" s="1">
        <v>0.47783176100000002</v>
      </c>
      <c r="D76" s="1">
        <v>0.36851406799999997</v>
      </c>
      <c r="E76" s="140">
        <v>0</v>
      </c>
      <c r="F76" s="1">
        <v>7.3680000000000003</v>
      </c>
      <c r="H76" s="1">
        <f t="shared" si="4"/>
        <v>-0.10931769300000005</v>
      </c>
      <c r="I76" s="1">
        <f t="shared" si="5"/>
        <v>0.47783176100000002</v>
      </c>
      <c r="J76" s="53">
        <f t="shared" si="6"/>
        <v>-0.22877862444978839</v>
      </c>
      <c r="K76" s="53">
        <f t="shared" si="7"/>
        <v>0.22877862444978839</v>
      </c>
      <c r="O76" s="139"/>
    </row>
    <row r="77" spans="2:15" x14ac:dyDescent="0.2">
      <c r="B77" s="1" t="s">
        <v>328</v>
      </c>
      <c r="C77" s="1">
        <v>0.85071297700000004</v>
      </c>
      <c r="D77" s="1">
        <v>0.66078066899999999</v>
      </c>
      <c r="E77" s="140">
        <v>0</v>
      </c>
      <c r="F77" s="1">
        <v>22.001999999999999</v>
      </c>
      <c r="H77" s="1">
        <f t="shared" si="4"/>
        <v>-0.18993230800000005</v>
      </c>
      <c r="I77" s="1">
        <f t="shared" si="5"/>
        <v>0.85071297700000004</v>
      </c>
      <c r="J77" s="53">
        <f t="shared" si="6"/>
        <v>-0.22326250231868749</v>
      </c>
      <c r="K77" s="53">
        <f t="shared" si="7"/>
        <v>0.22326250231868749</v>
      </c>
      <c r="O77" s="139"/>
    </row>
    <row r="78" spans="2:15" x14ac:dyDescent="0.2">
      <c r="B78" s="1" t="s">
        <v>581</v>
      </c>
      <c r="C78" s="1">
        <v>0.801457372</v>
      </c>
      <c r="D78" s="1">
        <v>0.978492421</v>
      </c>
      <c r="E78" s="140">
        <v>0</v>
      </c>
      <c r="F78" s="1">
        <v>-61.911000000000001</v>
      </c>
      <c r="H78" s="1">
        <f t="shared" si="4"/>
        <v>0.177035049</v>
      </c>
      <c r="I78" s="1">
        <f t="shared" si="5"/>
        <v>0.801457372</v>
      </c>
      <c r="J78" s="53">
        <f t="shared" si="6"/>
        <v>0.22089141005493179</v>
      </c>
      <c r="K78" s="53">
        <f t="shared" si="7"/>
        <v>0.22089141005493179</v>
      </c>
      <c r="O78" s="139"/>
    </row>
    <row r="79" spans="2:15" x14ac:dyDescent="0.2">
      <c r="B79" s="1" t="s">
        <v>13</v>
      </c>
      <c r="C79" s="1">
        <v>1.513144628</v>
      </c>
      <c r="D79" s="1">
        <v>1.187153704</v>
      </c>
      <c r="E79" s="140">
        <v>0</v>
      </c>
      <c r="F79" s="1">
        <v>42.289000000000001</v>
      </c>
      <c r="H79" s="1">
        <f t="shared" si="4"/>
        <v>-0.32599092400000007</v>
      </c>
      <c r="I79" s="1">
        <f t="shared" si="5"/>
        <v>1.513144628</v>
      </c>
      <c r="J79" s="53">
        <f t="shared" si="6"/>
        <v>-0.21543936909116138</v>
      </c>
      <c r="K79" s="53">
        <f t="shared" si="7"/>
        <v>0.21543936909116138</v>
      </c>
      <c r="O79" s="139"/>
    </row>
    <row r="80" spans="2:15" x14ac:dyDescent="0.2">
      <c r="B80" s="1" t="s">
        <v>117</v>
      </c>
      <c r="C80" s="1">
        <v>35.012950379999999</v>
      </c>
      <c r="D80" s="1">
        <v>42.504301519999999</v>
      </c>
      <c r="E80" s="140">
        <v>0</v>
      </c>
      <c r="F80" s="1">
        <v>-55.951999999999998</v>
      </c>
      <c r="H80" s="1">
        <f t="shared" si="4"/>
        <v>7.491351139999999</v>
      </c>
      <c r="I80" s="1">
        <f t="shared" si="5"/>
        <v>35.012950379999999</v>
      </c>
      <c r="J80" s="53">
        <f t="shared" si="6"/>
        <v>0.21395943668543818</v>
      </c>
      <c r="K80" s="53">
        <f t="shared" si="7"/>
        <v>0.21395943668543818</v>
      </c>
      <c r="O80" s="139"/>
    </row>
    <row r="81" spans="2:15" x14ac:dyDescent="0.2">
      <c r="B81" s="1" t="s">
        <v>264</v>
      </c>
      <c r="C81" s="1">
        <v>40.506793430000002</v>
      </c>
      <c r="D81" s="1">
        <v>49.00859724</v>
      </c>
      <c r="E81" s="140">
        <v>0</v>
      </c>
      <c r="F81" s="1">
        <v>-12.391999999999999</v>
      </c>
      <c r="H81" s="1">
        <f t="shared" si="4"/>
        <v>8.5018038099999984</v>
      </c>
      <c r="I81" s="1">
        <f t="shared" si="5"/>
        <v>40.506793430000002</v>
      </c>
      <c r="J81" s="53">
        <f t="shared" si="6"/>
        <v>0.20988587567890332</v>
      </c>
      <c r="K81" s="53">
        <f t="shared" si="7"/>
        <v>0.20988587567890332</v>
      </c>
      <c r="O81" s="139"/>
    </row>
    <row r="82" spans="2:15" x14ac:dyDescent="0.2">
      <c r="B82" s="1" t="s">
        <v>582</v>
      </c>
      <c r="C82" s="1">
        <v>52.447166500000002</v>
      </c>
      <c r="D82" s="1">
        <v>62.418254810000001</v>
      </c>
      <c r="E82" s="140">
        <v>0</v>
      </c>
      <c r="F82" s="1">
        <v>-16.055</v>
      </c>
      <c r="H82" s="1">
        <f t="shared" si="4"/>
        <v>9.971088309999999</v>
      </c>
      <c r="I82" s="1">
        <f t="shared" si="5"/>
        <v>52.447166500000002</v>
      </c>
      <c r="J82" s="53">
        <f t="shared" si="6"/>
        <v>0.19011681612961873</v>
      </c>
      <c r="K82" s="53">
        <f t="shared" si="7"/>
        <v>0.19011681612961873</v>
      </c>
      <c r="O82" s="139"/>
    </row>
    <row r="83" spans="2:15" x14ac:dyDescent="0.2">
      <c r="B83" s="1" t="s">
        <v>535</v>
      </c>
      <c r="C83" s="1">
        <v>0.71045405500000003</v>
      </c>
      <c r="D83" s="1">
        <v>0.84186808700000004</v>
      </c>
      <c r="E83" s="140">
        <v>0</v>
      </c>
      <c r="F83" s="1">
        <v>-23.116</v>
      </c>
      <c r="H83" s="1">
        <f t="shared" si="4"/>
        <v>0.13141403200000001</v>
      </c>
      <c r="I83" s="1">
        <f t="shared" si="5"/>
        <v>0.71045405500000003</v>
      </c>
      <c r="J83" s="53">
        <f t="shared" si="6"/>
        <v>0.18497189378418005</v>
      </c>
      <c r="K83" s="53">
        <f t="shared" si="7"/>
        <v>0.18497189378418005</v>
      </c>
      <c r="O83" s="139"/>
    </row>
    <row r="84" spans="2:15" x14ac:dyDescent="0.2">
      <c r="B84" s="1" t="s">
        <v>44</v>
      </c>
      <c r="C84" s="1">
        <v>0.67570674600000002</v>
      </c>
      <c r="D84" s="1">
        <v>0.796058657</v>
      </c>
      <c r="E84" s="140">
        <v>0</v>
      </c>
      <c r="F84" s="1">
        <v>-19.231999999999999</v>
      </c>
      <c r="H84" s="1">
        <f t="shared" si="4"/>
        <v>0.12035191099999998</v>
      </c>
      <c r="I84" s="1">
        <f t="shared" si="5"/>
        <v>0.67570674600000002</v>
      </c>
      <c r="J84" s="53">
        <f t="shared" si="6"/>
        <v>0.17811263793420817</v>
      </c>
      <c r="K84" s="53">
        <f t="shared" si="7"/>
        <v>0.17811263793420817</v>
      </c>
      <c r="O84" s="139"/>
    </row>
    <row r="85" spans="2:15" x14ac:dyDescent="0.2">
      <c r="B85" s="1" t="s">
        <v>583</v>
      </c>
      <c r="C85" s="1">
        <v>2.1354098970000002</v>
      </c>
      <c r="D85" s="1">
        <v>1.764553687</v>
      </c>
      <c r="E85" s="140">
        <v>0</v>
      </c>
      <c r="F85" s="1">
        <v>5.9870000000000001</v>
      </c>
      <c r="H85" s="1">
        <f t="shared" si="4"/>
        <v>-0.37085621000000013</v>
      </c>
      <c r="I85" s="1">
        <f t="shared" si="5"/>
        <v>2.1354098970000002</v>
      </c>
      <c r="J85" s="53">
        <f t="shared" si="6"/>
        <v>-0.17366980012643451</v>
      </c>
      <c r="K85" s="53">
        <f t="shared" si="7"/>
        <v>0.17366980012643451</v>
      </c>
      <c r="O85" s="139"/>
    </row>
    <row r="86" spans="2:15" x14ac:dyDescent="0.2">
      <c r="B86" s="1" t="s">
        <v>18</v>
      </c>
      <c r="C86" s="1">
        <v>-0.22685413700000001</v>
      </c>
      <c r="D86" s="1">
        <v>-0.26550201600000001</v>
      </c>
      <c r="E86" s="140">
        <v>1.8E-3</v>
      </c>
      <c r="F86" s="1">
        <v>3.1219999999999999</v>
      </c>
      <c r="H86" s="1">
        <f t="shared" si="4"/>
        <v>-3.8647878999999996E-2</v>
      </c>
      <c r="I86" s="1">
        <f t="shared" si="5"/>
        <v>-0.22685413700000001</v>
      </c>
      <c r="J86" s="53">
        <f t="shared" si="6"/>
        <v>0.17036444435659551</v>
      </c>
      <c r="K86" s="53">
        <f t="shared" si="7"/>
        <v>0.17036444435659551</v>
      </c>
      <c r="O86" s="139"/>
    </row>
    <row r="87" spans="2:15" x14ac:dyDescent="0.2">
      <c r="B87" s="1" t="s">
        <v>523</v>
      </c>
      <c r="C87" s="1">
        <v>0.78880191499999996</v>
      </c>
      <c r="D87" s="1">
        <v>0.91204274600000002</v>
      </c>
      <c r="E87" s="140">
        <v>0</v>
      </c>
      <c r="F87" s="1">
        <v>-27.125</v>
      </c>
      <c r="H87" s="1">
        <f t="shared" si="4"/>
        <v>0.12324083100000005</v>
      </c>
      <c r="I87" s="1">
        <f t="shared" si="5"/>
        <v>0.78880191499999996</v>
      </c>
      <c r="J87" s="53">
        <f t="shared" si="6"/>
        <v>0.15623799670922459</v>
      </c>
      <c r="K87" s="53">
        <f t="shared" si="7"/>
        <v>0.15623799670922459</v>
      </c>
      <c r="O87" s="139"/>
    </row>
    <row r="88" spans="2:15" x14ac:dyDescent="0.2">
      <c r="B88" s="1" t="s">
        <v>584</v>
      </c>
      <c r="C88" s="1">
        <v>0.85663082400000001</v>
      </c>
      <c r="D88" s="1">
        <v>0.98586644800000001</v>
      </c>
      <c r="E88" s="140">
        <v>0</v>
      </c>
      <c r="F88" s="1">
        <v>-53.341999999999999</v>
      </c>
      <c r="H88" s="1">
        <f t="shared" si="4"/>
        <v>0.12923562399999999</v>
      </c>
      <c r="I88" s="1">
        <f t="shared" si="5"/>
        <v>0.85663082400000001</v>
      </c>
      <c r="J88" s="53">
        <f t="shared" si="6"/>
        <v>0.15086501720372367</v>
      </c>
      <c r="K88" s="53">
        <f t="shared" si="7"/>
        <v>0.15086501720372367</v>
      </c>
      <c r="O88" s="139"/>
    </row>
    <row r="89" spans="2:15" x14ac:dyDescent="0.2">
      <c r="B89" s="1" t="s">
        <v>17</v>
      </c>
      <c r="C89" s="1">
        <v>1.2584662339999999</v>
      </c>
      <c r="D89" s="1">
        <v>1.0764344260000001</v>
      </c>
      <c r="E89" s="140">
        <v>0</v>
      </c>
      <c r="F89" s="1">
        <v>34.097999999999999</v>
      </c>
      <c r="H89" s="1">
        <f t="shared" si="4"/>
        <v>-0.18203180799999985</v>
      </c>
      <c r="I89" s="1">
        <f t="shared" si="5"/>
        <v>1.2584662339999999</v>
      </c>
      <c r="J89" s="53">
        <f t="shared" si="6"/>
        <v>-0.14464576250203934</v>
      </c>
      <c r="K89" s="53">
        <f t="shared" si="7"/>
        <v>0.14464576250203934</v>
      </c>
      <c r="O89" s="139"/>
    </row>
    <row r="90" spans="2:15" x14ac:dyDescent="0.2">
      <c r="B90" s="1" t="s">
        <v>585</v>
      </c>
      <c r="C90" s="1">
        <v>5.0953325459999999</v>
      </c>
      <c r="D90" s="1">
        <v>5.8144753480000002</v>
      </c>
      <c r="E90" s="140">
        <v>0</v>
      </c>
      <c r="F90" s="1">
        <v>-6.7329999999999997</v>
      </c>
      <c r="H90" s="1">
        <f t="shared" si="4"/>
        <v>0.71914280200000036</v>
      </c>
      <c r="I90" s="1">
        <f t="shared" si="5"/>
        <v>5.0953325459999999</v>
      </c>
      <c r="J90" s="53">
        <f t="shared" si="6"/>
        <v>0.14113755981727838</v>
      </c>
      <c r="K90" s="53">
        <f t="shared" si="7"/>
        <v>0.14113755981727838</v>
      </c>
      <c r="O90" s="139"/>
    </row>
    <row r="91" spans="2:15" x14ac:dyDescent="0.2">
      <c r="B91" s="146" t="s">
        <v>240</v>
      </c>
      <c r="C91" s="1">
        <v>4.8504102E-2</v>
      </c>
      <c r="D91" s="1">
        <v>4.1804010000000003E-2</v>
      </c>
      <c r="E91" s="140">
        <v>0.55579999999999996</v>
      </c>
      <c r="F91" s="146">
        <v>0.58899999999999997</v>
      </c>
      <c r="H91" s="1">
        <f t="shared" si="4"/>
        <v>-6.7000919999999978E-3</v>
      </c>
      <c r="I91" s="1">
        <f t="shared" si="5"/>
        <v>4.8504102E-2</v>
      </c>
      <c r="J91" s="53">
        <f t="shared" si="6"/>
        <v>-0.13813454375467044</v>
      </c>
      <c r="K91" s="53">
        <f t="shared" si="7"/>
        <v>0.13813454375467044</v>
      </c>
      <c r="O91" s="139"/>
    </row>
    <row r="92" spans="2:15" x14ac:dyDescent="0.2">
      <c r="B92" s="1" t="s">
        <v>12</v>
      </c>
      <c r="C92" s="1">
        <v>0.42531996799999999</v>
      </c>
      <c r="D92" s="1">
        <v>0.36827951199999998</v>
      </c>
      <c r="E92" s="140">
        <v>0</v>
      </c>
      <c r="F92" s="1">
        <v>4.1100000000000003</v>
      </c>
      <c r="H92" s="1">
        <f t="shared" si="4"/>
        <v>-5.7040456000000017E-2</v>
      </c>
      <c r="I92" s="1">
        <f t="shared" si="5"/>
        <v>0.42531996799999999</v>
      </c>
      <c r="J92" s="53">
        <f t="shared" si="6"/>
        <v>-0.13411186939617192</v>
      </c>
      <c r="K92" s="53">
        <f t="shared" si="7"/>
        <v>0.13411186939617192</v>
      </c>
      <c r="O92" s="139"/>
    </row>
    <row r="93" spans="2:15" x14ac:dyDescent="0.2">
      <c r="B93" s="1" t="s">
        <v>586</v>
      </c>
      <c r="C93" s="1">
        <v>2.5510204079999999</v>
      </c>
      <c r="D93" s="1">
        <v>2.881400438</v>
      </c>
      <c r="E93" s="140">
        <v>0</v>
      </c>
      <c r="F93" s="1">
        <v>-4.657</v>
      </c>
      <c r="H93" s="1">
        <f t="shared" si="4"/>
        <v>0.33038003000000016</v>
      </c>
      <c r="I93" s="1">
        <f t="shared" si="5"/>
        <v>2.5510204079999999</v>
      </c>
      <c r="J93" s="53">
        <f t="shared" si="6"/>
        <v>0.12950897176828866</v>
      </c>
      <c r="K93" s="53">
        <f t="shared" si="7"/>
        <v>0.12950897176828866</v>
      </c>
      <c r="O93" s="139"/>
    </row>
    <row r="94" spans="2:15" x14ac:dyDescent="0.2">
      <c r="B94" s="1" t="s">
        <v>587</v>
      </c>
      <c r="C94" s="1">
        <v>1.28817304831924</v>
      </c>
      <c r="D94" s="1">
        <v>1.4483400558485899</v>
      </c>
      <c r="E94" s="140">
        <v>6.8500632698060403E-6</v>
      </c>
      <c r="F94" s="140">
        <v>-4.5039356161452897</v>
      </c>
      <c r="H94" s="1">
        <f t="shared" si="4"/>
        <v>0.16016700752934998</v>
      </c>
      <c r="I94" s="1">
        <f t="shared" si="5"/>
        <v>1.28817304831924</v>
      </c>
      <c r="J94" s="72">
        <f t="shared" si="6"/>
        <v>0.1243365615654899</v>
      </c>
      <c r="K94" s="53">
        <f t="shared" si="7"/>
        <v>0.1243365615654899</v>
      </c>
      <c r="O94" s="139"/>
    </row>
    <row r="95" spans="2:15" x14ac:dyDescent="0.2">
      <c r="B95" s="1" t="s">
        <v>48</v>
      </c>
      <c r="C95" s="1">
        <v>0.48458868500000002</v>
      </c>
      <c r="D95" s="1">
        <v>0.42493367799999998</v>
      </c>
      <c r="E95" s="140">
        <v>8.0000000000000004E-4</v>
      </c>
      <c r="F95" s="1">
        <v>3.355</v>
      </c>
      <c r="H95" s="1">
        <f t="shared" si="4"/>
        <v>-5.9655007000000038E-2</v>
      </c>
      <c r="I95" s="1">
        <f t="shared" si="5"/>
        <v>0.48458868500000002</v>
      </c>
      <c r="J95" s="72">
        <f t="shared" si="6"/>
        <v>-0.1231044158614641</v>
      </c>
      <c r="K95" s="53">
        <f t="shared" si="7"/>
        <v>0.1231044158614641</v>
      </c>
      <c r="O95" s="139"/>
    </row>
    <row r="96" spans="2:15" x14ac:dyDescent="0.2">
      <c r="B96" s="1" t="s">
        <v>529</v>
      </c>
      <c r="C96" s="1">
        <v>0.876234493</v>
      </c>
      <c r="D96" s="1">
        <v>0.98176976599999999</v>
      </c>
      <c r="E96" s="140">
        <v>0</v>
      </c>
      <c r="F96" s="1">
        <v>-42.03</v>
      </c>
      <c r="H96" s="1">
        <f t="shared" si="4"/>
        <v>0.10553527299999999</v>
      </c>
      <c r="I96" s="1">
        <f t="shared" si="5"/>
        <v>0.876234493</v>
      </c>
      <c r="J96" s="72">
        <f t="shared" si="6"/>
        <v>0.12044181533949268</v>
      </c>
      <c r="K96" s="53">
        <f t="shared" si="7"/>
        <v>0.12044181533949268</v>
      </c>
      <c r="O96" s="139"/>
    </row>
    <row r="97" spans="2:15" x14ac:dyDescent="0.2">
      <c r="B97" s="146" t="s">
        <v>79</v>
      </c>
      <c r="C97" s="1">
        <v>0.16161756199999999</v>
      </c>
      <c r="D97" s="1">
        <v>0.14300368999999999</v>
      </c>
      <c r="E97" s="140">
        <v>0.25679999999999997</v>
      </c>
      <c r="F97" s="146">
        <v>1.1339999999999999</v>
      </c>
      <c r="H97" s="1">
        <f t="shared" si="4"/>
        <v>-1.8613872000000004E-2</v>
      </c>
      <c r="I97" s="1">
        <f t="shared" si="5"/>
        <v>0.16161756199999999</v>
      </c>
      <c r="J97" s="72">
        <f t="shared" si="6"/>
        <v>-0.11517233504611339</v>
      </c>
      <c r="K97" s="53">
        <f t="shared" si="7"/>
        <v>0.11517233504611339</v>
      </c>
      <c r="O97" s="139"/>
    </row>
    <row r="98" spans="2:15" x14ac:dyDescent="0.2">
      <c r="B98" s="1" t="s">
        <v>588</v>
      </c>
      <c r="C98" s="1">
        <v>0.66479809499999998</v>
      </c>
      <c r="D98" s="1">
        <v>0.73781237200000005</v>
      </c>
      <c r="E98" s="140">
        <v>0</v>
      </c>
      <c r="F98" s="1">
        <v>-10.865</v>
      </c>
      <c r="H98" s="1">
        <f t="shared" si="4"/>
        <v>7.3014277000000072E-2</v>
      </c>
      <c r="I98" s="1">
        <f t="shared" si="5"/>
        <v>0.66479809499999998</v>
      </c>
      <c r="J98" s="53">
        <f t="shared" si="6"/>
        <v>0.1098292512405591</v>
      </c>
      <c r="K98" s="53">
        <f t="shared" si="7"/>
        <v>0.1098292512405591</v>
      </c>
      <c r="O98" s="139"/>
    </row>
    <row r="99" spans="2:15" x14ac:dyDescent="0.2">
      <c r="B99" s="1" t="s">
        <v>542</v>
      </c>
      <c r="C99" s="1">
        <v>0.88649520000000004</v>
      </c>
      <c r="D99" s="1">
        <v>0.98176976599999999</v>
      </c>
      <c r="E99" s="140">
        <v>0</v>
      </c>
      <c r="F99" s="1">
        <v>-38.497999999999998</v>
      </c>
      <c r="H99" s="1">
        <f t="shared" si="4"/>
        <v>9.5274565999999949E-2</v>
      </c>
      <c r="I99" s="1">
        <f t="shared" si="5"/>
        <v>0.88649520000000004</v>
      </c>
      <c r="J99" s="53">
        <f t="shared" si="6"/>
        <v>0.10747330160388906</v>
      </c>
      <c r="K99" s="53">
        <f t="shared" si="7"/>
        <v>0.10747330160388906</v>
      </c>
      <c r="O99" s="139"/>
    </row>
    <row r="100" spans="2:15" x14ac:dyDescent="0.2">
      <c r="B100" s="1" t="s">
        <v>589</v>
      </c>
      <c r="C100" s="1">
        <v>3.5990132419999998</v>
      </c>
      <c r="D100" s="1">
        <v>3.2206968640000002</v>
      </c>
      <c r="E100" s="140">
        <v>0</v>
      </c>
      <c r="F100" s="1">
        <v>14.893000000000001</v>
      </c>
      <c r="H100" s="1">
        <f t="shared" si="4"/>
        <v>-0.37831637799999962</v>
      </c>
      <c r="I100" s="1">
        <f t="shared" si="5"/>
        <v>3.5990132419999998</v>
      </c>
      <c r="J100" s="53">
        <f t="shared" si="6"/>
        <v>-0.10511669520553535</v>
      </c>
      <c r="K100" s="53">
        <f t="shared" si="7"/>
        <v>0.10511669520553535</v>
      </c>
      <c r="O100" s="139"/>
    </row>
    <row r="101" spans="2:15" x14ac:dyDescent="0.2">
      <c r="B101" s="1" t="s">
        <v>15</v>
      </c>
      <c r="C101" s="1">
        <v>1.2191635919999999</v>
      </c>
      <c r="D101" s="1">
        <v>1.099897436</v>
      </c>
      <c r="E101" s="140">
        <v>0</v>
      </c>
      <c r="F101" s="1">
        <v>20.963999999999999</v>
      </c>
      <c r="H101" s="1">
        <f t="shared" si="4"/>
        <v>-0.1192661559999999</v>
      </c>
      <c r="I101" s="1">
        <f t="shared" si="5"/>
        <v>1.2191635919999999</v>
      </c>
      <c r="J101" s="53">
        <f t="shared" si="6"/>
        <v>-9.7826211988784453E-2</v>
      </c>
      <c r="K101" s="53">
        <f t="shared" si="7"/>
        <v>9.7826211988784453E-2</v>
      </c>
      <c r="O101" s="139"/>
    </row>
    <row r="102" spans="2:15" x14ac:dyDescent="0.2">
      <c r="B102" s="146" t="s">
        <v>113</v>
      </c>
      <c r="C102" s="1">
        <v>0.23943152700000001</v>
      </c>
      <c r="D102" s="1">
        <v>0.21625777700000001</v>
      </c>
      <c r="E102" s="140">
        <v>0.1158</v>
      </c>
      <c r="F102" s="146">
        <v>1.573</v>
      </c>
      <c r="H102" s="1">
        <f t="shared" si="4"/>
        <v>-2.3173749999999993E-2</v>
      </c>
      <c r="I102" s="1">
        <f t="shared" si="5"/>
        <v>0.23943152700000001</v>
      </c>
      <c r="J102" s="53">
        <f t="shared" si="6"/>
        <v>-9.6786543904053168E-2</v>
      </c>
      <c r="K102" s="53">
        <f t="shared" si="7"/>
        <v>9.6786543904053168E-2</v>
      </c>
      <c r="O102" s="139"/>
    </row>
    <row r="103" spans="2:15" x14ac:dyDescent="0.2">
      <c r="B103" s="1" t="s">
        <v>590</v>
      </c>
      <c r="C103" s="1">
        <v>0.87047666000000001</v>
      </c>
      <c r="D103" s="1">
        <v>0.94899631299999998</v>
      </c>
      <c r="E103" s="140">
        <v>0</v>
      </c>
      <c r="F103" s="1">
        <v>-22.038</v>
      </c>
      <c r="H103" s="1">
        <f t="shared" si="4"/>
        <v>7.8519652999999967E-2</v>
      </c>
      <c r="I103" s="1">
        <f t="shared" si="5"/>
        <v>0.87047666000000001</v>
      </c>
      <c r="J103" s="53">
        <f t="shared" si="6"/>
        <v>9.0203053807324324E-2</v>
      </c>
      <c r="K103" s="53">
        <f t="shared" si="7"/>
        <v>9.0203053807324324E-2</v>
      </c>
      <c r="O103" s="139"/>
    </row>
    <row r="104" spans="2:15" x14ac:dyDescent="0.2">
      <c r="B104" s="1" t="s">
        <v>591</v>
      </c>
      <c r="C104" s="1">
        <v>35.213354109999997</v>
      </c>
      <c r="D104" s="1">
        <v>38.362349450000004</v>
      </c>
      <c r="E104" s="140">
        <v>0</v>
      </c>
      <c r="F104" s="1">
        <v>-5.2210000000000001</v>
      </c>
      <c r="H104" s="1">
        <f t="shared" si="4"/>
        <v>3.1489953400000061</v>
      </c>
      <c r="I104" s="1">
        <f t="shared" si="5"/>
        <v>35.213354109999997</v>
      </c>
      <c r="J104" s="53">
        <f t="shared" si="6"/>
        <v>8.9426168554211788E-2</v>
      </c>
      <c r="K104" s="53">
        <f t="shared" si="7"/>
        <v>8.9426168554211788E-2</v>
      </c>
      <c r="O104" s="139"/>
    </row>
    <row r="105" spans="2:15" x14ac:dyDescent="0.2">
      <c r="B105" s="1" t="s">
        <v>592</v>
      </c>
      <c r="C105" s="1">
        <v>1.7276476650000001</v>
      </c>
      <c r="D105" s="1">
        <v>1.5749426040000001</v>
      </c>
      <c r="E105" s="140">
        <v>7.1000000000000004E-3</v>
      </c>
      <c r="F105" s="1">
        <v>2.694</v>
      </c>
      <c r="H105" s="1">
        <f t="shared" si="4"/>
        <v>-0.15270506100000003</v>
      </c>
      <c r="I105" s="1">
        <f t="shared" si="5"/>
        <v>1.7276476650000001</v>
      </c>
      <c r="J105" s="53">
        <f t="shared" si="6"/>
        <v>-8.8389006678627396E-2</v>
      </c>
      <c r="K105" s="53">
        <f t="shared" si="7"/>
        <v>8.8389006678627396E-2</v>
      </c>
      <c r="O105" s="139"/>
    </row>
    <row r="106" spans="2:15" x14ac:dyDescent="0.2">
      <c r="B106" s="146" t="s">
        <v>20</v>
      </c>
      <c r="C106" s="1">
        <v>8.2959325E-2</v>
      </c>
      <c r="D106" s="1">
        <v>8.9496018999999996E-2</v>
      </c>
      <c r="E106" s="140">
        <v>0.61080000000000001</v>
      </c>
      <c r="F106" s="146">
        <v>-0.50900000000000001</v>
      </c>
      <c r="H106" s="1">
        <f t="shared" si="4"/>
        <v>6.5366939999999957E-3</v>
      </c>
      <c r="I106" s="1">
        <f t="shared" si="5"/>
        <v>8.2959325E-2</v>
      </c>
      <c r="J106" s="53">
        <f t="shared" si="6"/>
        <v>7.8793963186175819E-2</v>
      </c>
      <c r="K106" s="53">
        <f t="shared" si="7"/>
        <v>7.8793963186175819E-2</v>
      </c>
      <c r="O106" s="139"/>
    </row>
    <row r="107" spans="2:15" x14ac:dyDescent="0.2">
      <c r="B107" s="1" t="s">
        <v>119</v>
      </c>
      <c r="C107" s="1">
        <v>0.49001923400000003</v>
      </c>
      <c r="D107" s="1">
        <v>0.52820524400000002</v>
      </c>
      <c r="E107" s="140">
        <v>0</v>
      </c>
      <c r="F107" s="1">
        <v>-21.446999999999999</v>
      </c>
      <c r="H107" s="1">
        <f t="shared" si="4"/>
        <v>3.8186009999999992E-2</v>
      </c>
      <c r="I107" s="1">
        <f t="shared" si="5"/>
        <v>0.49001923400000003</v>
      </c>
      <c r="J107" s="53">
        <f t="shared" si="6"/>
        <v>7.7927573757237439E-2</v>
      </c>
      <c r="K107" s="53">
        <f t="shared" si="7"/>
        <v>7.7927573757237439E-2</v>
      </c>
      <c r="O107" s="139"/>
    </row>
    <row r="108" spans="2:15" x14ac:dyDescent="0.2">
      <c r="B108" s="1" t="s">
        <v>534</v>
      </c>
      <c r="C108" s="1">
        <v>0.91113302900000004</v>
      </c>
      <c r="D108" s="1">
        <v>0.97992626000000005</v>
      </c>
      <c r="E108" s="140">
        <v>0</v>
      </c>
      <c r="F108" s="1">
        <v>-28.023</v>
      </c>
      <c r="H108" s="1">
        <f t="shared" si="4"/>
        <v>6.879323100000001E-2</v>
      </c>
      <c r="I108" s="1">
        <f t="shared" si="5"/>
        <v>0.91113302900000004</v>
      </c>
      <c r="J108" s="53">
        <f t="shared" si="6"/>
        <v>7.5502949416182352E-2</v>
      </c>
      <c r="K108" s="53">
        <f t="shared" si="7"/>
        <v>7.5502949416182352E-2</v>
      </c>
      <c r="O108" s="139"/>
    </row>
    <row r="109" spans="2:15" x14ac:dyDescent="0.2">
      <c r="B109" s="1" t="s">
        <v>135</v>
      </c>
      <c r="C109" s="1">
        <v>0.93211108600000003</v>
      </c>
      <c r="D109" s="1">
        <v>0.99201147099999998</v>
      </c>
      <c r="E109" s="140">
        <v>0</v>
      </c>
      <c r="F109" s="1">
        <v>-33.575000000000003</v>
      </c>
      <c r="H109" s="1">
        <f t="shared" si="4"/>
        <v>5.9900384999999945E-2</v>
      </c>
      <c r="I109" s="1">
        <f t="shared" si="5"/>
        <v>0.93211108600000003</v>
      </c>
      <c r="J109" s="53">
        <f t="shared" si="6"/>
        <v>6.4263139769158317E-2</v>
      </c>
      <c r="K109" s="53">
        <f t="shared" si="7"/>
        <v>6.4263139769158317E-2</v>
      </c>
      <c r="O109" s="139"/>
    </row>
    <row r="110" spans="2:15" x14ac:dyDescent="0.2">
      <c r="B110" s="1" t="s">
        <v>530</v>
      </c>
      <c r="C110" s="1">
        <v>0.79162915199999995</v>
      </c>
      <c r="D110" s="1">
        <v>0.838181073</v>
      </c>
      <c r="E110" s="140">
        <v>0</v>
      </c>
      <c r="F110" s="1">
        <v>-8.2550000000000008</v>
      </c>
      <c r="H110" s="1">
        <f t="shared" si="4"/>
        <v>4.6551921000000052E-2</v>
      </c>
      <c r="I110" s="1">
        <f t="shared" si="5"/>
        <v>0.79162915199999995</v>
      </c>
      <c r="J110" s="53">
        <f t="shared" si="6"/>
        <v>5.8805213125855245E-2</v>
      </c>
      <c r="K110" s="53">
        <f t="shared" si="7"/>
        <v>5.8805213125855245E-2</v>
      </c>
      <c r="O110" s="139"/>
    </row>
    <row r="111" spans="2:15" x14ac:dyDescent="0.2">
      <c r="B111" s="1" t="s">
        <v>533</v>
      </c>
      <c r="C111" s="1">
        <v>0.898797026</v>
      </c>
      <c r="D111" s="1">
        <v>0.95083982</v>
      </c>
      <c r="E111" s="140">
        <v>0</v>
      </c>
      <c r="F111" s="1">
        <v>-15.135</v>
      </c>
      <c r="H111" s="1">
        <f t="shared" si="4"/>
        <v>5.2042794000000003E-2</v>
      </c>
      <c r="I111" s="1">
        <f t="shared" si="5"/>
        <v>0.898797026</v>
      </c>
      <c r="J111" s="53">
        <f t="shared" si="6"/>
        <v>5.7902721631835935E-2</v>
      </c>
      <c r="K111" s="53">
        <f t="shared" si="7"/>
        <v>5.7902721631835935E-2</v>
      </c>
      <c r="O111" s="139"/>
    </row>
    <row r="112" spans="2:15" x14ac:dyDescent="0.2">
      <c r="B112" s="1" t="s">
        <v>593</v>
      </c>
      <c r="C112" s="1">
        <v>3.756582646</v>
      </c>
      <c r="D112" s="1">
        <v>3.9596845940000001</v>
      </c>
      <c r="E112" s="140">
        <v>2.0000000000000001E-4</v>
      </c>
      <c r="F112" s="1">
        <v>-3.7610000000000001</v>
      </c>
      <c r="H112" s="1">
        <f t="shared" si="4"/>
        <v>0.20310194800000003</v>
      </c>
      <c r="I112" s="1">
        <f t="shared" si="5"/>
        <v>3.756582646</v>
      </c>
      <c r="J112" s="53">
        <f t="shared" si="6"/>
        <v>5.4065614186942619E-2</v>
      </c>
      <c r="K112" s="53">
        <f t="shared" si="7"/>
        <v>5.4065614186942619E-2</v>
      </c>
      <c r="O112" s="139"/>
    </row>
    <row r="113" spans="2:15" x14ac:dyDescent="0.2">
      <c r="B113" s="1" t="s">
        <v>525</v>
      </c>
      <c r="C113" s="1">
        <v>53.639322749999998</v>
      </c>
      <c r="D113" s="1">
        <v>50.785994629999998</v>
      </c>
      <c r="E113" s="140">
        <v>1.5900000000000001E-2</v>
      </c>
      <c r="F113" s="1">
        <v>2.411</v>
      </c>
      <c r="H113" s="1">
        <f t="shared" si="4"/>
        <v>-2.8533281200000005</v>
      </c>
      <c r="I113" s="1">
        <f t="shared" si="5"/>
        <v>53.639322749999998</v>
      </c>
      <c r="J113" s="53">
        <f t="shared" si="6"/>
        <v>-5.3194708167712663E-2</v>
      </c>
      <c r="K113" s="53">
        <f t="shared" si="7"/>
        <v>5.3194708167712663E-2</v>
      </c>
      <c r="O113" s="139"/>
    </row>
    <row r="114" spans="2:15" x14ac:dyDescent="0.2">
      <c r="B114" s="1" t="s">
        <v>128</v>
      </c>
      <c r="C114" s="1">
        <v>0.53731983699999997</v>
      </c>
      <c r="D114" s="1">
        <v>0.50880786600000005</v>
      </c>
      <c r="E114" s="140">
        <v>2.0000000000000001E-4</v>
      </c>
      <c r="F114" s="1">
        <v>3.7610000000000001</v>
      </c>
      <c r="H114" s="1">
        <f t="shared" si="4"/>
        <v>-2.8511970999999914E-2</v>
      </c>
      <c r="I114" s="1">
        <f t="shared" si="5"/>
        <v>0.53731983699999997</v>
      </c>
      <c r="J114" s="53">
        <f t="shared" si="6"/>
        <v>-5.3063313573513043E-2</v>
      </c>
      <c r="K114" s="53">
        <f t="shared" si="7"/>
        <v>5.3063313573513043E-2</v>
      </c>
      <c r="O114" s="139"/>
    </row>
    <row r="115" spans="2:15" x14ac:dyDescent="0.2">
      <c r="B115" s="1" t="s">
        <v>14</v>
      </c>
      <c r="C115" s="1">
        <v>0.72118945800000001</v>
      </c>
      <c r="D115" s="1">
        <v>0.69265610799999999</v>
      </c>
      <c r="E115" s="140">
        <v>2.5999999999999999E-2</v>
      </c>
      <c r="F115" s="1">
        <v>2.2269999999999999</v>
      </c>
      <c r="H115" s="1">
        <f t="shared" si="4"/>
        <v>-2.8533350000000013E-2</v>
      </c>
      <c r="I115" s="1">
        <f t="shared" si="5"/>
        <v>0.72118945800000001</v>
      </c>
      <c r="J115" s="53">
        <f t="shared" si="6"/>
        <v>-3.956429157898203E-2</v>
      </c>
      <c r="K115" s="53">
        <f t="shared" si="7"/>
        <v>3.956429157898203E-2</v>
      </c>
      <c r="O115" s="139"/>
    </row>
    <row r="116" spans="2:15" x14ac:dyDescent="0.2">
      <c r="B116" s="1" t="s">
        <v>42</v>
      </c>
      <c r="C116" s="1">
        <v>19.71504749</v>
      </c>
      <c r="D116" s="1">
        <v>18.965649769999999</v>
      </c>
      <c r="E116" s="140">
        <v>0</v>
      </c>
      <c r="F116" s="1">
        <v>7.8719999999999999</v>
      </c>
      <c r="H116" s="1">
        <f t="shared" si="4"/>
        <v>-0.74939772000000104</v>
      </c>
      <c r="I116" s="1">
        <f t="shared" si="5"/>
        <v>19.71504749</v>
      </c>
      <c r="J116" s="53">
        <f t="shared" si="6"/>
        <v>-3.8011459033010987E-2</v>
      </c>
      <c r="K116" s="53">
        <f t="shared" si="7"/>
        <v>3.8011459033010987E-2</v>
      </c>
      <c r="O116" s="139"/>
    </row>
    <row r="117" spans="2:15" x14ac:dyDescent="0.2">
      <c r="B117" s="1" t="s">
        <v>594</v>
      </c>
      <c r="C117" s="1">
        <v>0.80026252499999995</v>
      </c>
      <c r="D117" s="1">
        <v>0.82817078300000002</v>
      </c>
      <c r="E117" s="140">
        <v>0</v>
      </c>
      <c r="F117" s="1">
        <v>-4.8090000000000002</v>
      </c>
      <c r="H117" s="1">
        <f t="shared" si="4"/>
        <v>2.7908258000000075E-2</v>
      </c>
      <c r="I117" s="1">
        <f t="shared" si="5"/>
        <v>0.80026252499999995</v>
      </c>
      <c r="J117" s="53">
        <f t="shared" si="6"/>
        <v>3.4873878418835214E-2</v>
      </c>
      <c r="K117" s="53">
        <f t="shared" si="7"/>
        <v>3.4873878418835214E-2</v>
      </c>
      <c r="O117" s="139"/>
    </row>
    <row r="118" spans="2:15" x14ac:dyDescent="0.2">
      <c r="B118" s="1" t="s">
        <v>209</v>
      </c>
      <c r="C118" s="1">
        <v>0.75559734099999998</v>
      </c>
      <c r="D118" s="1">
        <v>0.779484591</v>
      </c>
      <c r="E118" s="140">
        <v>0</v>
      </c>
      <c r="F118" s="1">
        <v>-4.3600000000000003</v>
      </c>
      <c r="H118" s="1">
        <f t="shared" si="4"/>
        <v>2.3887250000000027E-2</v>
      </c>
      <c r="I118" s="1">
        <f t="shared" si="5"/>
        <v>0.75559734099999998</v>
      </c>
      <c r="J118" s="53">
        <f t="shared" si="6"/>
        <v>3.1613729567108187E-2</v>
      </c>
      <c r="K118" s="53">
        <f t="shared" si="7"/>
        <v>3.1613729567108187E-2</v>
      </c>
      <c r="O118" s="139"/>
    </row>
    <row r="119" spans="2:15" x14ac:dyDescent="0.2">
      <c r="B119" s="1" t="s">
        <v>595</v>
      </c>
      <c r="C119" s="1">
        <v>3.8959795559999999</v>
      </c>
      <c r="D119" s="1">
        <v>3.7877777780000002</v>
      </c>
      <c r="E119" s="140">
        <v>2.0000000000000001E-4</v>
      </c>
      <c r="F119" s="1">
        <v>3.7040000000000002</v>
      </c>
      <c r="H119" s="1">
        <f t="shared" si="4"/>
        <v>-0.10820177799999975</v>
      </c>
      <c r="I119" s="1">
        <f t="shared" si="5"/>
        <v>3.8959795559999999</v>
      </c>
      <c r="J119" s="53">
        <f t="shared" si="6"/>
        <v>-2.7772676022738287E-2</v>
      </c>
      <c r="K119" s="53">
        <f t="shared" si="7"/>
        <v>2.7772676022738287E-2</v>
      </c>
      <c r="O119" s="139"/>
    </row>
    <row r="120" spans="2:15" x14ac:dyDescent="0.2">
      <c r="B120" s="1" t="s">
        <v>532</v>
      </c>
      <c r="C120" s="1">
        <v>0.96949002699999998</v>
      </c>
      <c r="D120" s="1">
        <v>0.99283080700000004</v>
      </c>
      <c r="E120" s="140">
        <v>0</v>
      </c>
      <c r="F120" s="1">
        <v>-15.791</v>
      </c>
      <c r="H120" s="1">
        <f t="shared" si="4"/>
        <v>2.3340780000000061E-2</v>
      </c>
      <c r="I120" s="1">
        <f t="shared" si="5"/>
        <v>0.96949002699999998</v>
      </c>
      <c r="J120" s="53">
        <f t="shared" si="6"/>
        <v>2.4075317280184937E-2</v>
      </c>
      <c r="K120" s="53">
        <f t="shared" si="7"/>
        <v>2.4075317280184937E-2</v>
      </c>
      <c r="O120" s="139"/>
    </row>
    <row r="121" spans="2:15" x14ac:dyDescent="0.2">
      <c r="B121" s="146" t="s">
        <v>7</v>
      </c>
      <c r="C121" s="1">
        <v>0.52645310899999997</v>
      </c>
      <c r="D121" s="1">
        <v>0.53359279000000004</v>
      </c>
      <c r="E121" s="140">
        <v>0.34439999999999998</v>
      </c>
      <c r="F121" s="146">
        <v>-0.94599999999999995</v>
      </c>
      <c r="H121" s="1">
        <f t="shared" si="4"/>
        <v>7.1396810000000643E-3</v>
      </c>
      <c r="I121" s="1">
        <f t="shared" si="5"/>
        <v>0.52645310899999997</v>
      </c>
      <c r="J121" s="53">
        <f t="shared" si="6"/>
        <v>1.3561855515606926E-2</v>
      </c>
      <c r="K121" s="53">
        <f t="shared" si="7"/>
        <v>1.3561855515606926E-2</v>
      </c>
      <c r="O121" s="139"/>
    </row>
    <row r="122" spans="2:15" x14ac:dyDescent="0.2">
      <c r="B122" s="1" t="s">
        <v>596</v>
      </c>
      <c r="C122" s="1">
        <v>0.90171487699999997</v>
      </c>
      <c r="D122" s="1">
        <v>0.91274067999999997</v>
      </c>
      <c r="E122" s="140">
        <v>1.04E-2</v>
      </c>
      <c r="F122" s="1">
        <v>-2.5630000000000002</v>
      </c>
      <c r="H122" s="1">
        <f t="shared" si="4"/>
        <v>1.1025803000000001E-2</v>
      </c>
      <c r="I122" s="1">
        <f t="shared" si="5"/>
        <v>0.90171487699999997</v>
      </c>
      <c r="J122" s="53">
        <f t="shared" si="6"/>
        <v>1.2227593534535864E-2</v>
      </c>
      <c r="K122" s="53">
        <f t="shared" si="7"/>
        <v>1.2227593534535864E-2</v>
      </c>
      <c r="O122" s="139"/>
    </row>
    <row r="123" spans="2:15" x14ac:dyDescent="0.2">
      <c r="B123" s="146" t="s">
        <v>537</v>
      </c>
      <c r="C123" s="1">
        <v>0.79051705000000005</v>
      </c>
      <c r="D123" s="1">
        <v>0.78553871399999997</v>
      </c>
      <c r="E123" s="140">
        <v>0.42299999999999999</v>
      </c>
      <c r="F123" s="146">
        <v>0.80100000000000005</v>
      </c>
      <c r="H123" s="1">
        <f t="shared" si="4"/>
        <v>-4.9783360000000831E-3</v>
      </c>
      <c r="I123" s="1">
        <f t="shared" si="5"/>
        <v>0.79051705000000005</v>
      </c>
      <c r="J123" s="53">
        <f t="shared" si="6"/>
        <v>-6.2975694199133118E-3</v>
      </c>
      <c r="K123" s="53">
        <f t="shared" si="7"/>
        <v>6.2975694199133118E-3</v>
      </c>
      <c r="O123" s="139"/>
    </row>
    <row r="124" spans="2:15" x14ac:dyDescent="0.2">
      <c r="B124" s="146" t="s">
        <v>129</v>
      </c>
      <c r="C124" s="1">
        <v>0.82703777300000003</v>
      </c>
      <c r="D124" s="1">
        <v>0.82998771000000005</v>
      </c>
      <c r="E124" s="140">
        <v>0.60470000000000002</v>
      </c>
      <c r="F124" s="146">
        <v>-0.51800000000000002</v>
      </c>
      <c r="H124" s="1">
        <f t="shared" si="4"/>
        <v>2.9499370000000136E-3</v>
      </c>
      <c r="I124" s="1">
        <f t="shared" si="5"/>
        <v>0.82703777300000003</v>
      </c>
      <c r="J124" s="72">
        <f t="shared" si="6"/>
        <v>3.5668709414557942E-3</v>
      </c>
      <c r="K124" s="72">
        <f t="shared" si="7"/>
        <v>3.5668709414557942E-3</v>
      </c>
      <c r="O124" s="139"/>
    </row>
    <row r="125" spans="2:15" s="3" customFormat="1" x14ac:dyDescent="0.2">
      <c r="B125" s="1" t="s">
        <v>598</v>
      </c>
      <c r="C125" s="1">
        <v>15.8211743248864</v>
      </c>
      <c r="D125" s="1">
        <v>15.7692499481082</v>
      </c>
      <c r="E125" s="140">
        <v>4.5291810812727102E-32</v>
      </c>
      <c r="F125" s="140">
        <v>11.855916328726201</v>
      </c>
      <c r="G125" s="1"/>
      <c r="H125" s="1">
        <f t="shared" si="4"/>
        <v>-5.1924376778199388E-2</v>
      </c>
      <c r="I125" s="1">
        <f t="shared" si="5"/>
        <v>15.8211743248864</v>
      </c>
      <c r="J125" s="149">
        <f t="shared" si="6"/>
        <v>-3.281954658480904E-3</v>
      </c>
      <c r="K125" s="149">
        <f t="shared" si="7"/>
        <v>3.281954658480904E-3</v>
      </c>
      <c r="O125" s="150"/>
    </row>
    <row r="126" spans="2:15" x14ac:dyDescent="0.2">
      <c r="B126" s="146" t="s">
        <v>46</v>
      </c>
      <c r="C126" s="1">
        <v>0.87556086300000002</v>
      </c>
      <c r="D126" s="1">
        <v>0.87747514900000001</v>
      </c>
      <c r="E126" s="140">
        <v>0.64700000000000002</v>
      </c>
      <c r="F126" s="146">
        <v>-0.45800000000000002</v>
      </c>
      <c r="H126" s="1">
        <f t="shared" si="4"/>
        <v>1.9142859999999873E-3</v>
      </c>
      <c r="I126" s="1">
        <f t="shared" si="5"/>
        <v>0.87556086300000002</v>
      </c>
      <c r="J126" s="72">
        <f t="shared" si="6"/>
        <v>2.1863540056380835E-3</v>
      </c>
      <c r="K126" s="72">
        <f t="shared" si="7"/>
        <v>2.1863540056380835E-3</v>
      </c>
      <c r="O126" s="139"/>
    </row>
    <row r="127" spans="2:15" x14ac:dyDescent="0.2">
      <c r="J127" s="53"/>
      <c r="K127" s="53"/>
    </row>
    <row r="128" spans="2:15" x14ac:dyDescent="0.2">
      <c r="D128" s="147"/>
      <c r="J128" s="53"/>
      <c r="K128" s="53"/>
      <c r="O128" s="1"/>
    </row>
    <row r="129" spans="10:15" x14ac:dyDescent="0.2">
      <c r="J129" s="147"/>
      <c r="O129" s="1"/>
    </row>
    <row r="130" spans="10:15" x14ac:dyDescent="0.2">
      <c r="J130" s="147"/>
      <c r="O130" s="1"/>
    </row>
  </sheetData>
  <pageMargins left="0.7" right="0.7" top="0.75" bottom="0.75" header="0.3" footer="0.3"/>
  <pageSetup scale="8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52"/>
  <sheetViews>
    <sheetView workbookViewId="0">
      <selection activeCell="Q50" sqref="D4:R50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9" t="s">
        <v>487</v>
      </c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3"/>
    </row>
    <row r="5" spans="1:19" x14ac:dyDescent="0.2">
      <c r="A5" s="3"/>
      <c r="B5" s="3"/>
      <c r="C5" s="126"/>
      <c r="D5" s="126" t="s">
        <v>382</v>
      </c>
      <c r="E5" s="161" t="s">
        <v>515</v>
      </c>
      <c r="F5" s="162"/>
      <c r="G5" s="161" t="s">
        <v>516</v>
      </c>
      <c r="H5" s="162"/>
      <c r="I5" s="161" t="s">
        <v>517</v>
      </c>
      <c r="J5" s="162"/>
      <c r="K5" s="161" t="s">
        <v>518</v>
      </c>
      <c r="L5" s="162"/>
      <c r="M5" s="161" t="s">
        <v>519</v>
      </c>
      <c r="N5" s="162"/>
      <c r="O5" s="161" t="s">
        <v>520</v>
      </c>
      <c r="P5" s="162"/>
      <c r="Q5" s="161" t="s">
        <v>521</v>
      </c>
      <c r="R5" s="162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522</v>
      </c>
      <c r="E7" s="1">
        <v>134.56</v>
      </c>
      <c r="F7" s="127">
        <v>4.91</v>
      </c>
      <c r="G7" s="1">
        <v>94.84</v>
      </c>
      <c r="H7" s="127">
        <v>5.23</v>
      </c>
      <c r="I7" s="1">
        <v>92.98</v>
      </c>
      <c r="J7" s="127">
        <v>5.42</v>
      </c>
      <c r="K7" s="1">
        <v>80.09</v>
      </c>
      <c r="L7" s="127">
        <v>5.75</v>
      </c>
      <c r="M7" s="1">
        <v>84.54</v>
      </c>
      <c r="N7" s="127">
        <v>5.76</v>
      </c>
      <c r="O7" s="1">
        <v>83.51</v>
      </c>
      <c r="P7" s="127">
        <v>5.98</v>
      </c>
      <c r="Q7" s="1">
        <v>81.08</v>
      </c>
      <c r="R7" s="127">
        <v>6.13</v>
      </c>
      <c r="S7" s="3"/>
    </row>
    <row r="8" spans="1:19" x14ac:dyDescent="0.2">
      <c r="A8" s="3"/>
      <c r="B8" s="3"/>
      <c r="C8" s="3"/>
      <c r="D8" s="1" t="s">
        <v>7</v>
      </c>
      <c r="E8" s="128" t="s">
        <v>524</v>
      </c>
      <c r="F8" s="128" t="s">
        <v>524</v>
      </c>
      <c r="G8" s="1">
        <v>-4.88</v>
      </c>
      <c r="H8" s="127">
        <v>1.72</v>
      </c>
      <c r="I8" s="1">
        <v>-4.75</v>
      </c>
      <c r="J8" s="127">
        <v>1.61</v>
      </c>
      <c r="K8" s="1">
        <v>-5.33</v>
      </c>
      <c r="L8" s="127">
        <v>1.54</v>
      </c>
      <c r="M8" s="1">
        <v>-5.13</v>
      </c>
      <c r="N8" s="127">
        <v>1.69</v>
      </c>
      <c r="O8" s="1">
        <v>-4.59</v>
      </c>
      <c r="P8" s="127">
        <v>2.17</v>
      </c>
      <c r="Q8" s="1">
        <v>-4.99</v>
      </c>
      <c r="R8" s="127">
        <v>2.0099999999999998</v>
      </c>
    </row>
    <row r="9" spans="1:19" x14ac:dyDescent="0.2">
      <c r="A9" s="3"/>
      <c r="B9" s="129"/>
      <c r="C9" s="3"/>
      <c r="D9" s="1" t="s">
        <v>523</v>
      </c>
      <c r="E9" s="128" t="s">
        <v>524</v>
      </c>
      <c r="F9" s="128" t="s">
        <v>524</v>
      </c>
      <c r="G9" s="1">
        <v>37.24</v>
      </c>
      <c r="H9" s="127">
        <v>4.47</v>
      </c>
      <c r="I9" s="1">
        <v>36.17</v>
      </c>
      <c r="J9" s="127">
        <v>4.5599999999999996</v>
      </c>
      <c r="K9" s="1">
        <v>27.5</v>
      </c>
      <c r="L9" s="127">
        <v>4.24</v>
      </c>
      <c r="M9" s="1">
        <v>25.48</v>
      </c>
      <c r="N9" s="127">
        <v>3.54</v>
      </c>
      <c r="O9" s="1">
        <v>22.07</v>
      </c>
      <c r="P9" s="127">
        <v>3.91</v>
      </c>
      <c r="Q9" s="1">
        <v>22.15</v>
      </c>
      <c r="R9" s="127">
        <v>4.0599999999999996</v>
      </c>
    </row>
    <row r="10" spans="1:19" x14ac:dyDescent="0.2">
      <c r="A10" s="3"/>
      <c r="B10" s="129"/>
      <c r="C10" s="3"/>
      <c r="D10" s="1" t="s">
        <v>165</v>
      </c>
      <c r="E10" s="128" t="s">
        <v>524</v>
      </c>
      <c r="F10" s="128" t="s">
        <v>524</v>
      </c>
      <c r="G10" s="1">
        <v>-54.16</v>
      </c>
      <c r="H10" s="127">
        <v>4.59</v>
      </c>
      <c r="I10" s="1">
        <v>-52.69</v>
      </c>
      <c r="J10" s="127">
        <v>4.7</v>
      </c>
      <c r="K10" s="1">
        <v>-45.4</v>
      </c>
      <c r="L10" s="127">
        <v>3.54</v>
      </c>
      <c r="M10" s="1">
        <v>-37.67</v>
      </c>
      <c r="N10" s="127">
        <v>3.44</v>
      </c>
      <c r="O10" s="1">
        <v>-36.6</v>
      </c>
      <c r="P10" s="127">
        <v>4.4400000000000004</v>
      </c>
      <c r="Q10" s="1">
        <v>-38.450000000000003</v>
      </c>
      <c r="R10" s="127">
        <v>3.69</v>
      </c>
    </row>
    <row r="11" spans="1:19" x14ac:dyDescent="0.2">
      <c r="A11" s="3"/>
      <c r="B11" s="129"/>
      <c r="C11" s="3"/>
      <c r="D11" s="1" t="s">
        <v>13</v>
      </c>
      <c r="E11" s="128" t="s">
        <v>524</v>
      </c>
      <c r="F11" s="128" t="s">
        <v>524</v>
      </c>
      <c r="G11" s="1">
        <v>-9.27</v>
      </c>
      <c r="H11" s="127">
        <v>1.55</v>
      </c>
      <c r="I11" s="1">
        <v>-9.17</v>
      </c>
      <c r="J11" s="127">
        <v>1.54</v>
      </c>
      <c r="K11" s="1">
        <v>-8.9499999999999993</v>
      </c>
      <c r="L11" s="127">
        <v>1.36</v>
      </c>
      <c r="M11" s="1">
        <v>-7.42</v>
      </c>
      <c r="N11" s="127">
        <v>1.31</v>
      </c>
      <c r="O11" s="1">
        <v>-8.08</v>
      </c>
      <c r="P11" s="127">
        <v>1.96</v>
      </c>
      <c r="Q11" s="1">
        <v>-6.9</v>
      </c>
      <c r="R11" s="127">
        <v>1.55</v>
      </c>
    </row>
    <row r="12" spans="1:19" x14ac:dyDescent="0.2">
      <c r="A12" s="3"/>
      <c r="B12" s="129"/>
      <c r="C12" s="3"/>
      <c r="D12" s="1" t="s">
        <v>17</v>
      </c>
      <c r="E12" s="128" t="s">
        <v>524</v>
      </c>
      <c r="F12" s="128" t="s">
        <v>524</v>
      </c>
      <c r="G12" s="1">
        <v>-5.85</v>
      </c>
      <c r="H12" s="127">
        <v>2.21</v>
      </c>
      <c r="I12" s="1">
        <v>-6.08</v>
      </c>
      <c r="J12" s="127">
        <v>2.2200000000000002</v>
      </c>
      <c r="K12" s="1">
        <v>-6.07</v>
      </c>
      <c r="L12" s="127">
        <v>2.0699999999999998</v>
      </c>
      <c r="M12" s="1">
        <v>-5.86</v>
      </c>
      <c r="N12" s="127">
        <v>1.63</v>
      </c>
      <c r="O12" s="1">
        <v>-8.4600000000000009</v>
      </c>
      <c r="P12" s="127">
        <v>2.91</v>
      </c>
      <c r="Q12" s="1">
        <v>-5.14</v>
      </c>
      <c r="R12" s="127">
        <v>2.2000000000000002</v>
      </c>
    </row>
    <row r="13" spans="1:19" x14ac:dyDescent="0.2">
      <c r="A13" s="3"/>
      <c r="B13" s="129"/>
      <c r="C13" s="3"/>
      <c r="D13" s="1" t="s">
        <v>525</v>
      </c>
      <c r="E13" s="128" t="s">
        <v>524</v>
      </c>
      <c r="F13" s="128" t="s">
        <v>524</v>
      </c>
      <c r="G13" s="1">
        <v>0.08</v>
      </c>
      <c r="H13" s="127">
        <v>0.01</v>
      </c>
      <c r="I13" s="1">
        <v>0.08</v>
      </c>
      <c r="J13" s="127">
        <v>0.01</v>
      </c>
      <c r="K13" s="1">
        <v>0.06</v>
      </c>
      <c r="L13" s="127">
        <v>0.01</v>
      </c>
      <c r="M13" s="1">
        <v>0.06</v>
      </c>
      <c r="N13" s="127">
        <v>0.01</v>
      </c>
      <c r="O13" s="1">
        <v>0.04</v>
      </c>
      <c r="P13" s="127">
        <v>0.02</v>
      </c>
      <c r="Q13" s="1">
        <v>0.06</v>
      </c>
      <c r="R13" s="127">
        <v>0.01</v>
      </c>
    </row>
    <row r="14" spans="1:19" x14ac:dyDescent="0.2">
      <c r="A14" s="3"/>
      <c r="B14" s="129"/>
      <c r="C14" s="3"/>
      <c r="D14" s="1" t="s">
        <v>526</v>
      </c>
      <c r="E14" s="128" t="s">
        <v>524</v>
      </c>
      <c r="F14" s="128" t="s">
        <v>524</v>
      </c>
      <c r="G14" s="1">
        <v>5.74</v>
      </c>
      <c r="H14" s="127">
        <v>4.41</v>
      </c>
      <c r="I14" s="1">
        <v>3.53</v>
      </c>
      <c r="J14" s="127">
        <v>4.45</v>
      </c>
      <c r="K14" s="1">
        <v>-0.73</v>
      </c>
      <c r="L14" s="127">
        <v>4.41</v>
      </c>
      <c r="M14" s="1">
        <v>-1.69</v>
      </c>
      <c r="N14" s="127">
        <v>3.68</v>
      </c>
      <c r="O14" s="1">
        <v>-0.41</v>
      </c>
      <c r="P14" s="127">
        <v>4.03</v>
      </c>
      <c r="Q14" s="1">
        <v>-0.57999999999999996</v>
      </c>
      <c r="R14" s="127">
        <v>3.86</v>
      </c>
    </row>
    <row r="15" spans="1:19" x14ac:dyDescent="0.2">
      <c r="A15" s="3"/>
      <c r="B15" s="129"/>
      <c r="C15" s="3"/>
      <c r="D15" s="1" t="s">
        <v>119</v>
      </c>
      <c r="E15" s="128" t="s">
        <v>524</v>
      </c>
      <c r="F15" s="128" t="s">
        <v>524</v>
      </c>
      <c r="G15" s="1">
        <v>39.840000000000003</v>
      </c>
      <c r="H15" s="127">
        <v>17.98</v>
      </c>
      <c r="I15" s="1">
        <v>38.299999999999997</v>
      </c>
      <c r="J15" s="127">
        <v>18.72</v>
      </c>
      <c r="K15" s="1">
        <v>25.6</v>
      </c>
      <c r="L15" s="127">
        <v>18.14</v>
      </c>
      <c r="M15" s="1">
        <v>16.82</v>
      </c>
      <c r="N15" s="127">
        <v>10.71</v>
      </c>
      <c r="O15" s="1">
        <v>19.57</v>
      </c>
      <c r="P15" s="127">
        <v>12.12</v>
      </c>
      <c r="Q15" s="1">
        <v>19.899999999999999</v>
      </c>
      <c r="R15" s="127">
        <v>12.11</v>
      </c>
    </row>
    <row r="16" spans="1:19" x14ac:dyDescent="0.2">
      <c r="A16" s="3"/>
      <c r="B16" s="129"/>
      <c r="C16" s="3"/>
      <c r="D16" s="1" t="s">
        <v>530</v>
      </c>
      <c r="E16" s="128" t="s">
        <v>524</v>
      </c>
      <c r="F16" s="128" t="s">
        <v>524</v>
      </c>
      <c r="G16" s="1">
        <v>0.22</v>
      </c>
      <c r="H16" s="127">
        <v>0.06</v>
      </c>
      <c r="I16" s="1">
        <v>0.21</v>
      </c>
      <c r="J16" s="127">
        <v>0.06</v>
      </c>
      <c r="K16" s="1">
        <v>-4.41</v>
      </c>
      <c r="L16" s="127">
        <v>5.87</v>
      </c>
      <c r="M16" s="1">
        <v>-4.49</v>
      </c>
      <c r="N16" s="127">
        <v>5.67</v>
      </c>
      <c r="O16" s="1">
        <v>-7.82</v>
      </c>
      <c r="P16" s="127">
        <v>6.39</v>
      </c>
      <c r="Q16" s="1">
        <v>-3.67</v>
      </c>
      <c r="R16" s="127">
        <v>5.65</v>
      </c>
    </row>
    <row r="17" spans="1:18" x14ac:dyDescent="0.2">
      <c r="A17" s="3"/>
      <c r="B17" s="129"/>
      <c r="C17" s="3"/>
      <c r="D17" s="1" t="s">
        <v>527</v>
      </c>
      <c r="E17" s="128" t="s">
        <v>524</v>
      </c>
      <c r="F17" s="128" t="s">
        <v>524</v>
      </c>
      <c r="G17" s="1">
        <v>-0.31</v>
      </c>
      <c r="H17" s="127">
        <v>0.06</v>
      </c>
      <c r="I17" s="69">
        <v>-0.3</v>
      </c>
      <c r="J17" s="127">
        <v>0.06</v>
      </c>
      <c r="K17" s="1">
        <v>0.15</v>
      </c>
      <c r="L17" s="127">
        <v>0.06</v>
      </c>
      <c r="M17" s="1">
        <v>0.16</v>
      </c>
      <c r="N17" s="127">
        <v>0.05</v>
      </c>
      <c r="O17" s="1">
        <v>0.14000000000000001</v>
      </c>
      <c r="P17" s="127">
        <v>0.06</v>
      </c>
      <c r="Q17" s="1">
        <v>0.16</v>
      </c>
      <c r="R17" s="127">
        <v>0.06</v>
      </c>
    </row>
    <row r="18" spans="1:18" x14ac:dyDescent="0.2">
      <c r="A18" s="3"/>
      <c r="B18" s="129"/>
      <c r="C18" s="3"/>
      <c r="D18" s="1" t="s">
        <v>528</v>
      </c>
      <c r="E18" s="128" t="s">
        <v>524</v>
      </c>
      <c r="F18" s="128" t="s">
        <v>524</v>
      </c>
      <c r="G18" s="128" t="s">
        <v>524</v>
      </c>
      <c r="H18" s="128" t="s">
        <v>524</v>
      </c>
      <c r="I18" s="1">
        <v>7.53</v>
      </c>
      <c r="J18" s="127">
        <v>6.42</v>
      </c>
      <c r="K18" s="1">
        <v>-0.2</v>
      </c>
      <c r="L18" s="127">
        <v>0.06</v>
      </c>
      <c r="M18" s="1">
        <v>-0.15</v>
      </c>
      <c r="N18" s="127">
        <v>0.05</v>
      </c>
      <c r="O18" s="1">
        <v>-0.15</v>
      </c>
      <c r="P18" s="127">
        <v>0.06</v>
      </c>
      <c r="Q18" s="1">
        <v>-0.15</v>
      </c>
      <c r="R18" s="127">
        <v>0.06</v>
      </c>
    </row>
    <row r="19" spans="1:18" x14ac:dyDescent="0.2">
      <c r="A19" s="3"/>
      <c r="B19" s="129"/>
      <c r="C19" s="3"/>
      <c r="D19" s="1" t="s">
        <v>44</v>
      </c>
      <c r="E19" s="128" t="s">
        <v>524</v>
      </c>
      <c r="F19" s="128" t="s">
        <v>524</v>
      </c>
      <c r="G19" s="128" t="s">
        <v>524</v>
      </c>
      <c r="H19" s="128" t="s">
        <v>524</v>
      </c>
      <c r="I19" s="1">
        <v>1.66</v>
      </c>
      <c r="J19" s="127">
        <v>2.17</v>
      </c>
      <c r="K19" s="1">
        <v>4.28</v>
      </c>
      <c r="L19" s="127">
        <v>5.98</v>
      </c>
      <c r="M19" s="1">
        <v>4.58</v>
      </c>
      <c r="N19" s="127">
        <v>5.43</v>
      </c>
      <c r="O19" s="1">
        <v>0.56999999999999995</v>
      </c>
      <c r="P19" s="127">
        <v>6.52</v>
      </c>
      <c r="Q19" s="1">
        <v>7.4</v>
      </c>
      <c r="R19" s="127">
        <v>5.61</v>
      </c>
    </row>
    <row r="20" spans="1:18" x14ac:dyDescent="0.2">
      <c r="A20" s="3"/>
      <c r="B20" s="129"/>
      <c r="C20" s="3"/>
      <c r="D20" s="1" t="s">
        <v>48</v>
      </c>
      <c r="E20" s="128" t="s">
        <v>524</v>
      </c>
      <c r="F20" s="128" t="s">
        <v>524</v>
      </c>
      <c r="G20" s="128" t="s">
        <v>524</v>
      </c>
      <c r="H20" s="128" t="s">
        <v>524</v>
      </c>
      <c r="I20" s="1">
        <v>11.69</v>
      </c>
      <c r="J20" s="127">
        <v>7.86</v>
      </c>
      <c r="K20" s="1">
        <v>5.12</v>
      </c>
      <c r="L20" s="127">
        <v>2.13</v>
      </c>
      <c r="M20" s="1">
        <v>3.07</v>
      </c>
      <c r="N20" s="127">
        <v>1.78</v>
      </c>
      <c r="O20" s="1">
        <v>3.26</v>
      </c>
      <c r="P20" s="127">
        <v>2.06</v>
      </c>
      <c r="Q20" s="1">
        <v>2.12</v>
      </c>
      <c r="R20" s="127">
        <v>1.73</v>
      </c>
    </row>
    <row r="21" spans="1:18" x14ac:dyDescent="0.2">
      <c r="A21" s="130"/>
      <c r="B21" s="129"/>
      <c r="C21" s="3"/>
      <c r="D21" s="1" t="s">
        <v>529</v>
      </c>
      <c r="E21" s="128" t="s">
        <v>524</v>
      </c>
      <c r="F21" s="128" t="s">
        <v>524</v>
      </c>
      <c r="G21" s="128" t="s">
        <v>524</v>
      </c>
      <c r="H21" s="128" t="s">
        <v>524</v>
      </c>
      <c r="I21" s="1">
        <v>-0.79</v>
      </c>
      <c r="J21" s="127">
        <v>6.51</v>
      </c>
      <c r="K21" s="1">
        <v>6.82</v>
      </c>
      <c r="L21" s="127">
        <v>8.3800000000000008</v>
      </c>
      <c r="M21" s="1">
        <v>10.85</v>
      </c>
      <c r="N21" s="127">
        <v>8.07</v>
      </c>
      <c r="O21" s="1">
        <v>7.99</v>
      </c>
      <c r="P21" s="127">
        <v>8.64</v>
      </c>
      <c r="Q21" s="1">
        <v>11.29</v>
      </c>
      <c r="R21" s="127">
        <v>8.2200000000000006</v>
      </c>
    </row>
    <row r="22" spans="1:18" x14ac:dyDescent="0.2">
      <c r="A22" s="130"/>
      <c r="B22" s="129"/>
      <c r="C22" s="3"/>
      <c r="D22" s="1" t="s">
        <v>532</v>
      </c>
      <c r="E22" s="128" t="s">
        <v>524</v>
      </c>
      <c r="F22" s="128" t="s">
        <v>524</v>
      </c>
      <c r="G22" s="128" t="s">
        <v>524</v>
      </c>
      <c r="H22" s="128" t="s">
        <v>524</v>
      </c>
      <c r="I22" s="1">
        <v>-24.74</v>
      </c>
      <c r="J22" s="127">
        <v>11.44</v>
      </c>
      <c r="K22" s="1">
        <v>-40.32</v>
      </c>
      <c r="L22" s="127">
        <v>11.86</v>
      </c>
      <c r="M22" s="1">
        <v>-19.8</v>
      </c>
      <c r="N22" s="127">
        <v>10.69</v>
      </c>
      <c r="O22" s="1">
        <v>-29.87</v>
      </c>
      <c r="P22" s="127">
        <v>9.15</v>
      </c>
      <c r="Q22" s="1">
        <v>-16.77</v>
      </c>
      <c r="R22" s="127">
        <v>11.25</v>
      </c>
    </row>
    <row r="23" spans="1:18" x14ac:dyDescent="0.2">
      <c r="A23" s="3"/>
      <c r="B23" s="129"/>
      <c r="C23" s="3"/>
      <c r="D23" s="1" t="s">
        <v>533</v>
      </c>
      <c r="E23" s="128" t="s">
        <v>524</v>
      </c>
      <c r="F23" s="128" t="s">
        <v>524</v>
      </c>
      <c r="G23" s="128" t="s">
        <v>524</v>
      </c>
      <c r="H23" s="128" t="s">
        <v>524</v>
      </c>
      <c r="I23" s="1">
        <v>10.99</v>
      </c>
      <c r="J23" s="127">
        <v>6.54</v>
      </c>
      <c r="K23" s="1">
        <v>9.59</v>
      </c>
      <c r="L23" s="127">
        <v>7.01</v>
      </c>
      <c r="M23" s="1">
        <v>12.24</v>
      </c>
      <c r="N23" s="127">
        <v>6.79</v>
      </c>
      <c r="O23" s="1">
        <v>10.050000000000001</v>
      </c>
      <c r="P23" s="127">
        <v>6.93</v>
      </c>
      <c r="Q23" s="1">
        <v>11.51</v>
      </c>
      <c r="R23" s="127">
        <v>7.14</v>
      </c>
    </row>
    <row r="24" spans="1:18" x14ac:dyDescent="0.2">
      <c r="A24" s="3"/>
      <c r="B24" s="129"/>
      <c r="C24" s="3"/>
      <c r="D24" s="1" t="s">
        <v>580</v>
      </c>
      <c r="E24" s="128" t="s">
        <v>524</v>
      </c>
      <c r="F24" s="128" t="s">
        <v>524</v>
      </c>
      <c r="G24" s="128" t="s">
        <v>524</v>
      </c>
      <c r="H24" s="128" t="s">
        <v>524</v>
      </c>
      <c r="I24" s="1">
        <v>5.27</v>
      </c>
      <c r="J24" s="127">
        <v>6.53</v>
      </c>
      <c r="K24" s="1">
        <v>-0.69</v>
      </c>
      <c r="L24" s="127">
        <v>6.19</v>
      </c>
      <c r="M24" s="1">
        <v>1.41</v>
      </c>
      <c r="N24" s="127">
        <v>4.8</v>
      </c>
      <c r="O24" s="1">
        <v>-1.48</v>
      </c>
      <c r="P24" s="127">
        <v>5.68</v>
      </c>
      <c r="Q24" s="1">
        <v>1.08</v>
      </c>
      <c r="R24" s="127">
        <v>5.31</v>
      </c>
    </row>
    <row r="25" spans="1:18" x14ac:dyDescent="0.2">
      <c r="A25" s="3"/>
      <c r="B25" s="129"/>
      <c r="C25" s="3"/>
      <c r="D25" s="1" t="s">
        <v>534</v>
      </c>
      <c r="E25" s="128" t="s">
        <v>524</v>
      </c>
      <c r="F25" s="128" t="s">
        <v>524</v>
      </c>
      <c r="G25" s="128" t="s">
        <v>524</v>
      </c>
      <c r="H25" s="128" t="s">
        <v>524</v>
      </c>
      <c r="I25" s="1">
        <v>1.97</v>
      </c>
      <c r="J25" s="127">
        <v>9.58</v>
      </c>
      <c r="K25" s="1">
        <v>-5.7</v>
      </c>
      <c r="L25" s="127">
        <v>10.87</v>
      </c>
      <c r="M25" s="69">
        <v>1</v>
      </c>
      <c r="N25" s="127">
        <v>6.86</v>
      </c>
      <c r="O25" s="1">
        <v>-4.18</v>
      </c>
      <c r="P25" s="127">
        <v>8.66</v>
      </c>
      <c r="Q25" s="1">
        <v>1.23</v>
      </c>
      <c r="R25" s="127">
        <v>7.45</v>
      </c>
    </row>
    <row r="26" spans="1:18" x14ac:dyDescent="0.2">
      <c r="A26" s="3"/>
      <c r="B26" s="129"/>
      <c r="C26" s="3"/>
      <c r="D26" s="1" t="s">
        <v>596</v>
      </c>
      <c r="E26" s="128" t="s">
        <v>524</v>
      </c>
      <c r="F26" s="128" t="s">
        <v>524</v>
      </c>
      <c r="G26" s="128" t="s">
        <v>524</v>
      </c>
      <c r="H26" s="128" t="s">
        <v>524</v>
      </c>
      <c r="I26" s="1">
        <v>-5.24</v>
      </c>
      <c r="J26" s="127">
        <v>9.19</v>
      </c>
      <c r="K26" s="1">
        <v>-4.54</v>
      </c>
      <c r="L26" s="127">
        <v>9.4</v>
      </c>
      <c r="M26" s="1">
        <v>-4.24</v>
      </c>
      <c r="N26" s="127">
        <v>8.32</v>
      </c>
      <c r="O26" s="1">
        <v>1.84</v>
      </c>
      <c r="P26" s="127">
        <v>9.0500000000000007</v>
      </c>
      <c r="Q26" s="1">
        <v>-4.3899999999999997</v>
      </c>
      <c r="R26" s="127">
        <v>8.1300000000000008</v>
      </c>
    </row>
    <row r="27" spans="1:18" x14ac:dyDescent="0.2">
      <c r="A27" s="3"/>
      <c r="B27" s="129"/>
      <c r="C27" s="3"/>
      <c r="D27" s="1" t="s">
        <v>535</v>
      </c>
      <c r="E27" s="128" t="s">
        <v>524</v>
      </c>
      <c r="F27" s="128" t="s">
        <v>524</v>
      </c>
      <c r="G27" s="128" t="s">
        <v>524</v>
      </c>
      <c r="H27" s="128" t="s">
        <v>524</v>
      </c>
      <c r="I27" s="1">
        <v>4.21</v>
      </c>
      <c r="J27" s="127">
        <v>5.46</v>
      </c>
      <c r="K27" s="1">
        <v>2.42</v>
      </c>
      <c r="L27" s="127">
        <v>5.37</v>
      </c>
      <c r="M27" s="69">
        <v>6</v>
      </c>
      <c r="N27" s="127">
        <v>4.54</v>
      </c>
      <c r="O27" s="1">
        <v>6.07</v>
      </c>
      <c r="P27" s="127">
        <v>5.26</v>
      </c>
      <c r="Q27" s="1">
        <v>5.21</v>
      </c>
      <c r="R27" s="127">
        <v>4.8</v>
      </c>
    </row>
    <row r="28" spans="1:18" x14ac:dyDescent="0.2">
      <c r="A28" s="3"/>
      <c r="B28" s="3"/>
      <c r="C28" s="3"/>
      <c r="D28" s="1" t="s">
        <v>573</v>
      </c>
      <c r="E28" s="128" t="s">
        <v>524</v>
      </c>
      <c r="F28" s="128" t="s">
        <v>524</v>
      </c>
      <c r="G28" s="128" t="s">
        <v>524</v>
      </c>
      <c r="H28" s="128" t="s">
        <v>524</v>
      </c>
      <c r="I28" s="128" t="s">
        <v>524</v>
      </c>
      <c r="J28" s="128" t="s">
        <v>524</v>
      </c>
      <c r="K28" s="1">
        <v>-5.13</v>
      </c>
      <c r="L28" s="127">
        <v>6.39</v>
      </c>
      <c r="M28" s="1">
        <v>-1.54</v>
      </c>
      <c r="N28" s="127">
        <v>5.29</v>
      </c>
      <c r="O28" s="1">
        <v>-2.97</v>
      </c>
      <c r="P28" s="127">
        <v>6</v>
      </c>
      <c r="Q28" s="1">
        <v>-0.55000000000000004</v>
      </c>
      <c r="R28" s="127">
        <v>5.65</v>
      </c>
    </row>
    <row r="29" spans="1:18" x14ac:dyDescent="0.2">
      <c r="A29" s="3"/>
      <c r="B29" s="3"/>
      <c r="C29" s="3"/>
      <c r="D29" s="1" t="s">
        <v>538</v>
      </c>
      <c r="E29" s="128" t="s">
        <v>524</v>
      </c>
      <c r="F29" s="128" t="s">
        <v>524</v>
      </c>
      <c r="G29" s="128" t="s">
        <v>524</v>
      </c>
      <c r="H29" s="128" t="s">
        <v>524</v>
      </c>
      <c r="I29" s="128" t="s">
        <v>524</v>
      </c>
      <c r="J29" s="128" t="s">
        <v>524</v>
      </c>
      <c r="K29" s="1">
        <v>-7.58</v>
      </c>
      <c r="L29" s="127">
        <v>3.4</v>
      </c>
      <c r="M29" s="1">
        <v>-7.03</v>
      </c>
      <c r="N29" s="127">
        <v>3.15</v>
      </c>
      <c r="O29" s="1">
        <v>-8.4499999999999993</v>
      </c>
      <c r="P29" s="127">
        <v>3.19</v>
      </c>
      <c r="Q29" s="1">
        <v>-7.85</v>
      </c>
      <c r="R29" s="127">
        <v>3.36</v>
      </c>
    </row>
    <row r="30" spans="1:18" x14ac:dyDescent="0.2">
      <c r="A30" s="3"/>
      <c r="B30" s="3"/>
      <c r="C30" s="3"/>
      <c r="D30" s="1" t="s">
        <v>117</v>
      </c>
      <c r="E30" s="128" t="s">
        <v>524</v>
      </c>
      <c r="F30" s="128" t="s">
        <v>524</v>
      </c>
      <c r="G30" s="128" t="s">
        <v>524</v>
      </c>
      <c r="H30" s="128" t="s">
        <v>524</v>
      </c>
      <c r="I30" s="128" t="s">
        <v>524</v>
      </c>
      <c r="J30" s="128" t="s">
        <v>524</v>
      </c>
      <c r="K30" s="1">
        <v>0.73</v>
      </c>
      <c r="L30" s="127">
        <v>0.22</v>
      </c>
      <c r="M30" s="69">
        <v>0.9</v>
      </c>
      <c r="N30" s="127">
        <v>0.21</v>
      </c>
      <c r="O30" s="1">
        <v>0.88</v>
      </c>
      <c r="P30" s="127">
        <v>0.22</v>
      </c>
      <c r="Q30" s="1">
        <v>0.75</v>
      </c>
      <c r="R30" s="127">
        <v>0.2</v>
      </c>
    </row>
    <row r="31" spans="1:18" x14ac:dyDescent="0.2">
      <c r="A31" s="3"/>
      <c r="B31" s="3"/>
      <c r="C31" s="3"/>
      <c r="D31" s="1" t="s">
        <v>209</v>
      </c>
      <c r="E31" s="128" t="s">
        <v>524</v>
      </c>
      <c r="F31" s="128" t="s">
        <v>524</v>
      </c>
      <c r="G31" s="128" t="s">
        <v>524</v>
      </c>
      <c r="H31" s="128" t="s">
        <v>524</v>
      </c>
      <c r="I31" s="128" t="s">
        <v>524</v>
      </c>
      <c r="J31" s="128" t="s">
        <v>524</v>
      </c>
      <c r="K31" s="1">
        <v>15.5</v>
      </c>
      <c r="L31" s="127">
        <v>6.67</v>
      </c>
      <c r="M31" s="1">
        <v>15.57</v>
      </c>
      <c r="N31" s="127">
        <v>5.53</v>
      </c>
      <c r="O31" s="1">
        <v>18.09</v>
      </c>
      <c r="P31" s="127">
        <v>5.78</v>
      </c>
      <c r="Q31" s="1">
        <v>16.010000000000002</v>
      </c>
      <c r="R31" s="127">
        <v>6.09</v>
      </c>
    </row>
    <row r="32" spans="1:18" x14ac:dyDescent="0.2">
      <c r="A32" s="3"/>
      <c r="B32" s="3"/>
      <c r="C32" s="3"/>
      <c r="D32" s="1" t="s">
        <v>124</v>
      </c>
      <c r="E32" s="128" t="s">
        <v>524</v>
      </c>
      <c r="F32" s="128" t="s">
        <v>524</v>
      </c>
      <c r="G32" s="128" t="s">
        <v>524</v>
      </c>
      <c r="H32" s="128" t="s">
        <v>524</v>
      </c>
      <c r="I32" s="128" t="s">
        <v>524</v>
      </c>
      <c r="J32" s="128" t="s">
        <v>524</v>
      </c>
      <c r="K32" s="1">
        <v>7.22</v>
      </c>
      <c r="L32" s="127">
        <v>2.13</v>
      </c>
      <c r="M32" s="1">
        <v>5.57</v>
      </c>
      <c r="N32" s="127">
        <v>1.85</v>
      </c>
      <c r="O32" s="1">
        <v>4.87</v>
      </c>
      <c r="P32" s="127">
        <v>1.76</v>
      </c>
      <c r="Q32" s="1">
        <v>5.54</v>
      </c>
      <c r="R32" s="127">
        <v>1.96</v>
      </c>
    </row>
    <row r="33" spans="1:18" x14ac:dyDescent="0.2">
      <c r="A33" s="3"/>
      <c r="B33" s="3"/>
      <c r="C33" s="3"/>
      <c r="D33" s="1" t="s">
        <v>127</v>
      </c>
      <c r="E33" s="128" t="s">
        <v>524</v>
      </c>
      <c r="F33" s="128" t="s">
        <v>524</v>
      </c>
      <c r="G33" s="128" t="s">
        <v>524</v>
      </c>
      <c r="H33" s="128" t="s">
        <v>524</v>
      </c>
      <c r="I33" s="128" t="s">
        <v>524</v>
      </c>
      <c r="J33" s="128" t="s">
        <v>524</v>
      </c>
      <c r="K33" s="1">
        <v>8.64</v>
      </c>
      <c r="L33" s="127">
        <v>4.37</v>
      </c>
      <c r="M33" s="1">
        <v>8.4700000000000006</v>
      </c>
      <c r="N33" s="127">
        <v>3.27</v>
      </c>
      <c r="O33" s="1">
        <v>8.5</v>
      </c>
      <c r="P33" s="127">
        <v>3.93</v>
      </c>
      <c r="Q33" s="1">
        <v>8.99</v>
      </c>
      <c r="R33" s="127">
        <v>3.48</v>
      </c>
    </row>
    <row r="34" spans="1:18" x14ac:dyDescent="0.2">
      <c r="A34" s="3"/>
      <c r="B34" s="3"/>
      <c r="C34" s="3"/>
      <c r="D34" s="1" t="s">
        <v>131</v>
      </c>
      <c r="E34" s="128" t="s">
        <v>524</v>
      </c>
      <c r="F34" s="128" t="s">
        <v>524</v>
      </c>
      <c r="G34" s="128" t="s">
        <v>524</v>
      </c>
      <c r="H34" s="128" t="s">
        <v>524</v>
      </c>
      <c r="I34" s="128" t="s">
        <v>524</v>
      </c>
      <c r="J34" s="128" t="s">
        <v>524</v>
      </c>
      <c r="K34" s="1">
        <v>5.27</v>
      </c>
      <c r="L34" s="127">
        <v>5.08</v>
      </c>
      <c r="M34" s="1">
        <v>2.65</v>
      </c>
      <c r="N34" s="127">
        <v>4.47</v>
      </c>
      <c r="O34" s="1">
        <v>2.66</v>
      </c>
      <c r="P34" s="127">
        <v>5.05</v>
      </c>
      <c r="Q34" s="1">
        <v>-0.23</v>
      </c>
      <c r="R34" s="127">
        <v>4.8600000000000003</v>
      </c>
    </row>
    <row r="35" spans="1:18" x14ac:dyDescent="0.2">
      <c r="A35" s="3"/>
      <c r="B35" s="3"/>
      <c r="C35" s="3"/>
      <c r="D35" s="1" t="s">
        <v>135</v>
      </c>
      <c r="E35" s="128" t="s">
        <v>524</v>
      </c>
      <c r="F35" s="128" t="s">
        <v>524</v>
      </c>
      <c r="G35" s="128" t="s">
        <v>524</v>
      </c>
      <c r="H35" s="128" t="s">
        <v>524</v>
      </c>
      <c r="I35" s="128" t="s">
        <v>524</v>
      </c>
      <c r="J35" s="128" t="s">
        <v>524</v>
      </c>
      <c r="K35" s="1">
        <v>-7.0000000000000007E-2</v>
      </c>
      <c r="L35" s="127">
        <v>11.82</v>
      </c>
      <c r="M35" s="1">
        <v>-1.53</v>
      </c>
      <c r="N35" s="127">
        <v>9.94</v>
      </c>
      <c r="O35" s="1">
        <v>-5.57</v>
      </c>
      <c r="P35" s="127">
        <v>9.31</v>
      </c>
      <c r="Q35" s="1">
        <v>-4.3600000000000003</v>
      </c>
      <c r="R35" s="127">
        <v>10.3</v>
      </c>
    </row>
    <row r="36" spans="1:18" x14ac:dyDescent="0.2">
      <c r="A36" s="3"/>
      <c r="B36" s="3"/>
      <c r="C36" s="3"/>
      <c r="D36" s="1" t="s">
        <v>539</v>
      </c>
      <c r="E36" s="128" t="s">
        <v>524</v>
      </c>
      <c r="F36" s="128" t="s">
        <v>524</v>
      </c>
      <c r="G36" s="128" t="s">
        <v>524</v>
      </c>
      <c r="H36" s="128" t="s">
        <v>524</v>
      </c>
      <c r="I36" s="128" t="s">
        <v>524</v>
      </c>
      <c r="J36" s="128" t="s">
        <v>524</v>
      </c>
      <c r="K36" s="1">
        <v>6.67</v>
      </c>
      <c r="L36" s="127">
        <v>6.61</v>
      </c>
      <c r="M36" s="1">
        <v>8.59</v>
      </c>
      <c r="N36" s="127">
        <v>5.07</v>
      </c>
      <c r="O36" s="1">
        <v>11.94</v>
      </c>
      <c r="P36" s="127">
        <v>5.74</v>
      </c>
      <c r="Q36" s="1">
        <v>8.36</v>
      </c>
      <c r="R36" s="127">
        <v>5.65</v>
      </c>
    </row>
    <row r="37" spans="1:18" x14ac:dyDescent="0.2">
      <c r="A37" s="3"/>
      <c r="B37" s="3"/>
      <c r="C37" s="3"/>
      <c r="D37" s="1" t="s">
        <v>541</v>
      </c>
      <c r="E37" s="128" t="s">
        <v>524</v>
      </c>
      <c r="F37" s="128" t="s">
        <v>524</v>
      </c>
      <c r="G37" s="128" t="s">
        <v>524</v>
      </c>
      <c r="H37" s="128" t="s">
        <v>524</v>
      </c>
      <c r="I37" s="128" t="s">
        <v>524</v>
      </c>
      <c r="J37" s="128" t="s">
        <v>524</v>
      </c>
      <c r="K37" s="1">
        <v>12.72</v>
      </c>
      <c r="L37" s="127">
        <v>4.96</v>
      </c>
      <c r="M37" s="1">
        <v>10.25</v>
      </c>
      <c r="N37" s="127">
        <v>3.78</v>
      </c>
      <c r="O37" s="1">
        <v>11.45</v>
      </c>
      <c r="P37" s="127">
        <v>4.5999999999999996</v>
      </c>
      <c r="Q37" s="1">
        <v>10.77</v>
      </c>
      <c r="R37" s="127">
        <v>3.97</v>
      </c>
    </row>
    <row r="38" spans="1:18" x14ac:dyDescent="0.2">
      <c r="A38" s="3"/>
      <c r="B38" s="3"/>
      <c r="C38" s="3"/>
      <c r="D38" s="1" t="s">
        <v>144</v>
      </c>
      <c r="E38" s="128" t="s">
        <v>524</v>
      </c>
      <c r="F38" s="128" t="s">
        <v>524</v>
      </c>
      <c r="G38" s="128" t="s">
        <v>524</v>
      </c>
      <c r="H38" s="128" t="s">
        <v>524</v>
      </c>
      <c r="I38" s="128" t="s">
        <v>524</v>
      </c>
      <c r="J38" s="128" t="s">
        <v>524</v>
      </c>
      <c r="K38" s="69">
        <v>1.8</v>
      </c>
      <c r="L38" s="127">
        <v>2.4</v>
      </c>
      <c r="M38" s="1">
        <v>1.32</v>
      </c>
      <c r="N38" s="127">
        <v>1.91</v>
      </c>
      <c r="O38" s="1">
        <v>1.96</v>
      </c>
      <c r="P38" s="127">
        <v>2.0299999999999998</v>
      </c>
      <c r="Q38" s="1">
        <v>1.91</v>
      </c>
      <c r="R38" s="127">
        <v>1.97</v>
      </c>
    </row>
    <row r="39" spans="1:18" x14ac:dyDescent="0.2">
      <c r="A39" s="3"/>
      <c r="B39" s="3"/>
      <c r="C39" s="3"/>
      <c r="D39" s="1" t="s">
        <v>542</v>
      </c>
      <c r="E39" s="128" t="s">
        <v>524</v>
      </c>
      <c r="F39" s="128" t="s">
        <v>524</v>
      </c>
      <c r="G39" s="128" t="s">
        <v>524</v>
      </c>
      <c r="H39" s="128" t="s">
        <v>524</v>
      </c>
      <c r="I39" s="128" t="s">
        <v>524</v>
      </c>
      <c r="J39" s="128" t="s">
        <v>524</v>
      </c>
      <c r="K39" s="1">
        <v>6.26</v>
      </c>
      <c r="L39" s="127">
        <v>7</v>
      </c>
      <c r="M39" s="69">
        <v>-1.5</v>
      </c>
      <c r="N39" s="127">
        <v>5.56</v>
      </c>
      <c r="O39" s="1">
        <v>-1.97</v>
      </c>
      <c r="P39" s="127">
        <v>6.08</v>
      </c>
      <c r="Q39" s="1">
        <v>-1.18</v>
      </c>
      <c r="R39" s="127">
        <v>5.77</v>
      </c>
    </row>
    <row r="40" spans="1:18" x14ac:dyDescent="0.2">
      <c r="A40" s="3"/>
      <c r="B40" s="3"/>
      <c r="C40" s="3"/>
      <c r="D40" s="1" t="s">
        <v>120</v>
      </c>
      <c r="E40" s="128" t="s">
        <v>524</v>
      </c>
      <c r="F40" s="128" t="s">
        <v>524</v>
      </c>
      <c r="G40" s="128" t="s">
        <v>524</v>
      </c>
      <c r="H40" s="128" t="s">
        <v>524</v>
      </c>
      <c r="I40" s="128" t="s">
        <v>524</v>
      </c>
      <c r="J40" s="128" t="s">
        <v>524</v>
      </c>
      <c r="K40" s="1">
        <v>1.93</v>
      </c>
      <c r="L40" s="127">
        <v>3.51</v>
      </c>
      <c r="M40" s="1">
        <v>1.39</v>
      </c>
      <c r="N40" s="127">
        <v>2.94</v>
      </c>
      <c r="O40" s="1">
        <v>1.54</v>
      </c>
      <c r="P40" s="127">
        <v>3.34</v>
      </c>
      <c r="Q40" s="1">
        <v>0.64</v>
      </c>
      <c r="R40" s="127">
        <v>3.19</v>
      </c>
    </row>
    <row r="41" spans="1:18" x14ac:dyDescent="0.2">
      <c r="A41" s="3"/>
      <c r="B41" s="3"/>
      <c r="C41" s="3"/>
      <c r="D41" s="1" t="s">
        <v>150</v>
      </c>
      <c r="E41" s="128" t="s">
        <v>524</v>
      </c>
      <c r="F41" s="128" t="s">
        <v>524</v>
      </c>
      <c r="G41" s="128" t="s">
        <v>524</v>
      </c>
      <c r="H41" s="128" t="s">
        <v>524</v>
      </c>
      <c r="I41" s="128" t="s">
        <v>524</v>
      </c>
      <c r="J41" s="128" t="s">
        <v>524</v>
      </c>
      <c r="K41" s="1">
        <v>-1.4</v>
      </c>
      <c r="L41" s="127">
        <v>2.79</v>
      </c>
      <c r="M41" s="1">
        <v>-2.11</v>
      </c>
      <c r="N41" s="127">
        <v>2.46</v>
      </c>
      <c r="O41" s="1">
        <v>-2.0299999999999998</v>
      </c>
      <c r="P41" s="127">
        <v>2.75</v>
      </c>
      <c r="Q41" s="1">
        <v>-2.84</v>
      </c>
      <c r="R41" s="127">
        <v>2.5</v>
      </c>
    </row>
    <row r="42" spans="1:18" x14ac:dyDescent="0.2">
      <c r="A42" s="3"/>
      <c r="B42" s="3"/>
      <c r="C42" s="3"/>
      <c r="D42" s="1" t="s">
        <v>26</v>
      </c>
      <c r="E42" s="128" t="s">
        <v>524</v>
      </c>
      <c r="F42" s="128" t="s">
        <v>524</v>
      </c>
      <c r="G42" s="128" t="s">
        <v>524</v>
      </c>
      <c r="H42" s="128" t="s">
        <v>524</v>
      </c>
      <c r="I42" s="128" t="s">
        <v>524</v>
      </c>
      <c r="J42" s="128" t="s">
        <v>524</v>
      </c>
      <c r="K42" s="128" t="s">
        <v>524</v>
      </c>
      <c r="L42" s="128" t="s">
        <v>524</v>
      </c>
      <c r="M42" s="1">
        <v>7.85</v>
      </c>
      <c r="N42" s="127">
        <v>1.03</v>
      </c>
      <c r="O42" s="128" t="s">
        <v>524</v>
      </c>
      <c r="P42" s="128" t="s">
        <v>524</v>
      </c>
      <c r="Q42" s="128" t="s">
        <v>524</v>
      </c>
      <c r="R42" s="128" t="s">
        <v>524</v>
      </c>
    </row>
    <row r="43" spans="1:18" x14ac:dyDescent="0.2">
      <c r="A43" s="3"/>
      <c r="B43" s="3"/>
      <c r="C43" s="3"/>
      <c r="D43" s="1" t="s">
        <v>576</v>
      </c>
      <c r="E43" s="128" t="s">
        <v>524</v>
      </c>
      <c r="F43" s="128" t="s">
        <v>524</v>
      </c>
      <c r="G43" s="128" t="s">
        <v>524</v>
      </c>
      <c r="H43" s="128" t="s">
        <v>524</v>
      </c>
      <c r="I43" s="128" t="s">
        <v>524</v>
      </c>
      <c r="J43" s="128" t="s">
        <v>524</v>
      </c>
      <c r="K43" s="128" t="s">
        <v>524</v>
      </c>
      <c r="L43" s="128" t="s">
        <v>524</v>
      </c>
      <c r="M43" s="128" t="s">
        <v>524</v>
      </c>
      <c r="N43" s="128" t="s">
        <v>524</v>
      </c>
      <c r="O43" s="1">
        <v>2.74</v>
      </c>
      <c r="P43" s="127">
        <v>0.6</v>
      </c>
      <c r="Q43" s="128" t="s">
        <v>524</v>
      </c>
      <c r="R43" s="128" t="s">
        <v>524</v>
      </c>
    </row>
    <row r="44" spans="1:18" x14ac:dyDescent="0.2">
      <c r="A44" s="3"/>
      <c r="B44" s="3"/>
      <c r="C44" s="3"/>
      <c r="D44" s="1" t="s">
        <v>331</v>
      </c>
      <c r="E44" s="128" t="s">
        <v>524</v>
      </c>
      <c r="F44" s="128" t="s">
        <v>524</v>
      </c>
      <c r="G44" s="128" t="s">
        <v>524</v>
      </c>
      <c r="H44" s="128" t="s">
        <v>524</v>
      </c>
      <c r="I44" s="128" t="s">
        <v>524</v>
      </c>
      <c r="J44" s="128" t="s">
        <v>524</v>
      </c>
      <c r="K44" s="128" t="s">
        <v>524</v>
      </c>
      <c r="L44" s="128" t="s">
        <v>524</v>
      </c>
      <c r="M44" s="128" t="s">
        <v>524</v>
      </c>
      <c r="N44" s="128" t="s">
        <v>524</v>
      </c>
      <c r="O44" s="128" t="s">
        <v>524</v>
      </c>
      <c r="P44" s="128" t="s">
        <v>524</v>
      </c>
      <c r="Q44" s="1">
        <v>-7.57</v>
      </c>
      <c r="R44" s="127">
        <v>1.61</v>
      </c>
    </row>
    <row r="45" spans="1:18" x14ac:dyDescent="0.2">
      <c r="A45" s="3"/>
      <c r="B45" s="3"/>
      <c r="C45" s="3"/>
      <c r="D45" s="1" t="s">
        <v>79</v>
      </c>
      <c r="E45" s="128" t="s">
        <v>524</v>
      </c>
      <c r="F45" s="128" t="s">
        <v>524</v>
      </c>
      <c r="G45" s="128" t="s">
        <v>524</v>
      </c>
      <c r="H45" s="128" t="s">
        <v>524</v>
      </c>
      <c r="I45" s="128" t="s">
        <v>524</v>
      </c>
      <c r="J45" s="128" t="s">
        <v>524</v>
      </c>
      <c r="K45" s="128" t="s">
        <v>524</v>
      </c>
      <c r="L45" s="128" t="s">
        <v>524</v>
      </c>
      <c r="M45" s="128" t="s">
        <v>524</v>
      </c>
      <c r="N45" s="128" t="s">
        <v>524</v>
      </c>
      <c r="O45" s="128" t="s">
        <v>524</v>
      </c>
      <c r="P45" s="128" t="s">
        <v>524</v>
      </c>
      <c r="Q45" s="1">
        <v>6.73</v>
      </c>
      <c r="R45" s="127">
        <v>1.03</v>
      </c>
    </row>
    <row r="46" spans="1:18" x14ac:dyDescent="0.2">
      <c r="A46" s="3"/>
      <c r="B46" s="3"/>
      <c r="C46" s="3"/>
      <c r="D46" s="1" t="s">
        <v>81</v>
      </c>
      <c r="E46" s="128" t="s">
        <v>524</v>
      </c>
      <c r="F46" s="128" t="s">
        <v>524</v>
      </c>
      <c r="G46" s="128" t="s">
        <v>524</v>
      </c>
      <c r="H46" s="128" t="s">
        <v>524</v>
      </c>
      <c r="I46" s="128" t="s">
        <v>524</v>
      </c>
      <c r="J46" s="128" t="s">
        <v>524</v>
      </c>
      <c r="K46" s="128" t="s">
        <v>524</v>
      </c>
      <c r="L46" s="128" t="s">
        <v>524</v>
      </c>
      <c r="M46" s="128" t="s">
        <v>524</v>
      </c>
      <c r="N46" s="128" t="s">
        <v>524</v>
      </c>
      <c r="O46" s="128" t="s">
        <v>524</v>
      </c>
      <c r="P46" s="128" t="s">
        <v>524</v>
      </c>
      <c r="Q46" s="1">
        <v>-0.32</v>
      </c>
      <c r="R46" s="127">
        <v>1.21</v>
      </c>
    </row>
    <row r="47" spans="1:18" x14ac:dyDescent="0.2">
      <c r="A47" s="3"/>
      <c r="B47" s="3"/>
      <c r="C47" s="3"/>
      <c r="D47" s="1" t="s">
        <v>91</v>
      </c>
      <c r="E47" s="128" t="s">
        <v>524</v>
      </c>
      <c r="F47" s="128" t="s">
        <v>524</v>
      </c>
      <c r="G47" s="128" t="s">
        <v>524</v>
      </c>
      <c r="H47" s="128" t="s">
        <v>524</v>
      </c>
      <c r="I47" s="128" t="s">
        <v>524</v>
      </c>
      <c r="J47" s="128" t="s">
        <v>524</v>
      </c>
      <c r="K47" s="128" t="s">
        <v>524</v>
      </c>
      <c r="L47" s="128" t="s">
        <v>524</v>
      </c>
      <c r="M47" s="128" t="s">
        <v>524</v>
      </c>
      <c r="N47" s="128" t="s">
        <v>524</v>
      </c>
      <c r="O47" s="128" t="s">
        <v>524</v>
      </c>
      <c r="P47" s="128" t="s">
        <v>524</v>
      </c>
      <c r="Q47" s="1">
        <v>-6.12</v>
      </c>
      <c r="R47" s="127">
        <v>0.95</v>
      </c>
    </row>
    <row r="48" spans="1:18" x14ac:dyDescent="0.2">
      <c r="A48" s="3"/>
      <c r="B48" s="3"/>
      <c r="C48" s="3"/>
      <c r="D48" s="1" t="s">
        <v>333</v>
      </c>
      <c r="E48" s="128" t="s">
        <v>524</v>
      </c>
      <c r="F48" s="128" t="s">
        <v>524</v>
      </c>
      <c r="G48" s="128" t="s">
        <v>524</v>
      </c>
      <c r="H48" s="128" t="s">
        <v>524</v>
      </c>
      <c r="I48" s="128" t="s">
        <v>524</v>
      </c>
      <c r="J48" s="128" t="s">
        <v>524</v>
      </c>
      <c r="K48" s="128" t="s">
        <v>524</v>
      </c>
      <c r="L48" s="128" t="s">
        <v>524</v>
      </c>
      <c r="M48" s="128" t="s">
        <v>524</v>
      </c>
      <c r="N48" s="128" t="s">
        <v>524</v>
      </c>
      <c r="O48" s="128" t="s">
        <v>524</v>
      </c>
      <c r="P48" s="128" t="s">
        <v>524</v>
      </c>
      <c r="Q48" s="1">
        <v>-16.329999999999998</v>
      </c>
      <c r="R48" s="127">
        <v>1.86</v>
      </c>
    </row>
    <row r="49" spans="1:19" ht="12.75" customHeight="1" x14ac:dyDescent="0.2">
      <c r="A49" s="3"/>
      <c r="B49" s="3"/>
      <c r="C49" s="3"/>
      <c r="D49" s="131" t="s">
        <v>543</v>
      </c>
      <c r="E49" s="157">
        <v>30.75</v>
      </c>
      <c r="F49" s="155"/>
      <c r="G49" s="158">
        <v>44.59</v>
      </c>
      <c r="H49" s="155"/>
      <c r="I49" s="155">
        <v>45.04</v>
      </c>
      <c r="J49" s="155"/>
      <c r="K49" s="155">
        <v>48.32</v>
      </c>
      <c r="L49" s="155"/>
      <c r="M49" s="155">
        <v>47.61</v>
      </c>
      <c r="N49" s="155"/>
      <c r="O49" s="155">
        <v>45.52</v>
      </c>
      <c r="P49" s="155"/>
      <c r="Q49" s="155">
        <v>49.19</v>
      </c>
      <c r="R49" s="155"/>
    </row>
    <row r="50" spans="1:19" ht="12.75" customHeight="1" x14ac:dyDescent="0.2">
      <c r="A50" s="3"/>
      <c r="B50" s="3"/>
      <c r="C50" s="3"/>
      <c r="D50" s="3" t="s">
        <v>544</v>
      </c>
      <c r="E50" s="157">
        <v>48483</v>
      </c>
      <c r="F50" s="155"/>
      <c r="G50" s="157">
        <v>18474</v>
      </c>
      <c r="H50" s="155"/>
      <c r="I50" s="157">
        <v>18474</v>
      </c>
      <c r="J50" s="155"/>
      <c r="K50" s="157">
        <v>18474</v>
      </c>
      <c r="L50" s="155"/>
      <c r="M50" s="155">
        <v>17441</v>
      </c>
      <c r="N50" s="155"/>
      <c r="O50" s="155">
        <v>12670</v>
      </c>
      <c r="P50" s="155"/>
      <c r="Q50" s="155">
        <v>16764</v>
      </c>
      <c r="R50" s="155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 t="s">
        <v>545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</sheetData>
  <mergeCells count="22">
    <mergeCell ref="Q49:R49"/>
    <mergeCell ref="E50:F50"/>
    <mergeCell ref="G50:H50"/>
    <mergeCell ref="I50:J50"/>
    <mergeCell ref="K50:L50"/>
    <mergeCell ref="M50:N50"/>
    <mergeCell ref="O50:P50"/>
    <mergeCell ref="Q50:R50"/>
    <mergeCell ref="E49:F49"/>
    <mergeCell ref="G49:H49"/>
    <mergeCell ref="I49:J49"/>
    <mergeCell ref="K49:L49"/>
    <mergeCell ref="M49:N49"/>
    <mergeCell ref="O49:P49"/>
    <mergeCell ref="E4:R4"/>
    <mergeCell ref="E5:F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  <pageSetup scale="6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0"/>
  <sheetViews>
    <sheetView tabSelected="1" workbookViewId="0">
      <selection activeCell="L26" sqref="L26"/>
    </sheetView>
  </sheetViews>
  <sheetFormatPr defaultRowHeight="12.75" x14ac:dyDescent="0.2"/>
  <cols>
    <col min="1" max="1" width="9.140625" style="1"/>
    <col min="2" max="2" width="40.140625" style="1" bestFit="1" customWidth="1"/>
    <col min="3" max="4" width="13.28515625" style="1" customWidth="1"/>
    <col min="5" max="5" width="11.7109375" style="1" customWidth="1"/>
    <col min="6" max="16384" width="9.140625" style="1"/>
  </cols>
  <sheetData>
    <row r="3" spans="2:22" x14ac:dyDescent="0.2">
      <c r="B3" s="171" t="s">
        <v>478</v>
      </c>
      <c r="C3" s="171"/>
      <c r="D3" s="171"/>
      <c r="E3" s="171"/>
      <c r="F3" s="171"/>
      <c r="G3" s="171"/>
      <c r="H3" s="171"/>
      <c r="I3" s="171"/>
      <c r="J3" s="171"/>
    </row>
    <row r="5" spans="2:22" x14ac:dyDescent="0.2">
      <c r="B5" s="5" t="s">
        <v>381</v>
      </c>
    </row>
    <row r="6" spans="2:22" x14ac:dyDescent="0.2">
      <c r="C6" s="1" t="s">
        <v>479</v>
      </c>
      <c r="D6" s="1" t="s">
        <v>340</v>
      </c>
      <c r="E6" s="1" t="s">
        <v>344</v>
      </c>
      <c r="F6" s="1" t="s">
        <v>382</v>
      </c>
    </row>
    <row r="7" spans="2:22" x14ac:dyDescent="0.2">
      <c r="B7" s="1" t="s">
        <v>348</v>
      </c>
      <c r="C7" s="62">
        <v>134.56</v>
      </c>
      <c r="D7" s="90"/>
    </row>
    <row r="8" spans="2:22" x14ac:dyDescent="0.2">
      <c r="B8" s="1" t="s">
        <v>349</v>
      </c>
      <c r="C8" s="62">
        <v>129.63</v>
      </c>
      <c r="D8" s="91">
        <v>99.68</v>
      </c>
      <c r="E8" s="77">
        <f t="shared" ref="E8:E9" si="0">-(1-(D8/C8))</f>
        <v>-0.23104219702229412</v>
      </c>
      <c r="F8" s="53" t="s">
        <v>601</v>
      </c>
      <c r="P8" s="1">
        <v>10</v>
      </c>
    </row>
    <row r="9" spans="2:22" x14ac:dyDescent="0.2">
      <c r="B9" s="1" t="s">
        <v>384</v>
      </c>
      <c r="C9" s="62">
        <v>101.48</v>
      </c>
      <c r="D9" s="91">
        <v>99.36</v>
      </c>
      <c r="E9" s="77">
        <f t="shared" si="0"/>
        <v>-2.0890815924320072E-2</v>
      </c>
      <c r="F9" s="53" t="s">
        <v>480</v>
      </c>
      <c r="L9" s="1">
        <v>4</v>
      </c>
    </row>
    <row r="10" spans="2:22" x14ac:dyDescent="0.2">
      <c r="B10" s="1" t="s">
        <v>386</v>
      </c>
      <c r="C10" s="62">
        <v>101.04</v>
      </c>
      <c r="D10" s="91">
        <v>99.58</v>
      </c>
      <c r="E10" s="77">
        <f>-(1-(D10/C10))</f>
        <v>-1.444972288202695E-2</v>
      </c>
      <c r="F10" s="1" t="s">
        <v>481</v>
      </c>
      <c r="L10" s="1">
        <v>6</v>
      </c>
    </row>
    <row r="11" spans="2:22" x14ac:dyDescent="0.2">
      <c r="B11" s="1" t="s">
        <v>388</v>
      </c>
      <c r="C11" s="62">
        <v>97.61</v>
      </c>
      <c r="D11" s="91">
        <v>84.36</v>
      </c>
      <c r="E11" s="77">
        <f>-(1-(D11/C11))</f>
        <v>-0.13574428849503128</v>
      </c>
      <c r="F11" s="1" t="s">
        <v>482</v>
      </c>
      <c r="V11" s="1">
        <v>14</v>
      </c>
    </row>
    <row r="12" spans="2:22" x14ac:dyDescent="0.2">
      <c r="E12" s="78"/>
    </row>
    <row r="13" spans="2:22" x14ac:dyDescent="0.2">
      <c r="B13" s="5" t="s">
        <v>390</v>
      </c>
    </row>
    <row r="14" spans="2:22" x14ac:dyDescent="0.2">
      <c r="C14" s="1" t="s">
        <v>340</v>
      </c>
      <c r="D14" s="1" t="s">
        <v>344</v>
      </c>
      <c r="E14" s="1" t="s">
        <v>382</v>
      </c>
    </row>
    <row r="15" spans="2:22" x14ac:dyDescent="0.2">
      <c r="B15" s="79" t="s">
        <v>366</v>
      </c>
      <c r="C15" s="79">
        <v>130.49</v>
      </c>
    </row>
    <row r="16" spans="2:22" x14ac:dyDescent="0.2">
      <c r="B16" s="79" t="s">
        <v>367</v>
      </c>
      <c r="C16" s="79">
        <v>85.13</v>
      </c>
    </row>
    <row r="17" spans="2:10" x14ac:dyDescent="0.2">
      <c r="B17" s="1" t="s">
        <v>459</v>
      </c>
      <c r="C17" s="91">
        <v>84.54</v>
      </c>
      <c r="D17" s="53">
        <f>-(1-(C17/C16))</f>
        <v>-6.9305767649475714E-3</v>
      </c>
      <c r="E17" s="1" t="s">
        <v>26</v>
      </c>
      <c r="H17" s="74"/>
      <c r="I17" s="65"/>
    </row>
    <row r="19" spans="2:10" x14ac:dyDescent="0.2">
      <c r="B19" s="5" t="s">
        <v>392</v>
      </c>
    </row>
    <row r="20" spans="2:10" x14ac:dyDescent="0.2">
      <c r="C20" s="1" t="s">
        <v>340</v>
      </c>
      <c r="D20" s="1" t="s">
        <v>344</v>
      </c>
      <c r="E20" s="1" t="s">
        <v>382</v>
      </c>
    </row>
    <row r="21" spans="2:10" x14ac:dyDescent="0.2">
      <c r="B21" s="79" t="s">
        <v>366</v>
      </c>
      <c r="C21" s="79">
        <v>128.69999999999999</v>
      </c>
    </row>
    <row r="22" spans="2:10" x14ac:dyDescent="0.2">
      <c r="B22" s="79" t="s">
        <v>367</v>
      </c>
      <c r="C22" s="79">
        <v>84.94</v>
      </c>
      <c r="H22" s="53"/>
    </row>
    <row r="23" spans="2:10" x14ac:dyDescent="0.2">
      <c r="B23" s="91" t="s">
        <v>483</v>
      </c>
      <c r="C23" s="75">
        <v>84.58</v>
      </c>
      <c r="D23" s="53">
        <f>-(1-(C23/C22))</f>
        <v>-4.2382858488344555E-3</v>
      </c>
      <c r="E23" s="1" t="s">
        <v>576</v>
      </c>
      <c r="G23" s="74"/>
      <c r="H23" s="74"/>
      <c r="J23" s="74"/>
    </row>
    <row r="25" spans="2:10" x14ac:dyDescent="0.2">
      <c r="B25" s="5" t="s">
        <v>394</v>
      </c>
    </row>
    <row r="26" spans="2:10" x14ac:dyDescent="0.2">
      <c r="C26" s="1" t="s">
        <v>340</v>
      </c>
      <c r="D26" s="1" t="s">
        <v>344</v>
      </c>
      <c r="E26" s="1" t="s">
        <v>382</v>
      </c>
    </row>
    <row r="27" spans="2:10" x14ac:dyDescent="0.2">
      <c r="B27" s="79" t="s">
        <v>366</v>
      </c>
      <c r="C27" s="62">
        <v>132.86000000000001</v>
      </c>
    </row>
    <row r="28" spans="2:10" x14ac:dyDescent="0.2">
      <c r="B28" s="79" t="s">
        <v>367</v>
      </c>
      <c r="C28" s="62">
        <v>87.81</v>
      </c>
      <c r="H28" s="53"/>
    </row>
    <row r="29" spans="2:10" x14ac:dyDescent="0.2">
      <c r="B29" s="1" t="s">
        <v>349</v>
      </c>
      <c r="C29" s="62">
        <v>84.34</v>
      </c>
      <c r="D29" s="53">
        <f>-(1-(C29/C28))</f>
        <v>-3.9517139277986502E-2</v>
      </c>
      <c r="E29" s="1" t="s">
        <v>462</v>
      </c>
      <c r="H29" s="75"/>
      <c r="J29" s="76"/>
    </row>
    <row r="30" spans="2:10" x14ac:dyDescent="0.2">
      <c r="B30" s="1" t="s">
        <v>463</v>
      </c>
      <c r="C30" s="62">
        <v>81.08</v>
      </c>
      <c r="D30" s="53">
        <f>-(1-(C30/C29))</f>
        <v>-3.8653070903485909E-2</v>
      </c>
      <c r="E30" s="1" t="s">
        <v>464</v>
      </c>
      <c r="H30" s="69"/>
      <c r="J30" s="53"/>
    </row>
  </sheetData>
  <mergeCells count="1">
    <mergeCell ref="B3:J3"/>
  </mergeCells>
  <pageMargins left="0.7" right="0.7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3" t="s">
        <v>173</v>
      </c>
    </row>
    <row r="16" spans="2:6" x14ac:dyDescent="0.2">
      <c r="B16" s="10" t="s">
        <v>174</v>
      </c>
      <c r="C16" s="164"/>
    </row>
    <row r="17" spans="2:3" x14ac:dyDescent="0.2">
      <c r="B17" s="10" t="s">
        <v>175</v>
      </c>
      <c r="C17" s="164"/>
    </row>
    <row r="18" spans="2:3" x14ac:dyDescent="0.2">
      <c r="B18" s="10" t="s">
        <v>176</v>
      </c>
      <c r="C18" s="164"/>
    </row>
    <row r="19" spans="2:3" x14ac:dyDescent="0.2">
      <c r="B19" s="10" t="s">
        <v>177</v>
      </c>
      <c r="C19" s="164"/>
    </row>
    <row r="20" spans="2:3" x14ac:dyDescent="0.2">
      <c r="B20" s="10" t="s">
        <v>178</v>
      </c>
      <c r="C20" s="164"/>
    </row>
    <row r="21" spans="2:3" x14ac:dyDescent="0.2">
      <c r="B21" s="10" t="s">
        <v>179</v>
      </c>
      <c r="C21" s="164"/>
    </row>
    <row r="22" spans="2:3" x14ac:dyDescent="0.2">
      <c r="B22" s="10" t="s">
        <v>180</v>
      </c>
      <c r="C22" s="165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0" t="s">
        <v>249</v>
      </c>
      <c r="C40" s="28" t="s">
        <v>250</v>
      </c>
      <c r="F40" s="1" t="s">
        <v>407</v>
      </c>
    </row>
    <row r="41" spans="2:6" x14ac:dyDescent="0.2">
      <c r="B41" s="20" t="s">
        <v>251</v>
      </c>
      <c r="C41" s="28" t="s">
        <v>252</v>
      </c>
      <c r="F41" s="1" t="s">
        <v>409</v>
      </c>
    </row>
    <row r="42" spans="2:6" x14ac:dyDescent="0.2">
      <c r="B42" s="20" t="s">
        <v>253</v>
      </c>
      <c r="C42" s="28" t="s">
        <v>254</v>
      </c>
      <c r="F42" s="1" t="s">
        <v>411</v>
      </c>
    </row>
    <row r="43" spans="2:6" x14ac:dyDescent="0.2">
      <c r="B43" s="20" t="s">
        <v>255</v>
      </c>
      <c r="C43" s="28" t="s">
        <v>256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G42" sqref="G42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6" t="s">
        <v>276</v>
      </c>
      <c r="C4" s="167"/>
      <c r="D4" s="166" t="s">
        <v>277</v>
      </c>
      <c r="E4" s="167"/>
      <c r="F4" s="168" t="s">
        <v>278</v>
      </c>
      <c r="G4" s="167"/>
    </row>
    <row r="5" spans="2:7" ht="15" x14ac:dyDescent="0.25">
      <c r="B5" s="169" t="s">
        <v>279</v>
      </c>
      <c r="C5" s="167"/>
      <c r="D5" s="169" t="s">
        <v>280</v>
      </c>
      <c r="E5" s="167"/>
      <c r="F5" s="170" t="s">
        <v>281</v>
      </c>
      <c r="G5" s="167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4" t="s">
        <v>422</v>
      </c>
      <c r="G9" s="52" t="s">
        <v>470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4" t="s">
        <v>310</v>
      </c>
      <c r="G16" s="57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58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471</v>
      </c>
      <c r="C22" s="40" t="s">
        <v>472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470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58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8"/>
  <sheetViews>
    <sheetView zoomScale="80" zoomScaleNormal="80" workbookViewId="0">
      <selection activeCell="D26" sqref="D26"/>
    </sheetView>
  </sheetViews>
  <sheetFormatPr defaultRowHeight="12.75" x14ac:dyDescent="0.2"/>
  <cols>
    <col min="1" max="1" width="9.140625" style="1"/>
    <col min="2" max="2" width="54.7109375" style="1" customWidth="1"/>
    <col min="3" max="3" width="9.140625" style="1"/>
    <col min="4" max="4" width="54.7109375" style="1" customWidth="1"/>
    <col min="5" max="7" width="9.140625" style="1"/>
    <col min="8" max="19" width="0" style="1" hidden="1" customWidth="1"/>
    <col min="20" max="16384" width="9.140625" style="1"/>
  </cols>
  <sheetData>
    <row r="3" spans="2:16" x14ac:dyDescent="0.2">
      <c r="B3" s="2" t="s">
        <v>0</v>
      </c>
      <c r="C3" s="3"/>
      <c r="D3" s="2" t="s">
        <v>1</v>
      </c>
      <c r="E3" s="3"/>
      <c r="H3" s="2" t="s">
        <v>2</v>
      </c>
      <c r="I3" s="4"/>
      <c r="J3" s="4"/>
      <c r="K3" s="4"/>
      <c r="L3" s="4"/>
      <c r="M3" s="4"/>
      <c r="N3" s="4"/>
      <c r="O3" s="4"/>
      <c r="P3" s="4"/>
    </row>
    <row r="4" spans="2:16" x14ac:dyDescent="0.2">
      <c r="B4" s="5" t="s">
        <v>3</v>
      </c>
      <c r="D4" s="5" t="s">
        <v>3</v>
      </c>
      <c r="H4" s="1" t="s">
        <v>4</v>
      </c>
    </row>
    <row r="5" spans="2:16" x14ac:dyDescent="0.2">
      <c r="B5" s="5" t="s">
        <v>5</v>
      </c>
      <c r="D5" s="5" t="s">
        <v>6</v>
      </c>
    </row>
    <row r="6" spans="2:16" x14ac:dyDescent="0.2">
      <c r="B6" s="1" t="s">
        <v>7</v>
      </c>
      <c r="D6" s="1" t="s">
        <v>8</v>
      </c>
    </row>
    <row r="7" spans="2:16" x14ac:dyDescent="0.2">
      <c r="B7" s="1" t="s">
        <v>9</v>
      </c>
      <c r="D7" s="5" t="s">
        <v>10</v>
      </c>
    </row>
    <row r="8" spans="2:16" x14ac:dyDescent="0.2">
      <c r="B8" s="1" t="s">
        <v>11</v>
      </c>
      <c r="D8" s="1" t="s">
        <v>12</v>
      </c>
    </row>
    <row r="9" spans="2:16" x14ac:dyDescent="0.2">
      <c r="B9" s="1" t="s">
        <v>13</v>
      </c>
      <c r="D9" s="1" t="s">
        <v>14</v>
      </c>
    </row>
    <row r="10" spans="2:16" x14ac:dyDescent="0.2">
      <c r="B10" s="1" t="s">
        <v>15</v>
      </c>
      <c r="D10" s="1" t="s">
        <v>16</v>
      </c>
    </row>
    <row r="11" spans="2:16" x14ac:dyDescent="0.2">
      <c r="B11" s="1" t="s">
        <v>17</v>
      </c>
      <c r="D11" s="1" t="s">
        <v>18</v>
      </c>
    </row>
    <row r="12" spans="2:16" x14ac:dyDescent="0.2">
      <c r="B12" s="1" t="s">
        <v>19</v>
      </c>
      <c r="D12" s="1" t="s">
        <v>20</v>
      </c>
    </row>
    <row r="13" spans="2:16" x14ac:dyDescent="0.2">
      <c r="B13" s="1" t="s">
        <v>21</v>
      </c>
      <c r="D13" s="1" t="s">
        <v>22</v>
      </c>
    </row>
    <row r="14" spans="2:16" x14ac:dyDescent="0.2">
      <c r="B14" s="1" t="s">
        <v>23</v>
      </c>
      <c r="D14" s="1" t="s">
        <v>24</v>
      </c>
    </row>
    <row r="15" spans="2:16" x14ac:dyDescent="0.2">
      <c r="B15" s="1" t="s">
        <v>25</v>
      </c>
      <c r="D15" s="1" t="s">
        <v>26</v>
      </c>
    </row>
    <row r="16" spans="2:16" x14ac:dyDescent="0.2">
      <c r="B16" s="1" t="s">
        <v>27</v>
      </c>
      <c r="D16" s="1" t="s">
        <v>28</v>
      </c>
    </row>
    <row r="17" spans="2:8" x14ac:dyDescent="0.2">
      <c r="B17" s="1" t="s">
        <v>29</v>
      </c>
    </row>
    <row r="18" spans="2:8" x14ac:dyDescent="0.2">
      <c r="B18" s="5" t="s">
        <v>30</v>
      </c>
      <c r="D18" s="2" t="s">
        <v>31</v>
      </c>
    </row>
    <row r="19" spans="2:8" x14ac:dyDescent="0.2">
      <c r="B19" s="1" t="s">
        <v>32</v>
      </c>
      <c r="D19" s="5" t="s">
        <v>3</v>
      </c>
      <c r="H19" s="1" t="s">
        <v>33</v>
      </c>
    </row>
    <row r="20" spans="2:8" x14ac:dyDescent="0.2">
      <c r="B20" s="1" t="s">
        <v>34</v>
      </c>
      <c r="D20" s="5" t="s">
        <v>6</v>
      </c>
      <c r="H20" s="1" t="s">
        <v>35</v>
      </c>
    </row>
    <row r="21" spans="2:8" x14ac:dyDescent="0.2">
      <c r="D21" s="1" t="s">
        <v>36</v>
      </c>
    </row>
    <row r="22" spans="2:8" x14ac:dyDescent="0.2">
      <c r="B22" s="5" t="s">
        <v>37</v>
      </c>
      <c r="D22" s="1" t="s">
        <v>38</v>
      </c>
      <c r="E22" s="1" t="s">
        <v>546</v>
      </c>
      <c r="H22" s="1" t="s">
        <v>39</v>
      </c>
    </row>
    <row r="23" spans="2:8" x14ac:dyDescent="0.2">
      <c r="B23" s="5" t="s">
        <v>40</v>
      </c>
      <c r="D23" s="1" t="s">
        <v>41</v>
      </c>
    </row>
    <row r="24" spans="2:8" x14ac:dyDescent="0.2">
      <c r="B24" s="1" t="s">
        <v>42</v>
      </c>
      <c r="D24" s="1" t="s">
        <v>43</v>
      </c>
    </row>
    <row r="25" spans="2:8" x14ac:dyDescent="0.2">
      <c r="B25" s="1" t="s">
        <v>44</v>
      </c>
      <c r="D25" s="90" t="s">
        <v>45</v>
      </c>
    </row>
    <row r="26" spans="2:8" x14ac:dyDescent="0.2">
      <c r="B26" s="1" t="s">
        <v>46</v>
      </c>
      <c r="D26" s="5" t="s">
        <v>47</v>
      </c>
    </row>
    <row r="27" spans="2:8" x14ac:dyDescent="0.2">
      <c r="B27" s="1" t="s">
        <v>48</v>
      </c>
      <c r="D27" s="1" t="s">
        <v>49</v>
      </c>
    </row>
    <row r="28" spans="2:8" x14ac:dyDescent="0.2">
      <c r="B28" s="1" t="s">
        <v>50</v>
      </c>
      <c r="D28" s="1" t="s">
        <v>51</v>
      </c>
    </row>
    <row r="29" spans="2:8" x14ac:dyDescent="0.2">
      <c r="B29" s="5" t="s">
        <v>52</v>
      </c>
      <c r="D29" s="1" t="s">
        <v>53</v>
      </c>
    </row>
    <row r="30" spans="2:8" x14ac:dyDescent="0.2">
      <c r="B30" s="1" t="s">
        <v>54</v>
      </c>
      <c r="D30" s="5" t="s">
        <v>37</v>
      </c>
    </row>
    <row r="31" spans="2:8" x14ac:dyDescent="0.2">
      <c r="B31" s="1" t="s">
        <v>55</v>
      </c>
      <c r="D31" s="5" t="s">
        <v>56</v>
      </c>
    </row>
    <row r="32" spans="2:8" x14ac:dyDescent="0.2">
      <c r="B32" s="5" t="s">
        <v>57</v>
      </c>
      <c r="D32" s="1" t="s">
        <v>58</v>
      </c>
    </row>
    <row r="33" spans="2:8" x14ac:dyDescent="0.2">
      <c r="B33" s="1" t="s">
        <v>59</v>
      </c>
      <c r="D33" s="1" t="s">
        <v>60</v>
      </c>
    </row>
    <row r="34" spans="2:8" x14ac:dyDescent="0.2">
      <c r="B34" s="1" t="s">
        <v>61</v>
      </c>
      <c r="D34" s="1" t="s">
        <v>62</v>
      </c>
    </row>
    <row r="35" spans="2:8" x14ac:dyDescent="0.2">
      <c r="B35" s="1" t="s">
        <v>63</v>
      </c>
    </row>
    <row r="36" spans="2:8" x14ac:dyDescent="0.2">
      <c r="B36" s="1" t="s">
        <v>64</v>
      </c>
      <c r="D36" s="2" t="s">
        <v>65</v>
      </c>
    </row>
    <row r="37" spans="2:8" x14ac:dyDescent="0.2">
      <c r="B37" s="1" t="s">
        <v>66</v>
      </c>
      <c r="D37" s="5" t="s">
        <v>3</v>
      </c>
    </row>
    <row r="38" spans="2:8" x14ac:dyDescent="0.2">
      <c r="B38" s="1" t="s">
        <v>67</v>
      </c>
      <c r="D38" s="5" t="s">
        <v>30</v>
      </c>
    </row>
    <row r="39" spans="2:8" x14ac:dyDescent="0.2">
      <c r="D39" s="1" t="s">
        <v>68</v>
      </c>
    </row>
    <row r="40" spans="2:8" x14ac:dyDescent="0.2">
      <c r="B40" s="5" t="s">
        <v>69</v>
      </c>
      <c r="D40" s="5" t="s">
        <v>70</v>
      </c>
      <c r="H40" s="1" t="s">
        <v>71</v>
      </c>
    </row>
    <row r="41" spans="2:8" x14ac:dyDescent="0.2">
      <c r="B41" s="5" t="s">
        <v>72</v>
      </c>
      <c r="D41" s="1" t="s">
        <v>73</v>
      </c>
    </row>
    <row r="42" spans="2:8" x14ac:dyDescent="0.2">
      <c r="B42" s="1" t="s">
        <v>74</v>
      </c>
      <c r="D42" s="1" t="s">
        <v>75</v>
      </c>
    </row>
    <row r="43" spans="2:8" x14ac:dyDescent="0.2">
      <c r="B43" s="1" t="s">
        <v>76</v>
      </c>
      <c r="D43" s="1" t="s">
        <v>77</v>
      </c>
    </row>
    <row r="44" spans="2:8" x14ac:dyDescent="0.2">
      <c r="B44" s="1" t="s">
        <v>78</v>
      </c>
      <c r="D44" s="1" t="s">
        <v>79</v>
      </c>
    </row>
    <row r="45" spans="2:8" x14ac:dyDescent="0.2">
      <c r="B45" s="5" t="s">
        <v>80</v>
      </c>
      <c r="D45" s="1" t="s">
        <v>81</v>
      </c>
      <c r="H45" s="1" t="s">
        <v>82</v>
      </c>
    </row>
    <row r="46" spans="2:8" x14ac:dyDescent="0.2">
      <c r="B46" s="1" t="s">
        <v>83</v>
      </c>
      <c r="D46" s="1" t="s">
        <v>84</v>
      </c>
    </row>
    <row r="47" spans="2:8" x14ac:dyDescent="0.2">
      <c r="B47" s="1" t="s">
        <v>85</v>
      </c>
      <c r="D47" s="5" t="s">
        <v>37</v>
      </c>
    </row>
    <row r="48" spans="2:8" x14ac:dyDescent="0.2">
      <c r="B48" s="1" t="s">
        <v>86</v>
      </c>
      <c r="D48" s="5" t="s">
        <v>87</v>
      </c>
    </row>
    <row r="49" spans="2:8" x14ac:dyDescent="0.2">
      <c r="B49" s="1" t="s">
        <v>88</v>
      </c>
      <c r="D49" s="1" t="s">
        <v>89</v>
      </c>
    </row>
    <row r="50" spans="2:8" x14ac:dyDescent="0.2">
      <c r="B50" s="1" t="s">
        <v>90</v>
      </c>
      <c r="D50" s="1" t="s">
        <v>91</v>
      </c>
    </row>
    <row r="51" spans="2:8" x14ac:dyDescent="0.2">
      <c r="B51" s="1" t="s">
        <v>92</v>
      </c>
      <c r="D51" s="1" t="s">
        <v>93</v>
      </c>
    </row>
    <row r="52" spans="2:8" x14ac:dyDescent="0.2">
      <c r="B52" s="1" t="s">
        <v>94</v>
      </c>
      <c r="D52" s="5" t="s">
        <v>95</v>
      </c>
    </row>
    <row r="53" spans="2:8" x14ac:dyDescent="0.2">
      <c r="B53" s="1" t="s">
        <v>96</v>
      </c>
      <c r="D53" s="5" t="s">
        <v>97</v>
      </c>
    </row>
    <row r="54" spans="2:8" x14ac:dyDescent="0.2">
      <c r="B54" s="5" t="s">
        <v>98</v>
      </c>
      <c r="D54" s="1" t="s">
        <v>99</v>
      </c>
      <c r="H54" s="1" t="s">
        <v>100</v>
      </c>
    </row>
    <row r="55" spans="2:8" x14ac:dyDescent="0.2">
      <c r="B55" s="1" t="s">
        <v>101</v>
      </c>
      <c r="D55" s="1" t="s">
        <v>102</v>
      </c>
    </row>
    <row r="56" spans="2:8" x14ac:dyDescent="0.2">
      <c r="D56" s="5" t="s">
        <v>103</v>
      </c>
    </row>
    <row r="57" spans="2:8" x14ac:dyDescent="0.2">
      <c r="B57" s="5" t="s">
        <v>104</v>
      </c>
      <c r="D57" s="1" t="s">
        <v>105</v>
      </c>
    </row>
    <row r="58" spans="2:8" x14ac:dyDescent="0.2">
      <c r="B58" s="5" t="s">
        <v>106</v>
      </c>
      <c r="D58" s="1" t="s">
        <v>107</v>
      </c>
    </row>
    <row r="59" spans="2:8" x14ac:dyDescent="0.2">
      <c r="B59" s="1" t="s">
        <v>108</v>
      </c>
      <c r="D59" s="1" t="s">
        <v>109</v>
      </c>
    </row>
    <row r="60" spans="2:8" x14ac:dyDescent="0.2">
      <c r="B60" s="1" t="s">
        <v>110</v>
      </c>
      <c r="D60" s="5" t="s">
        <v>111</v>
      </c>
    </row>
    <row r="61" spans="2:8" x14ac:dyDescent="0.2">
      <c r="B61" s="1" t="s">
        <v>112</v>
      </c>
      <c r="D61" s="1" t="s">
        <v>113</v>
      </c>
    </row>
    <row r="62" spans="2:8" x14ac:dyDescent="0.2">
      <c r="B62" s="1" t="s">
        <v>114</v>
      </c>
      <c r="D62" s="1" t="s">
        <v>115</v>
      </c>
    </row>
    <row r="63" spans="2:8" x14ac:dyDescent="0.2">
      <c r="B63" s="1" t="s">
        <v>116</v>
      </c>
    </row>
    <row r="64" spans="2:8" x14ac:dyDescent="0.2">
      <c r="B64" s="1" t="s">
        <v>117</v>
      </c>
    </row>
    <row r="65" spans="2:4" x14ac:dyDescent="0.2">
      <c r="B65" s="1" t="s">
        <v>118</v>
      </c>
    </row>
    <row r="66" spans="2:4" x14ac:dyDescent="0.2">
      <c r="B66" s="1" t="s">
        <v>119</v>
      </c>
    </row>
    <row r="67" spans="2:4" x14ac:dyDescent="0.2">
      <c r="B67" s="1" t="s">
        <v>120</v>
      </c>
    </row>
    <row r="68" spans="2:4" x14ac:dyDescent="0.2">
      <c r="B68" s="5" t="s">
        <v>121</v>
      </c>
      <c r="D68" s="5"/>
    </row>
    <row r="69" spans="2:4" x14ac:dyDescent="0.2">
      <c r="B69" s="1" t="s">
        <v>122</v>
      </c>
    </row>
    <row r="70" spans="2:4" x14ac:dyDescent="0.2">
      <c r="B70" s="1" t="s">
        <v>123</v>
      </c>
    </row>
    <row r="71" spans="2:4" x14ac:dyDescent="0.2">
      <c r="B71" s="1" t="s">
        <v>124</v>
      </c>
    </row>
    <row r="72" spans="2:4" x14ac:dyDescent="0.2">
      <c r="B72" s="1" t="s">
        <v>125</v>
      </c>
    </row>
    <row r="73" spans="2:4" x14ac:dyDescent="0.2">
      <c r="B73" s="1" t="s">
        <v>126</v>
      </c>
    </row>
    <row r="74" spans="2:4" x14ac:dyDescent="0.2">
      <c r="B74" s="1" t="s">
        <v>127</v>
      </c>
    </row>
    <row r="75" spans="2:4" x14ac:dyDescent="0.2">
      <c r="B75" s="1" t="s">
        <v>128</v>
      </c>
    </row>
    <row r="76" spans="2:4" x14ac:dyDescent="0.2">
      <c r="B76" s="1" t="s">
        <v>129</v>
      </c>
    </row>
    <row r="77" spans="2:4" x14ac:dyDescent="0.2">
      <c r="B77" s="1" t="s">
        <v>130</v>
      </c>
    </row>
    <row r="78" spans="2:4" x14ac:dyDescent="0.2">
      <c r="B78" s="1" t="s">
        <v>131</v>
      </c>
    </row>
    <row r="79" spans="2:4" x14ac:dyDescent="0.2">
      <c r="B79" s="1" t="s">
        <v>132</v>
      </c>
    </row>
    <row r="80" spans="2:4" x14ac:dyDescent="0.2">
      <c r="B80" s="1" t="s">
        <v>133</v>
      </c>
    </row>
    <row r="81" spans="2:4" x14ac:dyDescent="0.2">
      <c r="B81" s="1" t="s">
        <v>134</v>
      </c>
    </row>
    <row r="82" spans="2:4" x14ac:dyDescent="0.2">
      <c r="B82" s="1" t="s">
        <v>135</v>
      </c>
    </row>
    <row r="83" spans="2:4" x14ac:dyDescent="0.2">
      <c r="B83" s="1" t="s">
        <v>136</v>
      </c>
    </row>
    <row r="84" spans="2:4" x14ac:dyDescent="0.2">
      <c r="B84" s="1" t="s">
        <v>137</v>
      </c>
    </row>
    <row r="85" spans="2:4" x14ac:dyDescent="0.2">
      <c r="B85" s="5" t="s">
        <v>138</v>
      </c>
      <c r="D85" s="5"/>
    </row>
    <row r="86" spans="2:4" x14ac:dyDescent="0.2">
      <c r="B86" s="1" t="s">
        <v>139</v>
      </c>
    </row>
    <row r="87" spans="2:4" x14ac:dyDescent="0.2">
      <c r="B87" s="1" t="s">
        <v>140</v>
      </c>
    </row>
    <row r="88" spans="2:4" x14ac:dyDescent="0.2">
      <c r="B88" s="1" t="s">
        <v>141</v>
      </c>
    </row>
    <row r="89" spans="2:4" x14ac:dyDescent="0.2">
      <c r="B89" s="1" t="s">
        <v>142</v>
      </c>
    </row>
    <row r="90" spans="2:4" x14ac:dyDescent="0.2">
      <c r="B90" s="1" t="s">
        <v>143</v>
      </c>
    </row>
    <row r="91" spans="2:4" x14ac:dyDescent="0.2">
      <c r="B91" s="1" t="s">
        <v>144</v>
      </c>
    </row>
    <row r="92" spans="2:4" x14ac:dyDescent="0.2">
      <c r="B92" s="1" t="s">
        <v>145</v>
      </c>
    </row>
    <row r="93" spans="2:4" x14ac:dyDescent="0.2">
      <c r="B93" s="1" t="s">
        <v>146</v>
      </c>
    </row>
    <row r="94" spans="2:4" x14ac:dyDescent="0.2">
      <c r="B94" s="1" t="s">
        <v>147</v>
      </c>
    </row>
    <row r="95" spans="2:4" x14ac:dyDescent="0.2">
      <c r="B95" s="5" t="s">
        <v>148</v>
      </c>
      <c r="D95" s="5"/>
    </row>
    <row r="96" spans="2:4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61"/>
  <sheetViews>
    <sheetView zoomScale="90" zoomScaleNormal="90" workbookViewId="0">
      <selection activeCell="D44" sqref="D44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2" ht="15.75" x14ac:dyDescent="0.25">
      <c r="B2" s="154" t="s">
        <v>337</v>
      </c>
      <c r="C2" s="154"/>
      <c r="D2" s="154"/>
      <c r="E2" s="154"/>
      <c r="F2" s="154"/>
      <c r="G2" s="154"/>
      <c r="H2" s="154"/>
      <c r="I2" s="154"/>
      <c r="J2" s="154"/>
      <c r="K2" s="154"/>
    </row>
    <row r="4" spans="2:12" x14ac:dyDescent="0.2">
      <c r="B4" s="5" t="s">
        <v>338</v>
      </c>
    </row>
    <row r="5" spans="2:12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2" x14ac:dyDescent="0.2">
      <c r="B6" s="1" t="s">
        <v>348</v>
      </c>
      <c r="C6" s="3">
        <v>128.05000000000001</v>
      </c>
      <c r="J6" s="1">
        <v>48483</v>
      </c>
    </row>
    <row r="7" spans="2:12" x14ac:dyDescent="0.2">
      <c r="B7" s="1" t="s">
        <v>349</v>
      </c>
      <c r="C7" s="62">
        <v>124.14</v>
      </c>
      <c r="D7" s="1">
        <v>94.52</v>
      </c>
      <c r="E7" s="1">
        <f>D7-C7</f>
        <v>-29.620000000000005</v>
      </c>
      <c r="F7" s="1">
        <v>131.25</v>
      </c>
      <c r="G7" s="1">
        <f>F7-C7</f>
        <v>7.1099999999999994</v>
      </c>
      <c r="H7" s="53">
        <f>-(1-(D7/C7))</f>
        <v>-0.2386015788625746</v>
      </c>
      <c r="I7" s="53">
        <f>-(1-(F7/C7))</f>
        <v>5.7274045432576193E-2</v>
      </c>
      <c r="J7" s="1">
        <v>34405</v>
      </c>
    </row>
    <row r="8" spans="2:12" x14ac:dyDescent="0.2">
      <c r="B8" s="1" t="s">
        <v>350</v>
      </c>
      <c r="C8" s="3">
        <v>96.5</v>
      </c>
      <c r="D8" s="1">
        <v>91.84</v>
      </c>
      <c r="E8" s="1">
        <f>D8-C8</f>
        <v>-4.6599999999999966</v>
      </c>
      <c r="F8" s="1">
        <v>98.1</v>
      </c>
      <c r="G8" s="1">
        <f>F8-C8</f>
        <v>1.5999999999999943</v>
      </c>
      <c r="H8" s="53">
        <f>-(1-(D8/C8))</f>
        <v>-4.8290155440414484E-2</v>
      </c>
      <c r="I8" s="53">
        <f>-(1-(F8/C8))</f>
        <v>1.6580310880828897E-2</v>
      </c>
      <c r="J8" s="1">
        <v>27447</v>
      </c>
    </row>
    <row r="9" spans="2:12" x14ac:dyDescent="0.2">
      <c r="B9" s="1" t="s">
        <v>351</v>
      </c>
      <c r="C9" s="3">
        <v>94.47</v>
      </c>
      <c r="D9" s="3">
        <v>93.06</v>
      </c>
      <c r="E9" s="3">
        <f>D9-C9</f>
        <v>-1.4099999999999966</v>
      </c>
      <c r="F9" s="3">
        <v>96.8</v>
      </c>
      <c r="G9" s="3">
        <f t="shared" ref="G9:G10" si="0">F9-C9</f>
        <v>2.3299999999999983</v>
      </c>
      <c r="H9" s="63">
        <f>-(1-(D9/C9))</f>
        <v>-1.492537313432829E-2</v>
      </c>
      <c r="I9" s="63">
        <f t="shared" ref="I9" si="1">-(1-(F9/C9))</f>
        <v>2.4663914470202108E-2</v>
      </c>
      <c r="J9" s="1">
        <v>29428</v>
      </c>
    </row>
    <row r="10" spans="2:12" x14ac:dyDescent="0.2">
      <c r="B10" s="1" t="s">
        <v>352</v>
      </c>
      <c r="C10" s="3">
        <v>87.52</v>
      </c>
      <c r="D10" s="64">
        <v>72.86</v>
      </c>
      <c r="E10" s="3">
        <f t="shared" ref="E10" si="2">D10-C10</f>
        <v>-14.659999999999997</v>
      </c>
      <c r="F10" s="3">
        <v>116.07</v>
      </c>
      <c r="G10" s="3">
        <f t="shared" si="0"/>
        <v>28.549999999999997</v>
      </c>
      <c r="H10" s="63">
        <f>-(1-(D10/C10))</f>
        <v>-0.1675045703839122</v>
      </c>
      <c r="I10" s="63">
        <f>-(1-(F10/C10))</f>
        <v>0.32621115173674586</v>
      </c>
      <c r="J10" s="1">
        <v>21443</v>
      </c>
      <c r="K10" s="53">
        <f>D10/C6</f>
        <v>0.56899648574775474</v>
      </c>
      <c r="L10" s="53"/>
    </row>
    <row r="11" spans="2:12" hidden="1" x14ac:dyDescent="0.2">
      <c r="D11" s="3"/>
      <c r="E11" s="3"/>
      <c r="F11" s="3"/>
      <c r="G11" s="3"/>
      <c r="H11" s="3"/>
      <c r="I11" s="3"/>
      <c r="K11" s="65"/>
    </row>
    <row r="12" spans="2:12" hidden="1" x14ac:dyDescent="0.2"/>
    <row r="13" spans="2:12" hidden="1" x14ac:dyDescent="0.2">
      <c r="B13" s="5" t="s">
        <v>353</v>
      </c>
    </row>
    <row r="14" spans="2:12" hidden="1" x14ac:dyDescent="0.2">
      <c r="E14" s="1" t="s">
        <v>354</v>
      </c>
      <c r="F14" s="1" t="s">
        <v>355</v>
      </c>
      <c r="G14" s="1" t="s">
        <v>356</v>
      </c>
      <c r="H14" s="1" t="s">
        <v>357</v>
      </c>
      <c r="I14" s="3" t="s">
        <v>347</v>
      </c>
      <c r="J14" s="1" t="s">
        <v>358</v>
      </c>
    </row>
    <row r="15" spans="2:12" hidden="1" x14ac:dyDescent="0.2">
      <c r="B15" s="1" t="s">
        <v>348</v>
      </c>
      <c r="D15" s="66">
        <v>125.98</v>
      </c>
    </row>
    <row r="16" spans="2:12" hidden="1" x14ac:dyDescent="0.2">
      <c r="B16" s="1" t="s">
        <v>349</v>
      </c>
      <c r="D16" s="1">
        <v>97.33</v>
      </c>
      <c r="E16" s="1">
        <f>D16-D15</f>
        <v>-28.650000000000006</v>
      </c>
      <c r="F16" s="1">
        <f>D16-D15</f>
        <v>-28.650000000000006</v>
      </c>
      <c r="G16" s="53">
        <f>1-(D16/D15)</f>
        <v>0.22741705032544857</v>
      </c>
      <c r="H16" s="53">
        <f>1-(D16/D15)</f>
        <v>0.22741705032544857</v>
      </c>
      <c r="I16" s="53"/>
      <c r="L16" s="53"/>
    </row>
    <row r="17" spans="2:13" hidden="1" x14ac:dyDescent="0.2">
      <c r="B17" s="1" t="s">
        <v>350</v>
      </c>
      <c r="D17" s="1">
        <v>93.48</v>
      </c>
      <c r="E17" s="1">
        <f>D17-D16</f>
        <v>-3.8499999999999943</v>
      </c>
      <c r="F17" s="1">
        <f>D17-D15</f>
        <v>-32.5</v>
      </c>
      <c r="G17" s="53">
        <f>1-(D17/D16)</f>
        <v>3.9556149183191169E-2</v>
      </c>
      <c r="H17" s="53">
        <f>1-(D17/D15)</f>
        <v>0.25797745673916495</v>
      </c>
      <c r="I17" s="53"/>
      <c r="M17" s="53"/>
    </row>
    <row r="18" spans="2:13" hidden="1" x14ac:dyDescent="0.2">
      <c r="B18" s="1" t="s">
        <v>351</v>
      </c>
      <c r="D18" s="1">
        <v>92.39</v>
      </c>
      <c r="E18" s="1">
        <f>D18-D17</f>
        <v>-1.0900000000000034</v>
      </c>
      <c r="F18" s="1">
        <f>D18-D15</f>
        <v>-33.590000000000003</v>
      </c>
      <c r="G18" s="53">
        <f>1-(D18/D17)</f>
        <v>1.1660248181429189E-2</v>
      </c>
      <c r="H18" s="53">
        <f>1-(D18/D15)</f>
        <v>0.26662962374980159</v>
      </c>
      <c r="I18" s="53"/>
    </row>
    <row r="19" spans="2:13" hidden="1" x14ac:dyDescent="0.2">
      <c r="B19" s="1" t="s">
        <v>352</v>
      </c>
      <c r="D19" s="67">
        <v>76.2</v>
      </c>
      <c r="E19" s="3">
        <f>D19-D18</f>
        <v>-16.189999999999998</v>
      </c>
      <c r="F19" s="3">
        <f>D19-D15</f>
        <v>-49.78</v>
      </c>
      <c r="G19" s="63">
        <f>1-(D19/D18)</f>
        <v>0.17523541508821294</v>
      </c>
      <c r="H19" s="63">
        <f>1-(D19/D15)</f>
        <v>0.39514208604540402</v>
      </c>
      <c r="I19" s="63">
        <f>D19/D15</f>
        <v>0.60485791395459598</v>
      </c>
    </row>
    <row r="20" spans="2:13" hidden="1" x14ac:dyDescent="0.2">
      <c r="D20" s="3"/>
      <c r="E20" s="3"/>
      <c r="F20" s="3"/>
      <c r="G20" s="3"/>
      <c r="H20" s="3"/>
      <c r="I20" s="3"/>
    </row>
    <row r="21" spans="2:13" hidden="1" x14ac:dyDescent="0.2"/>
    <row r="22" spans="2:13" hidden="1" x14ac:dyDescent="0.2">
      <c r="B22" s="68" t="s">
        <v>359</v>
      </c>
    </row>
    <row r="24" spans="2:13" x14ac:dyDescent="0.2">
      <c r="B24" s="5" t="s">
        <v>360</v>
      </c>
    </row>
    <row r="25" spans="2:13" x14ac:dyDescent="0.2">
      <c r="C25" s="1" t="s">
        <v>339</v>
      </c>
      <c r="D25" s="1" t="s">
        <v>340</v>
      </c>
      <c r="E25" s="1" t="s">
        <v>341</v>
      </c>
      <c r="F25" s="1" t="s">
        <v>342</v>
      </c>
      <c r="G25" s="1" t="s">
        <v>343</v>
      </c>
      <c r="H25" s="1" t="s">
        <v>344</v>
      </c>
      <c r="I25" s="1" t="s">
        <v>345</v>
      </c>
      <c r="J25" s="3" t="s">
        <v>347</v>
      </c>
      <c r="K25" s="1" t="s">
        <v>361</v>
      </c>
    </row>
    <row r="26" spans="2:13" x14ac:dyDescent="0.2">
      <c r="B26" s="1" t="s">
        <v>348</v>
      </c>
      <c r="C26" s="1">
        <v>117.68</v>
      </c>
    </row>
    <row r="27" spans="2:13" x14ac:dyDescent="0.2">
      <c r="B27" s="1" t="s">
        <v>349</v>
      </c>
      <c r="D27" s="1">
        <v>90.35</v>
      </c>
      <c r="E27" s="1">
        <f>D27-C26</f>
        <v>-27.330000000000013</v>
      </c>
      <c r="F27" s="69">
        <v>125.4</v>
      </c>
      <c r="G27" s="70">
        <f>F27-C26</f>
        <v>7.7199999999999989</v>
      </c>
      <c r="H27" s="53">
        <f>-(1-(D27/C26))</f>
        <v>-0.23223997280761399</v>
      </c>
      <c r="I27" s="53">
        <f>-(1-(F27/C26))</f>
        <v>6.5601631543168004E-2</v>
      </c>
      <c r="L27" s="53"/>
    </row>
    <row r="28" spans="2:13" x14ac:dyDescent="0.2">
      <c r="B28" s="1" t="s">
        <v>350</v>
      </c>
      <c r="D28" s="1">
        <v>86.56</v>
      </c>
      <c r="E28" s="1">
        <f>D28-D27</f>
        <v>-3.789999999999992</v>
      </c>
      <c r="F28" s="1">
        <v>126.64</v>
      </c>
      <c r="G28" s="70">
        <f>F28-F27</f>
        <v>1.2399999999999949</v>
      </c>
      <c r="H28" s="53">
        <f>-(1-(D28/D27))</f>
        <v>-4.1947980077476354E-2</v>
      </c>
      <c r="I28" s="53">
        <f>-(1-(F28/F27))</f>
        <v>9.8883572567782796E-3</v>
      </c>
      <c r="L28" s="53"/>
    </row>
    <row r="29" spans="2:13" x14ac:dyDescent="0.2">
      <c r="B29" s="1" t="s">
        <v>351</v>
      </c>
      <c r="D29" s="1">
        <v>85.06</v>
      </c>
      <c r="E29" s="1">
        <f>D29-D28</f>
        <v>-1.5</v>
      </c>
      <c r="F29" s="1">
        <v>126.09</v>
      </c>
      <c r="G29" s="71">
        <f>F29-F28</f>
        <v>-0.54999999999999716</v>
      </c>
      <c r="H29" s="53">
        <f>-(1-(D29/D28))</f>
        <v>-1.7329020332717215E-2</v>
      </c>
      <c r="I29" s="53">
        <f>-(1-(F29/F28))</f>
        <v>-4.3430195830701512E-3</v>
      </c>
    </row>
    <row r="30" spans="2:13" x14ac:dyDescent="0.2">
      <c r="B30" s="1" t="s">
        <v>352</v>
      </c>
      <c r="D30" s="3">
        <v>71.91</v>
      </c>
      <c r="E30" s="1">
        <f>D30-D29</f>
        <v>-13.150000000000006</v>
      </c>
      <c r="F30" s="69">
        <v>133.62</v>
      </c>
      <c r="G30" s="70">
        <f>F30-F29</f>
        <v>7.5300000000000011</v>
      </c>
      <c r="H30" s="53">
        <f>-(1-(D30/D29))</f>
        <v>-0.15459675523160132</v>
      </c>
      <c r="I30" s="72">
        <f>-(1-(F30/F29))</f>
        <v>5.9719248156079097E-2</v>
      </c>
      <c r="J30" s="53">
        <f>D30/C26</f>
        <v>0.61106390210740991</v>
      </c>
      <c r="K30" s="73"/>
    </row>
    <row r="32" spans="2:13" x14ac:dyDescent="0.2">
      <c r="B32" s="5" t="s">
        <v>362</v>
      </c>
    </row>
    <row r="33" spans="2:14" x14ac:dyDescent="0.2">
      <c r="C33" s="1" t="s">
        <v>339</v>
      </c>
      <c r="D33" s="1" t="s">
        <v>340</v>
      </c>
      <c r="E33" s="1" t="s">
        <v>341</v>
      </c>
      <c r="F33" s="1" t="s">
        <v>342</v>
      </c>
      <c r="G33" s="1" t="s">
        <v>343</v>
      </c>
      <c r="H33" s="1" t="s">
        <v>344</v>
      </c>
      <c r="I33" s="1" t="s">
        <v>345</v>
      </c>
      <c r="J33" s="1" t="s">
        <v>363</v>
      </c>
      <c r="K33" s="1" t="s">
        <v>364</v>
      </c>
      <c r="L33" s="3" t="s">
        <v>347</v>
      </c>
      <c r="M33" s="1" t="s">
        <v>365</v>
      </c>
    </row>
    <row r="34" spans="2:14" x14ac:dyDescent="0.2">
      <c r="B34" s="1" t="s">
        <v>366</v>
      </c>
      <c r="C34" s="1">
        <v>119.92</v>
      </c>
      <c r="L34" s="3"/>
    </row>
    <row r="35" spans="2:14" x14ac:dyDescent="0.2">
      <c r="B35" s="1" t="s">
        <v>367</v>
      </c>
      <c r="C35" s="1">
        <v>73.290000000000006</v>
      </c>
      <c r="G35" s="53"/>
      <c r="L35" s="3"/>
    </row>
    <row r="36" spans="2:14" x14ac:dyDescent="0.2">
      <c r="B36" s="1" t="s">
        <v>368</v>
      </c>
      <c r="D36" s="1">
        <v>73.02</v>
      </c>
      <c r="E36" s="1">
        <f>D36-C35</f>
        <v>-0.27000000000001023</v>
      </c>
      <c r="F36" s="74" t="s">
        <v>369</v>
      </c>
      <c r="G36" s="74" t="s">
        <v>369</v>
      </c>
      <c r="H36" s="53">
        <f>-(1-(D36/C35))</f>
        <v>-3.683995088006653E-3</v>
      </c>
      <c r="I36" s="74" t="s">
        <v>369</v>
      </c>
      <c r="J36" s="65">
        <f>H36</f>
        <v>-3.683995088006653E-3</v>
      </c>
      <c r="K36" s="1" t="str">
        <f>I36</f>
        <v>nA</v>
      </c>
      <c r="L36" s="63">
        <f>(D36/C34)</f>
        <v>0.60890593729152764</v>
      </c>
    </row>
    <row r="37" spans="2:14" x14ac:dyDescent="0.2">
      <c r="B37" s="1" t="s">
        <v>370</v>
      </c>
      <c r="D37" s="1">
        <v>59.88</v>
      </c>
      <c r="E37" s="1">
        <f>D37-D36</f>
        <v>-13.139999999999993</v>
      </c>
      <c r="F37" s="1">
        <v>80.03</v>
      </c>
      <c r="G37" s="69">
        <f>F37-C35</f>
        <v>6.7399999999999949</v>
      </c>
      <c r="H37" s="53">
        <f>-(1-(D37/D36))</f>
        <v>-0.17995069843878386</v>
      </c>
      <c r="I37" s="53">
        <f>(F37/C35)-1</f>
        <v>9.1963432937644862E-2</v>
      </c>
      <c r="J37" s="53">
        <f>-(1-(D37/C35))</f>
        <v>-0.18297175603765869</v>
      </c>
      <c r="K37" s="53">
        <f>(F37/C35)-1</f>
        <v>9.1963432937644862E-2</v>
      </c>
      <c r="L37" s="63">
        <f>(D37/C34)</f>
        <v>0.49933288859239494</v>
      </c>
      <c r="N37" s="53"/>
    </row>
    <row r="38" spans="2:14" x14ac:dyDescent="0.2">
      <c r="L38" s="3"/>
    </row>
    <row r="39" spans="2:14" x14ac:dyDescent="0.2">
      <c r="B39" s="5" t="s">
        <v>371</v>
      </c>
      <c r="L39" s="3"/>
    </row>
    <row r="40" spans="2:14" x14ac:dyDescent="0.2">
      <c r="C40" s="1" t="s">
        <v>339</v>
      </c>
      <c r="D40" s="1" t="s">
        <v>340</v>
      </c>
      <c r="E40" s="1" t="s">
        <v>341</v>
      </c>
      <c r="F40" s="1" t="s">
        <v>342</v>
      </c>
      <c r="G40" s="1" t="s">
        <v>343</v>
      </c>
      <c r="H40" s="1" t="s">
        <v>344</v>
      </c>
      <c r="I40" s="1" t="s">
        <v>345</v>
      </c>
      <c r="J40" s="1" t="s">
        <v>363</v>
      </c>
      <c r="K40" s="1" t="s">
        <v>364</v>
      </c>
      <c r="L40" s="3" t="s">
        <v>347</v>
      </c>
      <c r="M40" s="1" t="s">
        <v>372</v>
      </c>
    </row>
    <row r="41" spans="2:14" x14ac:dyDescent="0.2">
      <c r="B41" s="1" t="s">
        <v>366</v>
      </c>
      <c r="C41" s="1">
        <v>119.49</v>
      </c>
      <c r="L41" s="3"/>
    </row>
    <row r="42" spans="2:14" x14ac:dyDescent="0.2">
      <c r="B42" s="1" t="s">
        <v>367</v>
      </c>
      <c r="C42" s="1">
        <v>72.62</v>
      </c>
      <c r="G42" s="53"/>
      <c r="L42" s="3"/>
    </row>
    <row r="43" spans="2:14" x14ac:dyDescent="0.2">
      <c r="B43" s="1" t="s">
        <v>368</v>
      </c>
      <c r="D43" s="1">
        <v>69.959999999999994</v>
      </c>
      <c r="E43" s="1">
        <f>D43-C42</f>
        <v>-2.6600000000000108</v>
      </c>
      <c r="F43" s="74" t="s">
        <v>369</v>
      </c>
      <c r="G43" s="74" t="s">
        <v>369</v>
      </c>
      <c r="H43" s="53">
        <f>-(1-(D43/C42))</f>
        <v>-3.6629027816028836E-2</v>
      </c>
      <c r="I43" s="74" t="s">
        <v>369</v>
      </c>
      <c r="J43" s="65">
        <f>H43</f>
        <v>-3.6629027816028836E-2</v>
      </c>
      <c r="K43" s="74" t="str">
        <f>I43</f>
        <v>nA</v>
      </c>
      <c r="L43" s="63">
        <f>(D43/C41)</f>
        <v>0.58548832538287721</v>
      </c>
    </row>
    <row r="44" spans="2:14" x14ac:dyDescent="0.2">
      <c r="B44" s="1" t="s">
        <v>373</v>
      </c>
      <c r="D44" s="1">
        <v>46.2</v>
      </c>
      <c r="E44" s="1">
        <f>D44-D43</f>
        <v>-23.759999999999991</v>
      </c>
      <c r="F44" s="1">
        <v>74.16</v>
      </c>
      <c r="G44" s="69">
        <f>F44-C42</f>
        <v>1.539999999999992</v>
      </c>
      <c r="H44" s="53">
        <f>-(1-(D44/D43))</f>
        <v>-0.33962264150943389</v>
      </c>
      <c r="I44" s="53">
        <f>(F44/C42)-1</f>
        <v>2.1206279261911209E-2</v>
      </c>
      <c r="J44" s="53">
        <f>-(1-(D44/C42))</f>
        <v>-0.36381162214266038</v>
      </c>
      <c r="K44" s="53">
        <f>(F44/C42)-1</f>
        <v>2.1206279261911209E-2</v>
      </c>
      <c r="L44" s="63">
        <f>(D44/C41)</f>
        <v>0.38664323374340953</v>
      </c>
    </row>
    <row r="45" spans="2:14" x14ac:dyDescent="0.2">
      <c r="B45" s="1" t="s">
        <v>374</v>
      </c>
      <c r="D45" s="1">
        <v>46.2</v>
      </c>
      <c r="E45" s="74" t="s">
        <v>375</v>
      </c>
      <c r="F45" s="1">
        <v>82.17</v>
      </c>
      <c r="G45" s="69">
        <f>F45-F44</f>
        <v>8.0100000000000051</v>
      </c>
      <c r="H45" s="74" t="s">
        <v>369</v>
      </c>
      <c r="I45" s="53">
        <f>(F45/F44)-1</f>
        <v>0.1080097087378642</v>
      </c>
      <c r="J45" s="53">
        <f>-(1-(D45/C42))</f>
        <v>-0.36381162214266038</v>
      </c>
      <c r="K45" s="53">
        <f>(F45/C42)-1</f>
        <v>0.1315064720462682</v>
      </c>
      <c r="L45" s="63">
        <f>(D45/C41)</f>
        <v>0.38664323374340953</v>
      </c>
      <c r="N45" s="65"/>
    </row>
    <row r="46" spans="2:14" x14ac:dyDescent="0.2">
      <c r="L46" s="3"/>
    </row>
    <row r="47" spans="2:14" x14ac:dyDescent="0.2">
      <c r="B47" s="5" t="s">
        <v>376</v>
      </c>
      <c r="L47" s="3"/>
    </row>
    <row r="48" spans="2:14" x14ac:dyDescent="0.2">
      <c r="C48" s="1" t="s">
        <v>339</v>
      </c>
      <c r="D48" s="1" t="s">
        <v>340</v>
      </c>
      <c r="E48" s="1" t="s">
        <v>341</v>
      </c>
      <c r="F48" s="1" t="s">
        <v>342</v>
      </c>
      <c r="G48" s="1" t="s">
        <v>343</v>
      </c>
      <c r="H48" s="1" t="s">
        <v>344</v>
      </c>
      <c r="I48" s="1" t="s">
        <v>345</v>
      </c>
      <c r="J48" s="1" t="s">
        <v>363</v>
      </c>
      <c r="K48" s="1" t="s">
        <v>364</v>
      </c>
      <c r="L48" s="3" t="s">
        <v>347</v>
      </c>
      <c r="M48" s="1" t="s">
        <v>377</v>
      </c>
    </row>
    <row r="49" spans="2:14" x14ac:dyDescent="0.2">
      <c r="B49" s="1" t="s">
        <v>366</v>
      </c>
      <c r="C49" s="1">
        <v>123.64</v>
      </c>
      <c r="L49" s="3"/>
    </row>
    <row r="50" spans="2:14" x14ac:dyDescent="0.2">
      <c r="B50" s="1" t="s">
        <v>367</v>
      </c>
      <c r="C50" s="1">
        <v>74.86</v>
      </c>
      <c r="G50" s="53"/>
      <c r="L50" s="3"/>
    </row>
    <row r="51" spans="2:14" x14ac:dyDescent="0.2">
      <c r="B51" s="1" t="s">
        <v>349</v>
      </c>
      <c r="D51" s="1">
        <v>70.83</v>
      </c>
      <c r="E51" s="1">
        <f>D51-C50</f>
        <v>-4.0300000000000011</v>
      </c>
      <c r="F51" s="1">
        <v>80.53</v>
      </c>
      <c r="G51" s="75">
        <f>F51-C50</f>
        <v>5.6700000000000017</v>
      </c>
      <c r="H51" s="53">
        <f>-(1-(D51/C50))</f>
        <v>-5.3833823136521519E-2</v>
      </c>
      <c r="I51" s="76">
        <f>(F51/C50)-1</f>
        <v>7.5741383916644534E-2</v>
      </c>
      <c r="J51" s="65">
        <f>H51</f>
        <v>-5.3833823136521519E-2</v>
      </c>
      <c r="K51" s="65">
        <f>I51</f>
        <v>7.5741383916644534E-2</v>
      </c>
      <c r="L51" s="63">
        <f>(D51/C49)</f>
        <v>0.57287285668068588</v>
      </c>
    </row>
    <row r="52" spans="2:14" x14ac:dyDescent="0.2">
      <c r="B52" s="1" t="s">
        <v>378</v>
      </c>
      <c r="D52" s="1">
        <v>67.41</v>
      </c>
      <c r="E52" s="1">
        <f>D52-D51</f>
        <v>-3.4200000000000017</v>
      </c>
      <c r="F52" s="1">
        <v>80.53</v>
      </c>
      <c r="G52" s="69">
        <f>F52-F51</f>
        <v>0</v>
      </c>
      <c r="H52" s="53">
        <f>-(1-(D52/D51))</f>
        <v>-4.8284625158831029E-2</v>
      </c>
      <c r="I52" s="53">
        <f>(F52/F51)-1</f>
        <v>0</v>
      </c>
      <c r="J52" s="53">
        <f>-(1-(D52/C50))</f>
        <v>-9.9519102324338804E-2</v>
      </c>
      <c r="K52" s="53">
        <f>(F52/C50)-1</f>
        <v>7.5741383916644534E-2</v>
      </c>
      <c r="L52" s="63">
        <f>(D52/C49)</f>
        <v>0.54521190553219023</v>
      </c>
    </row>
    <row r="53" spans="2:14" x14ac:dyDescent="0.2">
      <c r="B53" s="1" t="s">
        <v>379</v>
      </c>
      <c r="D53" s="1">
        <v>64.14</v>
      </c>
      <c r="E53" s="69">
        <f>D53-D52</f>
        <v>-3.269999999999996</v>
      </c>
      <c r="F53" s="1">
        <v>81.53</v>
      </c>
      <c r="G53" s="69">
        <f>F53-F52</f>
        <v>1</v>
      </c>
      <c r="H53" s="53">
        <f>-(1-(D53/D52))</f>
        <v>-4.8509123275478405E-2</v>
      </c>
      <c r="I53" s="53">
        <f>(F53/F52)-1</f>
        <v>1.2417732522041369E-2</v>
      </c>
      <c r="J53" s="53">
        <f>-(1-(D53/C50))</f>
        <v>-0.1432006411969009</v>
      </c>
      <c r="K53" s="53">
        <f>(F53/C50)-1</f>
        <v>8.9099652685012076E-2</v>
      </c>
      <c r="L53" s="63">
        <f>(D53/C49)</f>
        <v>0.51876415399547071</v>
      </c>
    </row>
    <row r="55" spans="2:14" hidden="1" x14ac:dyDescent="0.2">
      <c r="B55" s="5" t="s">
        <v>371</v>
      </c>
      <c r="L55" s="3"/>
    </row>
    <row r="56" spans="2:14" hidden="1" x14ac:dyDescent="0.2"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343</v>
      </c>
      <c r="H56" s="1" t="s">
        <v>344</v>
      </c>
      <c r="I56" s="1" t="s">
        <v>345</v>
      </c>
      <c r="J56" s="1" t="s">
        <v>363</v>
      </c>
      <c r="K56" s="1" t="s">
        <v>364</v>
      </c>
      <c r="L56" s="3" t="s">
        <v>347</v>
      </c>
      <c r="M56" s="1" t="s">
        <v>372</v>
      </c>
    </row>
    <row r="57" spans="2:14" hidden="1" x14ac:dyDescent="0.2">
      <c r="B57" s="1" t="s">
        <v>366</v>
      </c>
      <c r="C57" s="1">
        <v>119.49</v>
      </c>
      <c r="L57" s="3"/>
    </row>
    <row r="58" spans="2:14" hidden="1" x14ac:dyDescent="0.2">
      <c r="B58" s="1" t="s">
        <v>367</v>
      </c>
      <c r="C58" s="1">
        <v>72.62</v>
      </c>
      <c r="G58" s="53"/>
      <c r="L58" s="3"/>
    </row>
    <row r="59" spans="2:14" hidden="1" x14ac:dyDescent="0.2">
      <c r="B59" s="1" t="s">
        <v>368</v>
      </c>
      <c r="D59" s="1">
        <v>69.959999999999994</v>
      </c>
      <c r="E59" s="1">
        <f>D59-C58</f>
        <v>-2.6600000000000108</v>
      </c>
      <c r="F59" s="74" t="s">
        <v>369</v>
      </c>
      <c r="G59" s="74" t="s">
        <v>369</v>
      </c>
      <c r="H59" s="53">
        <f>-(1-(D59/C58))</f>
        <v>-3.6629027816028836E-2</v>
      </c>
      <c r="I59" s="74" t="s">
        <v>369</v>
      </c>
      <c r="J59" s="65">
        <f>H59</f>
        <v>-3.6629027816028836E-2</v>
      </c>
      <c r="K59" s="74" t="str">
        <f>I59</f>
        <v>nA</v>
      </c>
      <c r="L59" s="63">
        <f>(D59/C57)</f>
        <v>0.58548832538287721</v>
      </c>
    </row>
    <row r="60" spans="2:14" hidden="1" x14ac:dyDescent="0.2">
      <c r="B60" s="1" t="s">
        <v>373</v>
      </c>
      <c r="D60" s="1">
        <v>46.65</v>
      </c>
      <c r="E60" s="1">
        <f>D60-D59</f>
        <v>-23.309999999999995</v>
      </c>
      <c r="F60" s="1">
        <v>74.16</v>
      </c>
      <c r="G60" s="69">
        <f>F60-C58</f>
        <v>1.539999999999992</v>
      </c>
      <c r="H60" s="53">
        <f>-(1-(D60/D59))</f>
        <v>-0.33319039451114918</v>
      </c>
      <c r="I60" s="53">
        <f>(F60/C58)-1</f>
        <v>2.1206279261911209E-2</v>
      </c>
      <c r="J60" s="53">
        <f>-(1-(D60/C58))</f>
        <v>-0.35761498209859544</v>
      </c>
      <c r="K60" s="53">
        <f>(F60/C58)-1</f>
        <v>2.1206279261911209E-2</v>
      </c>
      <c r="L60" s="63">
        <f>(D60/C57)</f>
        <v>0.39040923926688426</v>
      </c>
    </row>
    <row r="61" spans="2:14" hidden="1" x14ac:dyDescent="0.2">
      <c r="B61" s="1" t="s">
        <v>374</v>
      </c>
      <c r="D61" s="1">
        <v>46.65</v>
      </c>
      <c r="E61" s="74" t="s">
        <v>375</v>
      </c>
      <c r="F61" s="1">
        <v>82.17</v>
      </c>
      <c r="G61" s="69">
        <f>F61-F60</f>
        <v>8.0100000000000051</v>
      </c>
      <c r="H61" s="74" t="s">
        <v>369</v>
      </c>
      <c r="I61" s="53">
        <f>(F61/F60)-1</f>
        <v>0.1080097087378642</v>
      </c>
      <c r="J61" s="53">
        <f>-(1-(D61/C58))</f>
        <v>-0.35761498209859544</v>
      </c>
      <c r="K61" s="53">
        <f>(F61/C58)-1</f>
        <v>0.1315064720462682</v>
      </c>
      <c r="L61" s="63">
        <f>(D61/C57)</f>
        <v>0.39040923926688426</v>
      </c>
      <c r="N61" s="65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67"/>
  <sheetViews>
    <sheetView workbookViewId="0">
      <selection activeCell="S42" sqref="S42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9" t="s">
        <v>485</v>
      </c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3"/>
    </row>
    <row r="5" spans="1:19" x14ac:dyDescent="0.2">
      <c r="A5" s="3"/>
      <c r="B5" s="3"/>
      <c r="C5" s="126"/>
      <c r="D5" s="126" t="s">
        <v>382</v>
      </c>
      <c r="E5" s="161" t="s">
        <v>515</v>
      </c>
      <c r="F5" s="162"/>
      <c r="G5" s="161" t="s">
        <v>516</v>
      </c>
      <c r="H5" s="162"/>
      <c r="I5" s="161" t="s">
        <v>517</v>
      </c>
      <c r="J5" s="162"/>
      <c r="K5" s="161" t="s">
        <v>518</v>
      </c>
      <c r="L5" s="162"/>
      <c r="M5" s="161" t="s">
        <v>519</v>
      </c>
      <c r="N5" s="162"/>
      <c r="O5" s="161" t="s">
        <v>520</v>
      </c>
      <c r="P5" s="162"/>
      <c r="Q5" s="161" t="s">
        <v>521</v>
      </c>
      <c r="R5" s="162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522</v>
      </c>
      <c r="E7" s="1">
        <v>128.05000000000001</v>
      </c>
      <c r="F7" s="127">
        <v>5.65</v>
      </c>
      <c r="G7" s="69">
        <v>90.35</v>
      </c>
      <c r="H7" s="127">
        <v>6.38</v>
      </c>
      <c r="I7" s="1">
        <v>85.06</v>
      </c>
      <c r="J7" s="127">
        <v>7.07</v>
      </c>
      <c r="K7" s="1">
        <v>71.91</v>
      </c>
      <c r="L7" s="127">
        <v>7.64</v>
      </c>
      <c r="M7" s="1">
        <v>59.88</v>
      </c>
      <c r="N7" s="127">
        <v>6.91</v>
      </c>
      <c r="O7" s="1">
        <v>46.2</v>
      </c>
      <c r="P7" s="127">
        <v>7.3</v>
      </c>
      <c r="Q7" s="1">
        <v>64.14</v>
      </c>
      <c r="R7" s="127">
        <v>7.67</v>
      </c>
      <c r="S7" s="3"/>
    </row>
    <row r="8" spans="1:19" x14ac:dyDescent="0.2">
      <c r="A8" s="3"/>
      <c r="B8" s="3"/>
      <c r="C8" s="3"/>
      <c r="D8" s="1" t="s">
        <v>523</v>
      </c>
      <c r="E8" s="128" t="s">
        <v>524</v>
      </c>
      <c r="F8" s="128" t="s">
        <v>524</v>
      </c>
      <c r="G8" s="69">
        <v>37.57</v>
      </c>
      <c r="H8" s="127">
        <v>4.4400000000000004</v>
      </c>
      <c r="I8" s="1">
        <v>34.47</v>
      </c>
      <c r="J8" s="127">
        <v>4.26</v>
      </c>
      <c r="K8" s="1">
        <v>26.96</v>
      </c>
      <c r="L8" s="127">
        <v>4.07</v>
      </c>
      <c r="M8" s="1">
        <v>22.54</v>
      </c>
      <c r="N8" s="127">
        <v>3.48</v>
      </c>
      <c r="O8" s="1">
        <v>20.03</v>
      </c>
      <c r="P8" s="127">
        <v>4.2699999999999996</v>
      </c>
      <c r="Q8" s="1">
        <v>24.13</v>
      </c>
      <c r="R8" s="127">
        <v>4.32</v>
      </c>
    </row>
    <row r="9" spans="1:19" x14ac:dyDescent="0.2">
      <c r="A9" s="3"/>
      <c r="B9" s="129"/>
      <c r="C9" s="3"/>
      <c r="D9" s="1" t="s">
        <v>165</v>
      </c>
      <c r="E9" s="128" t="s">
        <v>524</v>
      </c>
      <c r="F9" s="128" t="s">
        <v>524</v>
      </c>
      <c r="G9" s="69">
        <v>-47.5</v>
      </c>
      <c r="H9" s="127">
        <v>4.3600000000000003</v>
      </c>
      <c r="I9" s="1">
        <v>-47.06</v>
      </c>
      <c r="J9" s="127">
        <v>4.46</v>
      </c>
      <c r="K9" s="1">
        <v>-39.43</v>
      </c>
      <c r="L9" s="127">
        <v>3.68</v>
      </c>
      <c r="M9" s="1">
        <v>-30.6</v>
      </c>
      <c r="N9" s="127">
        <v>3.67</v>
      </c>
      <c r="O9" s="1">
        <v>-24.41</v>
      </c>
      <c r="P9" s="127">
        <v>3.26</v>
      </c>
      <c r="Q9" s="1">
        <v>-32.61</v>
      </c>
      <c r="R9" s="127">
        <v>2.91</v>
      </c>
    </row>
    <row r="10" spans="1:19" x14ac:dyDescent="0.2">
      <c r="A10" s="3"/>
      <c r="B10" s="129"/>
      <c r="C10" s="3"/>
      <c r="D10" s="1" t="s">
        <v>13</v>
      </c>
      <c r="E10" s="128" t="s">
        <v>524</v>
      </c>
      <c r="F10" s="128" t="s">
        <v>524</v>
      </c>
      <c r="G10" s="69">
        <v>-8.65</v>
      </c>
      <c r="H10" s="127">
        <v>1.63</v>
      </c>
      <c r="I10" s="1">
        <v>-8.19</v>
      </c>
      <c r="J10" s="127">
        <v>1.54</v>
      </c>
      <c r="K10" s="1">
        <v>-7.77</v>
      </c>
      <c r="L10" s="127">
        <v>1.38</v>
      </c>
      <c r="M10" s="1">
        <v>-5.87</v>
      </c>
      <c r="N10" s="127">
        <v>1.59</v>
      </c>
      <c r="O10" s="1">
        <v>-7.44</v>
      </c>
      <c r="P10" s="127">
        <v>1.69</v>
      </c>
      <c r="Q10" s="1">
        <v>-5.21</v>
      </c>
      <c r="R10" s="127">
        <v>1.66</v>
      </c>
    </row>
    <row r="11" spans="1:19" x14ac:dyDescent="0.2">
      <c r="A11" s="3"/>
      <c r="B11" s="129"/>
      <c r="C11" s="3"/>
      <c r="D11" s="1" t="s">
        <v>17</v>
      </c>
      <c r="E11" s="128" t="s">
        <v>524</v>
      </c>
      <c r="F11" s="128" t="s">
        <v>524</v>
      </c>
      <c r="G11" s="69">
        <v>-4.66</v>
      </c>
      <c r="H11" s="127">
        <v>2</v>
      </c>
      <c r="I11" s="1">
        <v>-4.13</v>
      </c>
      <c r="J11" s="127">
        <v>2.0499999999999998</v>
      </c>
      <c r="K11" s="1">
        <v>-4.54</v>
      </c>
      <c r="L11" s="127">
        <v>2.0299999999999998</v>
      </c>
      <c r="M11" s="1">
        <v>-4.26</v>
      </c>
      <c r="N11" s="127">
        <v>1.9</v>
      </c>
      <c r="O11" s="1">
        <v>-3.97</v>
      </c>
      <c r="P11" s="127">
        <v>2.37</v>
      </c>
      <c r="Q11" s="1">
        <v>-3.17</v>
      </c>
      <c r="R11" s="127">
        <v>1.9</v>
      </c>
    </row>
    <row r="12" spans="1:19" x14ac:dyDescent="0.2">
      <c r="A12" s="3"/>
      <c r="B12" s="129"/>
      <c r="C12" s="3"/>
      <c r="D12" s="1" t="s">
        <v>525</v>
      </c>
      <c r="E12" s="128" t="s">
        <v>524</v>
      </c>
      <c r="F12" s="128" t="s">
        <v>524</v>
      </c>
      <c r="G12" s="69">
        <v>0.09</v>
      </c>
      <c r="H12" s="127">
        <v>0.01</v>
      </c>
      <c r="I12" s="1">
        <v>0.09</v>
      </c>
      <c r="J12" s="127">
        <v>0.01</v>
      </c>
      <c r="K12" s="1">
        <v>7.0000000000000007E-2</v>
      </c>
      <c r="L12" s="127">
        <v>0.01</v>
      </c>
      <c r="M12" s="1">
        <v>0.05</v>
      </c>
      <c r="N12" s="127">
        <v>0.01</v>
      </c>
      <c r="O12" s="1">
        <v>0.05</v>
      </c>
      <c r="P12" s="127">
        <v>0.01</v>
      </c>
      <c r="Q12" s="1">
        <v>7.0000000000000007E-2</v>
      </c>
      <c r="R12" s="127">
        <v>0.01</v>
      </c>
    </row>
    <row r="13" spans="1:19" x14ac:dyDescent="0.2">
      <c r="A13" s="3"/>
      <c r="B13" s="129"/>
      <c r="C13" s="3"/>
      <c r="D13" s="1" t="s">
        <v>526</v>
      </c>
      <c r="E13" s="128" t="s">
        <v>524</v>
      </c>
      <c r="F13" s="128" t="s">
        <v>524</v>
      </c>
      <c r="G13" s="69">
        <v>13.83</v>
      </c>
      <c r="H13" s="127">
        <v>4.75</v>
      </c>
      <c r="I13" s="1">
        <v>12.06</v>
      </c>
      <c r="J13" s="127">
        <v>4.6900000000000004</v>
      </c>
      <c r="K13" s="1">
        <v>10.93</v>
      </c>
      <c r="L13" s="127">
        <v>4.72</v>
      </c>
      <c r="M13" s="1">
        <v>9.16</v>
      </c>
      <c r="N13" s="127">
        <v>3.96</v>
      </c>
      <c r="O13" s="1">
        <v>9.58</v>
      </c>
      <c r="P13" s="127">
        <v>4.32</v>
      </c>
      <c r="Q13" s="1">
        <v>7.27</v>
      </c>
      <c r="R13" s="127">
        <v>4.4000000000000004</v>
      </c>
    </row>
    <row r="14" spans="1:19" x14ac:dyDescent="0.2">
      <c r="A14" s="3"/>
      <c r="B14" s="129"/>
      <c r="C14" s="3"/>
      <c r="D14" s="1" t="s">
        <v>119</v>
      </c>
      <c r="E14" s="128" t="s">
        <v>524</v>
      </c>
      <c r="F14" s="128" t="s">
        <v>524</v>
      </c>
      <c r="G14" s="69">
        <v>31.55</v>
      </c>
      <c r="H14" s="127">
        <v>20.97</v>
      </c>
      <c r="I14" s="1">
        <v>31.22</v>
      </c>
      <c r="J14" s="127">
        <v>18.7</v>
      </c>
      <c r="K14" s="1">
        <v>19.91</v>
      </c>
      <c r="L14" s="127">
        <v>18.41</v>
      </c>
      <c r="M14" s="1">
        <v>7.62</v>
      </c>
      <c r="N14" s="127">
        <v>13.08</v>
      </c>
      <c r="O14" s="1">
        <v>-5.12</v>
      </c>
      <c r="P14" s="127">
        <v>15.09</v>
      </c>
      <c r="Q14" s="1">
        <v>10.48</v>
      </c>
      <c r="R14" s="127">
        <v>14.81</v>
      </c>
    </row>
    <row r="15" spans="1:19" x14ac:dyDescent="0.2">
      <c r="A15" s="3"/>
      <c r="B15" s="129"/>
      <c r="C15" s="3"/>
      <c r="D15" s="1" t="s">
        <v>527</v>
      </c>
      <c r="E15" s="128" t="s">
        <v>524</v>
      </c>
      <c r="F15" s="128" t="s">
        <v>524</v>
      </c>
      <c r="G15" s="69">
        <v>0.24</v>
      </c>
      <c r="H15" s="127">
        <v>0.06</v>
      </c>
      <c r="I15" s="1">
        <v>0.22</v>
      </c>
      <c r="J15" s="127">
        <v>0.06</v>
      </c>
      <c r="K15" s="1">
        <v>0.17</v>
      </c>
      <c r="L15" s="127">
        <v>0.06</v>
      </c>
      <c r="M15" s="1">
        <v>0.16</v>
      </c>
      <c r="N15" s="127">
        <v>0.06</v>
      </c>
      <c r="O15" s="1">
        <v>0.15</v>
      </c>
      <c r="P15" s="127">
        <v>7.0000000000000007E-2</v>
      </c>
      <c r="Q15" s="1">
        <v>0.19</v>
      </c>
      <c r="R15" s="127">
        <v>0.06</v>
      </c>
    </row>
    <row r="16" spans="1:19" x14ac:dyDescent="0.2">
      <c r="A16" s="3"/>
      <c r="B16" s="129"/>
      <c r="C16" s="3"/>
      <c r="D16" s="1" t="s">
        <v>528</v>
      </c>
      <c r="E16" s="128" t="s">
        <v>524</v>
      </c>
      <c r="F16" s="128" t="s">
        <v>524</v>
      </c>
      <c r="G16" s="69">
        <v>-0.27</v>
      </c>
      <c r="H16" s="127">
        <v>0.06</v>
      </c>
      <c r="I16" s="1">
        <v>-0.25</v>
      </c>
      <c r="J16" s="127">
        <v>0.06</v>
      </c>
      <c r="K16" s="1">
        <v>-0.17</v>
      </c>
      <c r="L16" s="127">
        <v>0.06</v>
      </c>
      <c r="M16" s="1">
        <v>-0.14000000000000001</v>
      </c>
      <c r="N16" s="127">
        <v>0.05</v>
      </c>
      <c r="O16" s="1">
        <v>-0.15</v>
      </c>
      <c r="P16" s="127">
        <v>0.06</v>
      </c>
      <c r="Q16" s="1">
        <v>-0.15</v>
      </c>
      <c r="R16" s="127">
        <v>0.06</v>
      </c>
    </row>
    <row r="17" spans="1:18" x14ac:dyDescent="0.2">
      <c r="A17" s="3"/>
      <c r="B17" s="129"/>
      <c r="C17" s="3"/>
      <c r="D17" s="1" t="s">
        <v>44</v>
      </c>
      <c r="E17" s="128" t="s">
        <v>524</v>
      </c>
      <c r="F17" s="128" t="s">
        <v>524</v>
      </c>
      <c r="G17" s="128" t="s">
        <v>524</v>
      </c>
      <c r="H17" s="128" t="s">
        <v>524</v>
      </c>
      <c r="I17" s="1">
        <v>17.57</v>
      </c>
      <c r="J17" s="127">
        <v>6.9</v>
      </c>
      <c r="K17" s="1">
        <v>15.8</v>
      </c>
      <c r="L17" s="127">
        <v>6.75</v>
      </c>
      <c r="M17" s="1">
        <v>16.28</v>
      </c>
      <c r="N17" s="127">
        <v>6.19</v>
      </c>
      <c r="O17" s="1">
        <v>10.75</v>
      </c>
      <c r="P17" s="127">
        <v>6.92</v>
      </c>
      <c r="Q17" s="1">
        <v>18.38</v>
      </c>
      <c r="R17" s="127">
        <v>7.2</v>
      </c>
    </row>
    <row r="18" spans="1:18" x14ac:dyDescent="0.2">
      <c r="A18" s="3"/>
      <c r="B18" s="129"/>
      <c r="C18" s="3"/>
      <c r="D18" s="1" t="s">
        <v>50</v>
      </c>
      <c r="E18" s="128" t="s">
        <v>524</v>
      </c>
      <c r="F18" s="128" t="s">
        <v>524</v>
      </c>
      <c r="G18" s="128" t="s">
        <v>524</v>
      </c>
      <c r="H18" s="128" t="s">
        <v>524</v>
      </c>
      <c r="I18" s="1">
        <v>-0.02</v>
      </c>
      <c r="J18" s="127">
        <v>0.01</v>
      </c>
      <c r="K18" s="1">
        <v>-0.03</v>
      </c>
      <c r="L18" s="127">
        <v>0.01</v>
      </c>
      <c r="M18" s="1">
        <v>-0.02</v>
      </c>
      <c r="N18" s="127">
        <v>0.01</v>
      </c>
      <c r="O18" s="1">
        <v>-0.01</v>
      </c>
      <c r="P18" s="127">
        <v>0.01</v>
      </c>
      <c r="Q18" s="1">
        <v>-0.02</v>
      </c>
      <c r="R18" s="127">
        <v>0.01</v>
      </c>
    </row>
    <row r="19" spans="1:18" x14ac:dyDescent="0.2">
      <c r="A19" s="3"/>
      <c r="B19" s="129"/>
      <c r="C19" s="3"/>
      <c r="D19" s="1" t="s">
        <v>48</v>
      </c>
      <c r="E19" s="128" t="s">
        <v>524</v>
      </c>
      <c r="F19" s="128" t="s">
        <v>524</v>
      </c>
      <c r="G19" s="128" t="s">
        <v>524</v>
      </c>
      <c r="H19" s="128" t="s">
        <v>524</v>
      </c>
      <c r="I19" s="1">
        <v>1.1599999999999999</v>
      </c>
      <c r="J19" s="127">
        <v>1.89</v>
      </c>
      <c r="K19" s="1">
        <v>5.77</v>
      </c>
      <c r="L19" s="127">
        <v>2.0099999999999998</v>
      </c>
      <c r="M19" s="1">
        <v>2.12</v>
      </c>
      <c r="N19" s="127">
        <v>1.63</v>
      </c>
      <c r="O19" s="1">
        <v>2.57</v>
      </c>
      <c r="P19" s="127">
        <v>1.68</v>
      </c>
      <c r="Q19" s="1">
        <v>2.06</v>
      </c>
      <c r="R19" s="127">
        <v>1.76</v>
      </c>
    </row>
    <row r="20" spans="1:18" x14ac:dyDescent="0.2">
      <c r="A20" s="3"/>
      <c r="B20" s="129"/>
      <c r="C20" s="3"/>
      <c r="D20" s="1" t="s">
        <v>54</v>
      </c>
      <c r="E20" s="128" t="s">
        <v>524</v>
      </c>
      <c r="F20" s="128" t="s">
        <v>524</v>
      </c>
      <c r="G20" s="128" t="s">
        <v>524</v>
      </c>
      <c r="H20" s="128" t="s">
        <v>524</v>
      </c>
      <c r="I20" s="1">
        <v>-1.42</v>
      </c>
      <c r="J20" s="127">
        <v>2.59</v>
      </c>
      <c r="K20" s="1">
        <v>-2.8</v>
      </c>
      <c r="L20" s="127">
        <v>2.17</v>
      </c>
      <c r="M20" s="1">
        <v>-0.35</v>
      </c>
      <c r="N20" s="127">
        <v>1.72</v>
      </c>
      <c r="O20" s="1">
        <v>-0.5</v>
      </c>
      <c r="P20" s="127">
        <v>2.0499999999999998</v>
      </c>
      <c r="Q20" s="1">
        <v>-2.5</v>
      </c>
      <c r="R20" s="127">
        <v>1.87</v>
      </c>
    </row>
    <row r="21" spans="1:18" x14ac:dyDescent="0.2">
      <c r="A21" s="130"/>
      <c r="B21" s="129"/>
      <c r="C21" s="3"/>
      <c r="D21" s="1" t="s">
        <v>529</v>
      </c>
      <c r="E21" s="128" t="s">
        <v>524</v>
      </c>
      <c r="F21" s="128" t="s">
        <v>524</v>
      </c>
      <c r="G21" s="128" t="s">
        <v>524</v>
      </c>
      <c r="H21" s="128" t="s">
        <v>524</v>
      </c>
      <c r="I21" s="1">
        <v>3.2</v>
      </c>
      <c r="J21" s="127">
        <v>7.89</v>
      </c>
      <c r="K21" s="1">
        <v>-6.04</v>
      </c>
      <c r="L21" s="127">
        <v>7.36</v>
      </c>
      <c r="M21" s="1">
        <v>-1.26</v>
      </c>
      <c r="N21" s="127">
        <v>7.33</v>
      </c>
      <c r="O21" s="1">
        <v>-4.6100000000000003</v>
      </c>
      <c r="P21" s="127">
        <v>9.17</v>
      </c>
      <c r="Q21" s="1">
        <v>2.88</v>
      </c>
      <c r="R21" s="127">
        <v>8.89</v>
      </c>
    </row>
    <row r="22" spans="1:18" x14ac:dyDescent="0.2">
      <c r="A22" s="130"/>
      <c r="B22" s="129"/>
      <c r="C22" s="3"/>
      <c r="D22" s="1" t="s">
        <v>530</v>
      </c>
      <c r="E22" s="128" t="s">
        <v>524</v>
      </c>
      <c r="F22" s="128" t="s">
        <v>524</v>
      </c>
      <c r="G22" s="128" t="s">
        <v>524</v>
      </c>
      <c r="H22" s="128" t="s">
        <v>524</v>
      </c>
      <c r="I22" s="1">
        <v>-0.16</v>
      </c>
      <c r="J22" s="127">
        <v>6.54</v>
      </c>
      <c r="K22" s="1">
        <v>-5.44</v>
      </c>
      <c r="L22" s="127">
        <v>5.88</v>
      </c>
      <c r="M22" s="1">
        <v>-4.97</v>
      </c>
      <c r="N22" s="127">
        <v>5.26</v>
      </c>
      <c r="O22" s="1">
        <v>-6.57</v>
      </c>
      <c r="P22" s="127">
        <v>5.31</v>
      </c>
      <c r="Q22" s="1">
        <v>-4.58</v>
      </c>
      <c r="R22" s="127">
        <v>5.2</v>
      </c>
    </row>
    <row r="23" spans="1:18" x14ac:dyDescent="0.2">
      <c r="A23" s="3"/>
      <c r="B23" s="129"/>
      <c r="C23" s="3"/>
      <c r="D23" s="1" t="s">
        <v>531</v>
      </c>
      <c r="E23" s="128" t="s">
        <v>524</v>
      </c>
      <c r="F23" s="128" t="s">
        <v>524</v>
      </c>
      <c r="G23" s="128" t="s">
        <v>524</v>
      </c>
      <c r="H23" s="128" t="s">
        <v>524</v>
      </c>
      <c r="I23" s="1">
        <v>-0.43</v>
      </c>
      <c r="J23" s="127">
        <v>2.4500000000000002</v>
      </c>
      <c r="K23" s="1">
        <v>-1.5</v>
      </c>
      <c r="L23" s="127">
        <v>2.2000000000000002</v>
      </c>
      <c r="M23" s="1">
        <v>-2.95</v>
      </c>
      <c r="N23" s="127">
        <v>2.2400000000000002</v>
      </c>
      <c r="O23" s="1">
        <v>-3.23</v>
      </c>
      <c r="P23" s="127">
        <v>2.64</v>
      </c>
      <c r="Q23" s="1">
        <v>-3.15</v>
      </c>
      <c r="R23" s="127">
        <v>2.63</v>
      </c>
    </row>
    <row r="24" spans="1:18" x14ac:dyDescent="0.2">
      <c r="A24" s="3"/>
      <c r="B24" s="129"/>
      <c r="C24" s="3"/>
      <c r="D24" s="1" t="s">
        <v>532</v>
      </c>
      <c r="E24" s="128" t="s">
        <v>524</v>
      </c>
      <c r="F24" s="128" t="s">
        <v>524</v>
      </c>
      <c r="G24" s="128" t="s">
        <v>524</v>
      </c>
      <c r="H24" s="128" t="s">
        <v>524</v>
      </c>
      <c r="I24" s="1">
        <v>-21.77</v>
      </c>
      <c r="J24" s="127">
        <v>9.91</v>
      </c>
      <c r="K24" s="1">
        <v>-31.95</v>
      </c>
      <c r="L24" s="127">
        <v>10.15</v>
      </c>
      <c r="M24" s="1">
        <v>-16.170000000000002</v>
      </c>
      <c r="N24" s="127">
        <v>7.75</v>
      </c>
      <c r="O24" s="1">
        <v>-31.19</v>
      </c>
      <c r="P24" s="127">
        <v>8.4499999999999993</v>
      </c>
      <c r="Q24" s="1">
        <v>-21.79</v>
      </c>
      <c r="R24" s="127">
        <v>10.39</v>
      </c>
    </row>
    <row r="25" spans="1:18" x14ac:dyDescent="0.2">
      <c r="A25" s="3"/>
      <c r="B25" s="129"/>
      <c r="C25" s="3"/>
      <c r="D25" s="1" t="s">
        <v>533</v>
      </c>
      <c r="E25" s="128" t="s">
        <v>524</v>
      </c>
      <c r="F25" s="128" t="s">
        <v>524</v>
      </c>
      <c r="G25" s="128" t="s">
        <v>524</v>
      </c>
      <c r="H25" s="128" t="s">
        <v>524</v>
      </c>
      <c r="I25" s="1">
        <v>9.52</v>
      </c>
      <c r="J25" s="127">
        <v>6.17</v>
      </c>
      <c r="K25" s="1">
        <v>8.75</v>
      </c>
      <c r="L25" s="127">
        <v>6.15</v>
      </c>
      <c r="M25" s="1">
        <v>10.42</v>
      </c>
      <c r="N25" s="127">
        <v>5.48</v>
      </c>
      <c r="O25" s="1">
        <v>8.77</v>
      </c>
      <c r="P25" s="127">
        <v>6.01</v>
      </c>
      <c r="Q25" s="1">
        <v>10.130000000000001</v>
      </c>
      <c r="R25" s="127">
        <v>6.2</v>
      </c>
    </row>
    <row r="26" spans="1:18" x14ac:dyDescent="0.2">
      <c r="A26" s="3"/>
      <c r="B26" s="129"/>
      <c r="C26" s="3"/>
      <c r="D26" s="1" t="s">
        <v>534</v>
      </c>
      <c r="E26" s="128" t="s">
        <v>524</v>
      </c>
      <c r="F26" s="128" t="s">
        <v>524</v>
      </c>
      <c r="G26" s="128" t="s">
        <v>524</v>
      </c>
      <c r="H26" s="128" t="s">
        <v>524</v>
      </c>
      <c r="I26" s="1">
        <v>0.65</v>
      </c>
      <c r="J26" s="127">
        <v>9.94</v>
      </c>
      <c r="K26" s="1">
        <v>-12.41</v>
      </c>
      <c r="L26" s="127">
        <v>10.17</v>
      </c>
      <c r="M26" s="1">
        <v>1.35</v>
      </c>
      <c r="N26" s="127">
        <v>7.62</v>
      </c>
      <c r="O26" s="1">
        <v>-3.12</v>
      </c>
      <c r="P26" s="127">
        <v>8.1</v>
      </c>
      <c r="Q26" s="1">
        <v>3.87</v>
      </c>
      <c r="R26" s="127">
        <v>7.29</v>
      </c>
    </row>
    <row r="27" spans="1:18" x14ac:dyDescent="0.2">
      <c r="A27" s="3"/>
      <c r="B27" s="129"/>
      <c r="C27" s="3"/>
      <c r="D27" s="1" t="s">
        <v>535</v>
      </c>
      <c r="E27" s="128" t="s">
        <v>524</v>
      </c>
      <c r="F27" s="128" t="s">
        <v>524</v>
      </c>
      <c r="G27" s="128" t="s">
        <v>524</v>
      </c>
      <c r="H27" s="128" t="s">
        <v>524</v>
      </c>
      <c r="I27" s="1">
        <v>-0.55000000000000004</v>
      </c>
      <c r="J27" s="127">
        <v>6.01</v>
      </c>
      <c r="K27" s="1">
        <v>7.0000000000000007E-2</v>
      </c>
      <c r="L27" s="127">
        <v>5.86</v>
      </c>
      <c r="M27" s="1">
        <v>2.0299999999999998</v>
      </c>
      <c r="N27" s="127">
        <v>4.5</v>
      </c>
      <c r="O27" s="1">
        <v>4.43</v>
      </c>
      <c r="P27" s="127">
        <v>5.51</v>
      </c>
      <c r="Q27" s="1">
        <v>3.89</v>
      </c>
      <c r="R27" s="127">
        <v>4.79</v>
      </c>
    </row>
    <row r="28" spans="1:18" x14ac:dyDescent="0.2">
      <c r="A28" s="3"/>
      <c r="B28" s="3"/>
      <c r="C28" s="3"/>
      <c r="D28" s="1" t="s">
        <v>536</v>
      </c>
      <c r="E28" s="128" t="s">
        <v>524</v>
      </c>
      <c r="F28" s="128" t="s">
        <v>524</v>
      </c>
      <c r="G28" s="128" t="s">
        <v>524</v>
      </c>
      <c r="H28" s="128" t="s">
        <v>524</v>
      </c>
      <c r="I28" s="1">
        <v>5.93</v>
      </c>
      <c r="J28" s="127">
        <v>5.53</v>
      </c>
      <c r="K28" s="1">
        <v>1.08</v>
      </c>
      <c r="L28" s="127">
        <v>5.21</v>
      </c>
      <c r="M28" s="1">
        <v>-0.64</v>
      </c>
      <c r="N28" s="127">
        <v>5.04</v>
      </c>
      <c r="O28" s="1">
        <v>1.24</v>
      </c>
      <c r="P28" s="127">
        <v>5.17</v>
      </c>
      <c r="Q28" s="1">
        <v>0.03</v>
      </c>
      <c r="R28" s="127">
        <v>5.46</v>
      </c>
    </row>
    <row r="29" spans="1:18" x14ac:dyDescent="0.2">
      <c r="A29" s="3"/>
      <c r="B29" s="3"/>
      <c r="C29" s="3"/>
      <c r="D29" s="1" t="s">
        <v>537</v>
      </c>
      <c r="E29" s="128" t="s">
        <v>524</v>
      </c>
      <c r="F29" s="128" t="s">
        <v>524</v>
      </c>
      <c r="G29" s="128" t="s">
        <v>524</v>
      </c>
      <c r="H29" s="128" t="s">
        <v>524</v>
      </c>
      <c r="I29" s="1">
        <v>-19.489999999999998</v>
      </c>
      <c r="J29" s="127">
        <v>8.2799999999999994</v>
      </c>
      <c r="K29" s="1">
        <v>-18.3</v>
      </c>
      <c r="L29" s="127">
        <v>8.5299999999999994</v>
      </c>
      <c r="M29" s="1">
        <v>-7.18</v>
      </c>
      <c r="N29" s="127">
        <v>6.31</v>
      </c>
      <c r="O29" s="1">
        <v>-6.57</v>
      </c>
      <c r="P29" s="127">
        <v>7.41</v>
      </c>
      <c r="Q29" s="1">
        <v>-8.69</v>
      </c>
      <c r="R29" s="127">
        <v>6.97</v>
      </c>
    </row>
    <row r="30" spans="1:18" x14ac:dyDescent="0.2">
      <c r="A30" s="3"/>
      <c r="B30" s="3"/>
      <c r="C30" s="3"/>
      <c r="D30" s="1" t="s">
        <v>538</v>
      </c>
      <c r="E30" s="128" t="s">
        <v>524</v>
      </c>
      <c r="F30" s="128" t="s">
        <v>524</v>
      </c>
      <c r="G30" s="128" t="s">
        <v>524</v>
      </c>
      <c r="H30" s="128" t="s">
        <v>524</v>
      </c>
      <c r="I30" s="128" t="s">
        <v>524</v>
      </c>
      <c r="J30" s="128" t="s">
        <v>524</v>
      </c>
      <c r="K30" s="1">
        <v>-5.3</v>
      </c>
      <c r="L30" s="127">
        <v>4.3099999999999996</v>
      </c>
      <c r="M30" s="1">
        <v>-5.97</v>
      </c>
      <c r="N30" s="127">
        <v>3.18</v>
      </c>
      <c r="O30" s="1">
        <v>-6.3</v>
      </c>
      <c r="P30" s="127">
        <v>3.46</v>
      </c>
      <c r="Q30" s="1">
        <v>-8.1199999999999992</v>
      </c>
      <c r="R30" s="127">
        <v>3.93</v>
      </c>
    </row>
    <row r="31" spans="1:18" x14ac:dyDescent="0.2">
      <c r="A31" s="3"/>
      <c r="B31" s="3"/>
      <c r="C31" s="3"/>
      <c r="D31" s="1" t="s">
        <v>117</v>
      </c>
      <c r="E31" s="128" t="s">
        <v>524</v>
      </c>
      <c r="F31" s="128" t="s">
        <v>524</v>
      </c>
      <c r="G31" s="128" t="s">
        <v>524</v>
      </c>
      <c r="H31" s="128" t="s">
        <v>524</v>
      </c>
      <c r="I31" s="128" t="s">
        <v>524</v>
      </c>
      <c r="J31" s="128" t="s">
        <v>524</v>
      </c>
      <c r="K31" s="1">
        <v>0.74</v>
      </c>
      <c r="L31" s="127">
        <v>0.23</v>
      </c>
      <c r="M31" s="1">
        <v>0.69</v>
      </c>
      <c r="N31" s="127">
        <v>0.21</v>
      </c>
      <c r="O31" s="1">
        <v>0.67</v>
      </c>
      <c r="P31" s="127">
        <v>0.24</v>
      </c>
      <c r="Q31" s="1">
        <v>0.74</v>
      </c>
      <c r="R31" s="127">
        <v>0.25</v>
      </c>
    </row>
    <row r="32" spans="1:18" x14ac:dyDescent="0.2">
      <c r="A32" s="3"/>
      <c r="B32" s="3"/>
      <c r="C32" s="3"/>
      <c r="D32" s="1" t="s">
        <v>209</v>
      </c>
      <c r="E32" s="128" t="s">
        <v>524</v>
      </c>
      <c r="F32" s="128" t="s">
        <v>524</v>
      </c>
      <c r="G32" s="128" t="s">
        <v>524</v>
      </c>
      <c r="H32" s="128" t="s">
        <v>524</v>
      </c>
      <c r="I32" s="128" t="s">
        <v>524</v>
      </c>
      <c r="J32" s="128" t="s">
        <v>524</v>
      </c>
      <c r="K32" s="1">
        <v>12.01</v>
      </c>
      <c r="L32" s="127">
        <v>6.88</v>
      </c>
      <c r="M32" s="1">
        <v>12.93</v>
      </c>
      <c r="N32" s="127">
        <v>5.71</v>
      </c>
      <c r="O32" s="1">
        <v>12.84</v>
      </c>
      <c r="P32" s="127">
        <v>6.37</v>
      </c>
      <c r="Q32" s="1">
        <v>13.97</v>
      </c>
      <c r="R32" s="127">
        <v>6.62</v>
      </c>
    </row>
    <row r="33" spans="1:18" x14ac:dyDescent="0.2">
      <c r="A33" s="3"/>
      <c r="B33" s="3"/>
      <c r="C33" s="3"/>
      <c r="D33" s="1" t="s">
        <v>124</v>
      </c>
      <c r="E33" s="128" t="s">
        <v>524</v>
      </c>
      <c r="F33" s="128" t="s">
        <v>524</v>
      </c>
      <c r="G33" s="128" t="s">
        <v>524</v>
      </c>
      <c r="H33" s="128" t="s">
        <v>524</v>
      </c>
      <c r="I33" s="128" t="s">
        <v>524</v>
      </c>
      <c r="J33" s="128" t="s">
        <v>524</v>
      </c>
      <c r="K33" s="1">
        <v>6.47</v>
      </c>
      <c r="L33" s="127">
        <v>3.18</v>
      </c>
      <c r="M33" s="1">
        <v>4.75</v>
      </c>
      <c r="N33" s="127">
        <v>2.72</v>
      </c>
      <c r="O33" s="1">
        <v>4.25</v>
      </c>
      <c r="P33" s="127">
        <v>2.93</v>
      </c>
      <c r="Q33" s="1">
        <v>6.67</v>
      </c>
      <c r="R33" s="127">
        <v>3.07</v>
      </c>
    </row>
    <row r="34" spans="1:18" x14ac:dyDescent="0.2">
      <c r="A34" s="3"/>
      <c r="B34" s="3"/>
      <c r="C34" s="3"/>
      <c r="D34" s="1" t="s">
        <v>125</v>
      </c>
      <c r="E34" s="128" t="s">
        <v>524</v>
      </c>
      <c r="F34" s="128" t="s">
        <v>524</v>
      </c>
      <c r="G34" s="128" t="s">
        <v>524</v>
      </c>
      <c r="H34" s="128" t="s">
        <v>524</v>
      </c>
      <c r="I34" s="128" t="s">
        <v>524</v>
      </c>
      <c r="J34" s="128" t="s">
        <v>524</v>
      </c>
      <c r="K34" s="1">
        <v>2.2400000000000002</v>
      </c>
      <c r="L34" s="127">
        <v>2.7</v>
      </c>
      <c r="M34" s="1">
        <v>3.16</v>
      </c>
      <c r="N34" s="127">
        <v>2.2599999999999998</v>
      </c>
      <c r="O34" s="1">
        <v>3.08</v>
      </c>
      <c r="P34" s="127">
        <v>2.4700000000000002</v>
      </c>
      <c r="Q34" s="1">
        <v>2.38</v>
      </c>
      <c r="R34" s="127">
        <v>2.54</v>
      </c>
    </row>
    <row r="35" spans="1:18" x14ac:dyDescent="0.2">
      <c r="A35" s="3"/>
      <c r="B35" s="3"/>
      <c r="C35" s="3"/>
      <c r="D35" s="1" t="s">
        <v>127</v>
      </c>
      <c r="E35" s="128" t="s">
        <v>524</v>
      </c>
      <c r="F35" s="128" t="s">
        <v>524</v>
      </c>
      <c r="G35" s="128" t="s">
        <v>524</v>
      </c>
      <c r="H35" s="128" t="s">
        <v>524</v>
      </c>
      <c r="I35" s="128" t="s">
        <v>524</v>
      </c>
      <c r="J35" s="128" t="s">
        <v>524</v>
      </c>
      <c r="K35" s="1">
        <v>6.14</v>
      </c>
      <c r="L35" s="127">
        <v>4.82</v>
      </c>
      <c r="M35" s="1">
        <v>5.88</v>
      </c>
      <c r="N35" s="127">
        <v>3.72</v>
      </c>
      <c r="O35" s="1">
        <v>8.1999999999999993</v>
      </c>
      <c r="P35" s="127">
        <v>4.25</v>
      </c>
      <c r="Q35" s="1">
        <v>8.42</v>
      </c>
      <c r="R35" s="127">
        <v>3.72</v>
      </c>
    </row>
    <row r="36" spans="1:18" x14ac:dyDescent="0.2">
      <c r="A36" s="3"/>
      <c r="B36" s="3"/>
      <c r="C36" s="3"/>
      <c r="D36" s="1" t="s">
        <v>131</v>
      </c>
      <c r="E36" s="128" t="s">
        <v>524</v>
      </c>
      <c r="F36" s="128" t="s">
        <v>524</v>
      </c>
      <c r="G36" s="128" t="s">
        <v>524</v>
      </c>
      <c r="H36" s="128" t="s">
        <v>524</v>
      </c>
      <c r="I36" s="128" t="s">
        <v>524</v>
      </c>
      <c r="J36" s="128" t="s">
        <v>524</v>
      </c>
      <c r="K36" s="1">
        <v>2.65</v>
      </c>
      <c r="L36" s="127">
        <v>5.79</v>
      </c>
      <c r="M36" s="1">
        <v>-0.85</v>
      </c>
      <c r="N36" s="127">
        <v>4.8099999999999996</v>
      </c>
      <c r="O36" s="1">
        <v>-0.61</v>
      </c>
      <c r="P36" s="127">
        <v>5.25</v>
      </c>
      <c r="Q36" s="1">
        <v>-3.27</v>
      </c>
      <c r="R36" s="127">
        <v>5.16</v>
      </c>
    </row>
    <row r="37" spans="1:18" x14ac:dyDescent="0.2">
      <c r="A37" s="3"/>
      <c r="B37" s="3"/>
      <c r="C37" s="3"/>
      <c r="D37" s="1" t="s">
        <v>135</v>
      </c>
      <c r="E37" s="128" t="s">
        <v>524</v>
      </c>
      <c r="F37" s="128" t="s">
        <v>524</v>
      </c>
      <c r="G37" s="128" t="s">
        <v>524</v>
      </c>
      <c r="H37" s="128" t="s">
        <v>524</v>
      </c>
      <c r="I37" s="128" t="s">
        <v>524</v>
      </c>
      <c r="J37" s="128" t="s">
        <v>524</v>
      </c>
      <c r="K37" s="1">
        <v>-1.87</v>
      </c>
      <c r="L37" s="127">
        <v>10.23</v>
      </c>
      <c r="M37" s="1">
        <v>-4.71</v>
      </c>
      <c r="N37" s="127">
        <v>9.1199999999999992</v>
      </c>
      <c r="O37" s="1">
        <v>-7.65</v>
      </c>
      <c r="P37" s="127">
        <v>8.19</v>
      </c>
      <c r="Q37" s="1">
        <v>-9</v>
      </c>
      <c r="R37" s="127">
        <v>9.0399999999999991</v>
      </c>
    </row>
    <row r="38" spans="1:18" x14ac:dyDescent="0.2">
      <c r="A38" s="3"/>
      <c r="B38" s="3"/>
      <c r="C38" s="3"/>
      <c r="D38" s="1" t="s">
        <v>539</v>
      </c>
      <c r="E38" s="128" t="s">
        <v>524</v>
      </c>
      <c r="F38" s="128" t="s">
        <v>524</v>
      </c>
      <c r="G38" s="128" t="s">
        <v>524</v>
      </c>
      <c r="H38" s="128" t="s">
        <v>524</v>
      </c>
      <c r="I38" s="128" t="s">
        <v>524</v>
      </c>
      <c r="J38" s="128" t="s">
        <v>524</v>
      </c>
      <c r="K38" s="1">
        <v>7.43</v>
      </c>
      <c r="L38" s="127">
        <v>5.8</v>
      </c>
      <c r="M38" s="1">
        <v>7.04</v>
      </c>
      <c r="N38" s="127">
        <v>4.8099999999999996</v>
      </c>
      <c r="O38" s="1">
        <v>6.06</v>
      </c>
      <c r="P38" s="127">
        <v>5.78</v>
      </c>
      <c r="Q38" s="1">
        <v>6.61</v>
      </c>
      <c r="R38" s="127">
        <v>5.98</v>
      </c>
    </row>
    <row r="39" spans="1:18" x14ac:dyDescent="0.2">
      <c r="A39" s="3"/>
      <c r="B39" s="3"/>
      <c r="C39" s="3"/>
      <c r="D39" s="1" t="s">
        <v>540</v>
      </c>
      <c r="E39" s="128" t="s">
        <v>524</v>
      </c>
      <c r="F39" s="128" t="s">
        <v>524</v>
      </c>
      <c r="G39" s="128" t="s">
        <v>524</v>
      </c>
      <c r="H39" s="128" t="s">
        <v>524</v>
      </c>
      <c r="I39" s="128" t="s">
        <v>524</v>
      </c>
      <c r="J39" s="128" t="s">
        <v>524</v>
      </c>
      <c r="K39" s="1">
        <v>13.84</v>
      </c>
      <c r="L39" s="127">
        <v>5.28</v>
      </c>
      <c r="M39" s="1">
        <v>11.23</v>
      </c>
      <c r="N39" s="127">
        <v>4.9800000000000004</v>
      </c>
      <c r="O39" s="1">
        <v>8.26</v>
      </c>
      <c r="P39" s="127">
        <v>5.0999999999999996</v>
      </c>
      <c r="Q39" s="1">
        <v>6.05</v>
      </c>
      <c r="R39" s="127">
        <v>5.07</v>
      </c>
    </row>
    <row r="40" spans="1:18" x14ac:dyDescent="0.2">
      <c r="A40" s="3"/>
      <c r="B40" s="3"/>
      <c r="C40" s="3"/>
      <c r="D40" s="1" t="s">
        <v>541</v>
      </c>
      <c r="E40" s="128" t="s">
        <v>524</v>
      </c>
      <c r="F40" s="128" t="s">
        <v>524</v>
      </c>
      <c r="G40" s="128" t="s">
        <v>524</v>
      </c>
      <c r="H40" s="128" t="s">
        <v>524</v>
      </c>
      <c r="I40" s="128" t="s">
        <v>524</v>
      </c>
      <c r="J40" s="128" t="s">
        <v>524</v>
      </c>
      <c r="K40" s="1">
        <v>9.65</v>
      </c>
      <c r="L40" s="127">
        <v>5.65</v>
      </c>
      <c r="M40" s="1">
        <v>10.71</v>
      </c>
      <c r="N40" s="127">
        <v>4.37</v>
      </c>
      <c r="O40" s="1">
        <v>9.08</v>
      </c>
      <c r="P40" s="127">
        <v>4.93</v>
      </c>
      <c r="Q40" s="1">
        <v>10.42</v>
      </c>
      <c r="R40" s="127">
        <v>4.8899999999999997</v>
      </c>
    </row>
    <row r="41" spans="1:18" x14ac:dyDescent="0.2">
      <c r="A41" s="3"/>
      <c r="B41" s="3"/>
      <c r="C41" s="3"/>
      <c r="D41" s="1" t="s">
        <v>542</v>
      </c>
      <c r="E41" s="128" t="s">
        <v>524</v>
      </c>
      <c r="F41" s="128" t="s">
        <v>524</v>
      </c>
      <c r="G41" s="128" t="s">
        <v>524</v>
      </c>
      <c r="H41" s="128" t="s">
        <v>524</v>
      </c>
      <c r="I41" s="128" t="s">
        <v>524</v>
      </c>
      <c r="J41" s="128" t="s">
        <v>524</v>
      </c>
      <c r="K41" s="1">
        <v>7.45</v>
      </c>
      <c r="L41" s="127">
        <v>7.87</v>
      </c>
      <c r="M41" s="1">
        <v>11.71</v>
      </c>
      <c r="N41" s="127">
        <v>6.24</v>
      </c>
      <c r="O41" s="1">
        <v>10.130000000000001</v>
      </c>
      <c r="P41" s="127">
        <v>7.7</v>
      </c>
      <c r="Q41" s="1">
        <v>5.2</v>
      </c>
      <c r="R41" s="127">
        <v>6.92</v>
      </c>
    </row>
    <row r="42" spans="1:18" x14ac:dyDescent="0.2">
      <c r="A42" s="3"/>
      <c r="B42" s="3"/>
      <c r="C42" s="3"/>
      <c r="D42" s="1" t="s">
        <v>120</v>
      </c>
      <c r="E42" s="128" t="s">
        <v>524</v>
      </c>
      <c r="F42" s="128" t="s">
        <v>524</v>
      </c>
      <c r="G42" s="128" t="s">
        <v>524</v>
      </c>
      <c r="H42" s="128" t="s">
        <v>524</v>
      </c>
      <c r="I42" s="128" t="s">
        <v>524</v>
      </c>
      <c r="J42" s="128" t="s">
        <v>524</v>
      </c>
      <c r="K42" s="1">
        <v>1.63</v>
      </c>
      <c r="L42" s="127">
        <v>3.27</v>
      </c>
      <c r="M42" s="1">
        <v>1.67</v>
      </c>
      <c r="N42" s="127">
        <v>2.88</v>
      </c>
      <c r="O42" s="1">
        <v>2.37</v>
      </c>
      <c r="P42" s="127">
        <v>3.23</v>
      </c>
      <c r="Q42" s="1">
        <v>1.51</v>
      </c>
      <c r="R42" s="127">
        <v>3.43</v>
      </c>
    </row>
    <row r="43" spans="1:18" x14ac:dyDescent="0.2">
      <c r="A43" s="3"/>
      <c r="B43" s="3"/>
      <c r="C43" s="3"/>
      <c r="D43" s="1" t="s">
        <v>8</v>
      </c>
      <c r="E43" s="128" t="s">
        <v>524</v>
      </c>
      <c r="F43" s="128" t="s">
        <v>524</v>
      </c>
      <c r="G43" s="128" t="s">
        <v>524</v>
      </c>
      <c r="H43" s="128" t="s">
        <v>524</v>
      </c>
      <c r="I43" s="128" t="s">
        <v>524</v>
      </c>
      <c r="J43" s="128" t="s">
        <v>524</v>
      </c>
      <c r="K43" s="128" t="s">
        <v>524</v>
      </c>
      <c r="L43" s="128" t="s">
        <v>524</v>
      </c>
      <c r="M43" s="1">
        <v>-9.8699999999999992</v>
      </c>
      <c r="N43" s="127">
        <v>1.58</v>
      </c>
      <c r="O43" s="128" t="s">
        <v>524</v>
      </c>
      <c r="P43" s="128" t="s">
        <v>524</v>
      </c>
      <c r="Q43" s="128" t="s">
        <v>524</v>
      </c>
      <c r="R43" s="128" t="s">
        <v>524</v>
      </c>
    </row>
    <row r="44" spans="1:18" x14ac:dyDescent="0.2">
      <c r="A44" s="3"/>
      <c r="B44" s="3"/>
      <c r="C44" s="3"/>
      <c r="D44" s="1" t="s">
        <v>12</v>
      </c>
      <c r="E44" s="128" t="s">
        <v>524</v>
      </c>
      <c r="F44" s="128" t="s">
        <v>524</v>
      </c>
      <c r="G44" s="128" t="s">
        <v>524</v>
      </c>
      <c r="H44" s="128" t="s">
        <v>524</v>
      </c>
      <c r="I44" s="128" t="s">
        <v>524</v>
      </c>
      <c r="J44" s="128" t="s">
        <v>524</v>
      </c>
      <c r="K44" s="128" t="s">
        <v>524</v>
      </c>
      <c r="L44" s="128" t="s">
        <v>524</v>
      </c>
      <c r="M44" s="1">
        <v>5.76</v>
      </c>
      <c r="N44" s="127">
        <v>1.28</v>
      </c>
      <c r="O44" s="128" t="s">
        <v>524</v>
      </c>
      <c r="P44" s="128" t="s">
        <v>524</v>
      </c>
      <c r="Q44" s="128" t="s">
        <v>524</v>
      </c>
      <c r="R44" s="128" t="s">
        <v>524</v>
      </c>
    </row>
    <row r="45" spans="1:18" x14ac:dyDescent="0.2">
      <c r="A45" s="3"/>
      <c r="B45" s="3"/>
      <c r="C45" s="3"/>
      <c r="D45" s="1" t="s">
        <v>14</v>
      </c>
      <c r="E45" s="128" t="s">
        <v>524</v>
      </c>
      <c r="F45" s="128" t="s">
        <v>524</v>
      </c>
      <c r="G45" s="128" t="s">
        <v>524</v>
      </c>
      <c r="H45" s="128" t="s">
        <v>524</v>
      </c>
      <c r="I45" s="128" t="s">
        <v>524</v>
      </c>
      <c r="J45" s="128" t="s">
        <v>524</v>
      </c>
      <c r="K45" s="128" t="s">
        <v>524</v>
      </c>
      <c r="L45" s="128" t="s">
        <v>524</v>
      </c>
      <c r="M45" s="1">
        <v>-3.39</v>
      </c>
      <c r="N45" s="127">
        <v>1.88</v>
      </c>
      <c r="O45" s="128" t="s">
        <v>524</v>
      </c>
      <c r="P45" s="128" t="s">
        <v>524</v>
      </c>
      <c r="Q45" s="128" t="s">
        <v>524</v>
      </c>
      <c r="R45" s="128" t="s">
        <v>524</v>
      </c>
    </row>
    <row r="46" spans="1:18" x14ac:dyDescent="0.2">
      <c r="A46" s="3"/>
      <c r="B46" s="3"/>
      <c r="C46" s="3"/>
      <c r="D46" s="1" t="s">
        <v>16</v>
      </c>
      <c r="E46" s="128" t="s">
        <v>524</v>
      </c>
      <c r="F46" s="128" t="s">
        <v>524</v>
      </c>
      <c r="G46" s="128" t="s">
        <v>524</v>
      </c>
      <c r="H46" s="128" t="s">
        <v>524</v>
      </c>
      <c r="I46" s="128" t="s">
        <v>524</v>
      </c>
      <c r="J46" s="128" t="s">
        <v>524</v>
      </c>
      <c r="K46" s="128" t="s">
        <v>524</v>
      </c>
      <c r="L46" s="128" t="s">
        <v>524</v>
      </c>
      <c r="M46" s="1">
        <v>-12.14</v>
      </c>
      <c r="N46" s="127">
        <v>0.9</v>
      </c>
      <c r="O46" s="128" t="s">
        <v>524</v>
      </c>
      <c r="P46" s="128" t="s">
        <v>524</v>
      </c>
      <c r="Q46" s="128" t="s">
        <v>524</v>
      </c>
      <c r="R46" s="128" t="s">
        <v>524</v>
      </c>
    </row>
    <row r="47" spans="1:18" x14ac:dyDescent="0.2">
      <c r="A47" s="3"/>
      <c r="B47" s="3"/>
      <c r="C47" s="3"/>
      <c r="D47" s="1" t="s">
        <v>18</v>
      </c>
      <c r="E47" s="128" t="s">
        <v>524</v>
      </c>
      <c r="F47" s="128" t="s">
        <v>524</v>
      </c>
      <c r="G47" s="128" t="s">
        <v>524</v>
      </c>
      <c r="H47" s="128" t="s">
        <v>524</v>
      </c>
      <c r="I47" s="128" t="s">
        <v>524</v>
      </c>
      <c r="J47" s="128" t="s">
        <v>524</v>
      </c>
      <c r="K47" s="128" t="s">
        <v>524</v>
      </c>
      <c r="L47" s="128" t="s">
        <v>524</v>
      </c>
      <c r="M47" s="1">
        <v>29.9</v>
      </c>
      <c r="N47" s="127">
        <v>2.0499999999999998</v>
      </c>
      <c r="O47" s="128" t="s">
        <v>524</v>
      </c>
      <c r="P47" s="128" t="s">
        <v>524</v>
      </c>
      <c r="Q47" s="128" t="s">
        <v>524</v>
      </c>
      <c r="R47" s="128" t="s">
        <v>524</v>
      </c>
    </row>
    <row r="48" spans="1:18" x14ac:dyDescent="0.2">
      <c r="A48" s="3"/>
      <c r="B48" s="3"/>
      <c r="C48" s="3"/>
      <c r="D48" s="1" t="s">
        <v>22</v>
      </c>
      <c r="E48" s="128" t="s">
        <v>524</v>
      </c>
      <c r="F48" s="128" t="s">
        <v>524</v>
      </c>
      <c r="G48" s="128" t="s">
        <v>524</v>
      </c>
      <c r="H48" s="128" t="s">
        <v>524</v>
      </c>
      <c r="I48" s="128" t="s">
        <v>524</v>
      </c>
      <c r="J48" s="128" t="s">
        <v>524</v>
      </c>
      <c r="K48" s="128" t="s">
        <v>524</v>
      </c>
      <c r="L48" s="128" t="s">
        <v>524</v>
      </c>
      <c r="M48" s="1">
        <v>8.43</v>
      </c>
      <c r="N48" s="127">
        <v>0.85</v>
      </c>
      <c r="O48" s="128" t="s">
        <v>524</v>
      </c>
      <c r="P48" s="128" t="s">
        <v>524</v>
      </c>
      <c r="Q48" s="128" t="s">
        <v>524</v>
      </c>
      <c r="R48" s="128" t="s">
        <v>524</v>
      </c>
    </row>
    <row r="49" spans="1:18" x14ac:dyDescent="0.2">
      <c r="A49" s="3"/>
      <c r="B49" s="3"/>
      <c r="C49" s="3"/>
      <c r="D49" s="1" t="s">
        <v>26</v>
      </c>
      <c r="E49" s="128" t="s">
        <v>524</v>
      </c>
      <c r="F49" s="128" t="s">
        <v>524</v>
      </c>
      <c r="G49" s="128" t="s">
        <v>524</v>
      </c>
      <c r="H49" s="128" t="s">
        <v>524</v>
      </c>
      <c r="I49" s="128" t="s">
        <v>524</v>
      </c>
      <c r="J49" s="128" t="s">
        <v>524</v>
      </c>
      <c r="K49" s="128" t="s">
        <v>524</v>
      </c>
      <c r="L49" s="128" t="s">
        <v>524</v>
      </c>
      <c r="M49" s="1">
        <v>4.37</v>
      </c>
      <c r="N49" s="127">
        <v>1.1000000000000001</v>
      </c>
      <c r="O49" s="128" t="s">
        <v>524</v>
      </c>
      <c r="P49" s="128" t="s">
        <v>524</v>
      </c>
      <c r="Q49" s="128" t="s">
        <v>524</v>
      </c>
      <c r="R49" s="128" t="s">
        <v>524</v>
      </c>
    </row>
    <row r="50" spans="1:18" x14ac:dyDescent="0.2">
      <c r="A50" s="3"/>
      <c r="B50" s="3"/>
      <c r="C50" s="3"/>
      <c r="D50" s="1" t="s">
        <v>548</v>
      </c>
      <c r="E50" s="128" t="s">
        <v>524</v>
      </c>
      <c r="F50" s="128" t="s">
        <v>524</v>
      </c>
      <c r="G50" s="128" t="s">
        <v>524</v>
      </c>
      <c r="H50" s="128" t="s">
        <v>524</v>
      </c>
      <c r="I50" s="128" t="s">
        <v>524</v>
      </c>
      <c r="J50" s="128" t="s">
        <v>524</v>
      </c>
      <c r="K50" s="128" t="s">
        <v>524</v>
      </c>
      <c r="L50" s="128" t="s">
        <v>524</v>
      </c>
      <c r="M50" s="128" t="s">
        <v>524</v>
      </c>
      <c r="N50" s="128" t="s">
        <v>524</v>
      </c>
      <c r="O50" s="1">
        <v>1.55</v>
      </c>
      <c r="P50" s="127">
        <v>0.47</v>
      </c>
      <c r="Q50" s="128" t="s">
        <v>524</v>
      </c>
      <c r="R50" s="128" t="s">
        <v>524</v>
      </c>
    </row>
    <row r="51" spans="1:18" x14ac:dyDescent="0.2">
      <c r="A51" s="3"/>
      <c r="B51" s="3"/>
      <c r="C51" s="3"/>
      <c r="D51" s="1" t="s">
        <v>51</v>
      </c>
      <c r="E51" s="128" t="s">
        <v>524</v>
      </c>
      <c r="F51" s="128" t="s">
        <v>524</v>
      </c>
      <c r="G51" s="128" t="s">
        <v>524</v>
      </c>
      <c r="H51" s="128" t="s">
        <v>524</v>
      </c>
      <c r="I51" s="128" t="s">
        <v>524</v>
      </c>
      <c r="J51" s="128" t="s">
        <v>524</v>
      </c>
      <c r="K51" s="128" t="s">
        <v>524</v>
      </c>
      <c r="L51" s="128" t="s">
        <v>524</v>
      </c>
      <c r="M51" s="128" t="s">
        <v>524</v>
      </c>
      <c r="N51" s="128" t="s">
        <v>524</v>
      </c>
      <c r="O51" s="1">
        <v>12.5</v>
      </c>
      <c r="P51" s="127">
        <v>0.99</v>
      </c>
      <c r="Q51" s="128" t="s">
        <v>524</v>
      </c>
      <c r="R51" s="128" t="s">
        <v>524</v>
      </c>
    </row>
    <row r="52" spans="1:18" x14ac:dyDescent="0.2">
      <c r="A52" s="3"/>
      <c r="B52" s="3"/>
      <c r="C52" s="3"/>
      <c r="D52" s="1" t="s">
        <v>53</v>
      </c>
      <c r="E52" s="128" t="s">
        <v>524</v>
      </c>
      <c r="F52" s="128" t="s">
        <v>524</v>
      </c>
      <c r="G52" s="128" t="s">
        <v>524</v>
      </c>
      <c r="H52" s="128" t="s">
        <v>524</v>
      </c>
      <c r="I52" s="128" t="s">
        <v>524</v>
      </c>
      <c r="J52" s="128" t="s">
        <v>524</v>
      </c>
      <c r="K52" s="128" t="s">
        <v>524</v>
      </c>
      <c r="L52" s="128" t="s">
        <v>524</v>
      </c>
      <c r="M52" s="128" t="s">
        <v>524</v>
      </c>
      <c r="N52" s="128" t="s">
        <v>524</v>
      </c>
      <c r="O52" s="1">
        <v>24.6</v>
      </c>
      <c r="P52" s="127">
        <v>1.59</v>
      </c>
      <c r="Q52" s="128" t="s">
        <v>524</v>
      </c>
      <c r="R52" s="128" t="s">
        <v>524</v>
      </c>
    </row>
    <row r="53" spans="1:18" x14ac:dyDescent="0.2">
      <c r="A53" s="3"/>
      <c r="B53" s="3"/>
      <c r="C53" s="3"/>
      <c r="D53" s="1" t="s">
        <v>331</v>
      </c>
      <c r="E53" s="128" t="s">
        <v>524</v>
      </c>
      <c r="F53" s="128" t="s">
        <v>524</v>
      </c>
      <c r="G53" s="128" t="s">
        <v>524</v>
      </c>
      <c r="H53" s="128" t="s">
        <v>524</v>
      </c>
      <c r="I53" s="128" t="s">
        <v>524</v>
      </c>
      <c r="J53" s="128" t="s">
        <v>524</v>
      </c>
      <c r="K53" s="128" t="s">
        <v>524</v>
      </c>
      <c r="L53" s="128" t="s">
        <v>524</v>
      </c>
      <c r="M53" s="128" t="s">
        <v>524</v>
      </c>
      <c r="N53" s="128" t="s">
        <v>524</v>
      </c>
      <c r="O53" s="128" t="s">
        <v>524</v>
      </c>
      <c r="P53" s="128" t="s">
        <v>524</v>
      </c>
      <c r="Q53" s="1">
        <v>0.28000000000000003</v>
      </c>
      <c r="R53" s="127">
        <v>1.78</v>
      </c>
    </row>
    <row r="54" spans="1:18" x14ac:dyDescent="0.2">
      <c r="A54" s="3"/>
      <c r="B54" s="3"/>
      <c r="C54" s="3"/>
      <c r="D54" s="1" t="s">
        <v>75</v>
      </c>
      <c r="E54" s="128" t="s">
        <v>524</v>
      </c>
      <c r="F54" s="128" t="s">
        <v>524</v>
      </c>
      <c r="G54" s="128" t="s">
        <v>524</v>
      </c>
      <c r="H54" s="128" t="s">
        <v>524</v>
      </c>
      <c r="I54" s="128" t="s">
        <v>524</v>
      </c>
      <c r="J54" s="128" t="s">
        <v>524</v>
      </c>
      <c r="K54" s="128" t="s">
        <v>524</v>
      </c>
      <c r="L54" s="128" t="s">
        <v>524</v>
      </c>
      <c r="M54" s="128" t="s">
        <v>524</v>
      </c>
      <c r="N54" s="128" t="s">
        <v>524</v>
      </c>
      <c r="O54" s="128" t="s">
        <v>524</v>
      </c>
      <c r="P54" s="128" t="s">
        <v>524</v>
      </c>
      <c r="Q54" s="1">
        <v>-18.78</v>
      </c>
      <c r="R54" s="127">
        <v>1.58</v>
      </c>
    </row>
    <row r="55" spans="1:18" x14ac:dyDescent="0.2">
      <c r="A55" s="3"/>
      <c r="B55" s="3"/>
      <c r="C55" s="3"/>
      <c r="D55" s="1" t="s">
        <v>79</v>
      </c>
      <c r="E55" s="128" t="s">
        <v>524</v>
      </c>
      <c r="F55" s="128" t="s">
        <v>524</v>
      </c>
      <c r="G55" s="128" t="s">
        <v>524</v>
      </c>
      <c r="H55" s="128" t="s">
        <v>524</v>
      </c>
      <c r="I55" s="128" t="s">
        <v>524</v>
      </c>
      <c r="J55" s="128" t="s">
        <v>524</v>
      </c>
      <c r="K55" s="128" t="s">
        <v>524</v>
      </c>
      <c r="L55" s="128" t="s">
        <v>524</v>
      </c>
      <c r="M55" s="128" t="s">
        <v>524</v>
      </c>
      <c r="N55" s="128" t="s">
        <v>524</v>
      </c>
      <c r="O55" s="128" t="s">
        <v>524</v>
      </c>
      <c r="P55" s="128" t="s">
        <v>524</v>
      </c>
      <c r="Q55" s="1">
        <v>2.42</v>
      </c>
      <c r="R55" s="127">
        <v>1.0900000000000001</v>
      </c>
    </row>
    <row r="56" spans="1:18" x14ac:dyDescent="0.2">
      <c r="A56" s="3"/>
      <c r="B56" s="3"/>
      <c r="C56" s="3"/>
      <c r="D56" s="1" t="s">
        <v>81</v>
      </c>
      <c r="E56" s="128" t="s">
        <v>524</v>
      </c>
      <c r="F56" s="128" t="s">
        <v>524</v>
      </c>
      <c r="G56" s="128" t="s">
        <v>524</v>
      </c>
      <c r="H56" s="128" t="s">
        <v>524</v>
      </c>
      <c r="I56" s="128" t="s">
        <v>524</v>
      </c>
      <c r="J56" s="128" t="s">
        <v>524</v>
      </c>
      <c r="K56" s="128" t="s">
        <v>524</v>
      </c>
      <c r="L56" s="128" t="s">
        <v>524</v>
      </c>
      <c r="M56" s="128" t="s">
        <v>524</v>
      </c>
      <c r="N56" s="128" t="s">
        <v>524</v>
      </c>
      <c r="O56" s="128" t="s">
        <v>524</v>
      </c>
      <c r="P56" s="128" t="s">
        <v>524</v>
      </c>
      <c r="Q56" s="1">
        <v>0</v>
      </c>
      <c r="R56" s="127">
        <v>1.19</v>
      </c>
    </row>
    <row r="57" spans="1:18" x14ac:dyDescent="0.2">
      <c r="A57" s="3"/>
      <c r="B57" s="3"/>
      <c r="C57" s="3"/>
      <c r="D57" s="1" t="s">
        <v>89</v>
      </c>
      <c r="E57" s="128" t="s">
        <v>524</v>
      </c>
      <c r="F57" s="128" t="s">
        <v>524</v>
      </c>
      <c r="G57" s="128" t="s">
        <v>524</v>
      </c>
      <c r="H57" s="128" t="s">
        <v>524</v>
      </c>
      <c r="I57" s="128" t="s">
        <v>524</v>
      </c>
      <c r="J57" s="128" t="s">
        <v>524</v>
      </c>
      <c r="K57" s="128" t="s">
        <v>524</v>
      </c>
      <c r="L57" s="128" t="s">
        <v>524</v>
      </c>
      <c r="M57" s="128" t="s">
        <v>524</v>
      </c>
      <c r="N57" s="128" t="s">
        <v>524</v>
      </c>
      <c r="O57" s="128" t="s">
        <v>524</v>
      </c>
      <c r="P57" s="128" t="s">
        <v>524</v>
      </c>
      <c r="Q57" s="1">
        <v>4.41</v>
      </c>
      <c r="R57" s="127">
        <v>1.1200000000000001</v>
      </c>
    </row>
    <row r="58" spans="1:18" x14ac:dyDescent="0.2">
      <c r="A58" s="3"/>
      <c r="B58" s="3"/>
      <c r="C58" s="3"/>
      <c r="D58" s="1" t="s">
        <v>91</v>
      </c>
      <c r="E58" s="128" t="s">
        <v>524</v>
      </c>
      <c r="F58" s="128" t="s">
        <v>524</v>
      </c>
      <c r="G58" s="128" t="s">
        <v>524</v>
      </c>
      <c r="H58" s="128" t="s">
        <v>524</v>
      </c>
      <c r="I58" s="128" t="s">
        <v>524</v>
      </c>
      <c r="J58" s="128" t="s">
        <v>524</v>
      </c>
      <c r="K58" s="128" t="s">
        <v>524</v>
      </c>
      <c r="L58" s="128" t="s">
        <v>524</v>
      </c>
      <c r="M58" s="128" t="s">
        <v>524</v>
      </c>
      <c r="N58" s="128" t="s">
        <v>524</v>
      </c>
      <c r="O58" s="128" t="s">
        <v>524</v>
      </c>
      <c r="P58" s="128" t="s">
        <v>524</v>
      </c>
      <c r="Q58" s="1">
        <v>-6.75</v>
      </c>
      <c r="R58" s="127">
        <v>1.17</v>
      </c>
    </row>
    <row r="59" spans="1:18" x14ac:dyDescent="0.2">
      <c r="A59" s="3"/>
      <c r="B59" s="3"/>
      <c r="C59" s="3"/>
      <c r="D59" s="1" t="s">
        <v>333</v>
      </c>
      <c r="E59" s="128" t="s">
        <v>524</v>
      </c>
      <c r="F59" s="128" t="s">
        <v>524</v>
      </c>
      <c r="G59" s="128" t="s">
        <v>524</v>
      </c>
      <c r="H59" s="128" t="s">
        <v>524</v>
      </c>
      <c r="I59" s="128" t="s">
        <v>524</v>
      </c>
      <c r="J59" s="128" t="s">
        <v>524</v>
      </c>
      <c r="K59" s="128" t="s">
        <v>524</v>
      </c>
      <c r="L59" s="128" t="s">
        <v>524</v>
      </c>
      <c r="M59" s="128" t="s">
        <v>524</v>
      </c>
      <c r="N59" s="128" t="s">
        <v>524</v>
      </c>
      <c r="O59" s="128" t="s">
        <v>524</v>
      </c>
      <c r="P59" s="128" t="s">
        <v>524</v>
      </c>
      <c r="Q59" s="1">
        <v>-10.35</v>
      </c>
      <c r="R59" s="127">
        <v>2.02</v>
      </c>
    </row>
    <row r="60" spans="1:18" x14ac:dyDescent="0.2">
      <c r="A60" s="3"/>
      <c r="B60" s="3"/>
      <c r="C60" s="3"/>
      <c r="D60" s="1" t="s">
        <v>99</v>
      </c>
      <c r="E60" s="128" t="s">
        <v>524</v>
      </c>
      <c r="F60" s="128" t="s">
        <v>524</v>
      </c>
      <c r="G60" s="128" t="s">
        <v>524</v>
      </c>
      <c r="H60" s="128" t="s">
        <v>524</v>
      </c>
      <c r="I60" s="128" t="s">
        <v>524</v>
      </c>
      <c r="J60" s="128" t="s">
        <v>524</v>
      </c>
      <c r="K60" s="128" t="s">
        <v>524</v>
      </c>
      <c r="L60" s="128" t="s">
        <v>524</v>
      </c>
      <c r="M60" s="128" t="s">
        <v>524</v>
      </c>
      <c r="N60" s="128" t="s">
        <v>524</v>
      </c>
      <c r="O60" s="128" t="s">
        <v>524</v>
      </c>
      <c r="P60" s="128" t="s">
        <v>524</v>
      </c>
      <c r="Q60" s="1">
        <v>5.48</v>
      </c>
      <c r="R60" s="127">
        <v>1.25</v>
      </c>
    </row>
    <row r="61" spans="1:18" x14ac:dyDescent="0.2">
      <c r="A61" s="3"/>
      <c r="B61" s="3"/>
      <c r="C61" s="3"/>
      <c r="D61" s="1" t="s">
        <v>102</v>
      </c>
      <c r="E61" s="128" t="s">
        <v>524</v>
      </c>
      <c r="F61" s="128" t="s">
        <v>524</v>
      </c>
      <c r="G61" s="128" t="s">
        <v>524</v>
      </c>
      <c r="H61" s="128" t="s">
        <v>524</v>
      </c>
      <c r="I61" s="128" t="s">
        <v>524</v>
      </c>
      <c r="J61" s="128" t="s">
        <v>524</v>
      </c>
      <c r="K61" s="128" t="s">
        <v>524</v>
      </c>
      <c r="L61" s="128" t="s">
        <v>524</v>
      </c>
      <c r="M61" s="128" t="s">
        <v>524</v>
      </c>
      <c r="N61" s="128" t="s">
        <v>524</v>
      </c>
      <c r="O61" s="128" t="s">
        <v>524</v>
      </c>
      <c r="P61" s="128" t="s">
        <v>524</v>
      </c>
      <c r="Q61" s="1">
        <v>-13.47</v>
      </c>
      <c r="R61" s="127">
        <v>1.43</v>
      </c>
    </row>
    <row r="62" spans="1:18" x14ac:dyDescent="0.2">
      <c r="A62" s="3"/>
      <c r="B62" s="3"/>
      <c r="C62" s="3"/>
      <c r="D62" s="1" t="s">
        <v>105</v>
      </c>
      <c r="E62" s="128" t="s">
        <v>524</v>
      </c>
      <c r="F62" s="128" t="s">
        <v>524</v>
      </c>
      <c r="G62" s="128" t="s">
        <v>524</v>
      </c>
      <c r="H62" s="128" t="s">
        <v>524</v>
      </c>
      <c r="I62" s="128" t="s">
        <v>524</v>
      </c>
      <c r="J62" s="128" t="s">
        <v>524</v>
      </c>
      <c r="K62" s="128" t="s">
        <v>524</v>
      </c>
      <c r="L62" s="128" t="s">
        <v>524</v>
      </c>
      <c r="M62" s="128" t="s">
        <v>524</v>
      </c>
      <c r="N62" s="128" t="s">
        <v>524</v>
      </c>
      <c r="O62" s="128" t="s">
        <v>524</v>
      </c>
      <c r="P62" s="128" t="s">
        <v>524</v>
      </c>
      <c r="Q62" s="1">
        <v>0.04</v>
      </c>
      <c r="R62" s="127">
        <v>1.73</v>
      </c>
    </row>
    <row r="63" spans="1:18" x14ac:dyDescent="0.2">
      <c r="A63" s="3"/>
      <c r="B63" s="3"/>
      <c r="C63" s="3"/>
      <c r="D63" s="1" t="s">
        <v>115</v>
      </c>
      <c r="E63" s="128" t="s">
        <v>524</v>
      </c>
      <c r="F63" s="128" t="s">
        <v>524</v>
      </c>
      <c r="G63" s="128" t="s">
        <v>524</v>
      </c>
      <c r="H63" s="128" t="s">
        <v>524</v>
      </c>
      <c r="I63" s="128" t="s">
        <v>524</v>
      </c>
      <c r="J63" s="128" t="s">
        <v>524</v>
      </c>
      <c r="K63" s="128" t="s">
        <v>524</v>
      </c>
      <c r="L63" s="128" t="s">
        <v>524</v>
      </c>
      <c r="M63" s="128" t="s">
        <v>524</v>
      </c>
      <c r="N63" s="128" t="s">
        <v>524</v>
      </c>
      <c r="O63" s="128" t="s">
        <v>524</v>
      </c>
      <c r="P63" s="128" t="s">
        <v>524</v>
      </c>
      <c r="Q63" s="1">
        <v>1.3</v>
      </c>
      <c r="R63" s="127">
        <v>1.2</v>
      </c>
    </row>
    <row r="64" spans="1:18" ht="12.75" customHeight="1" x14ac:dyDescent="0.25">
      <c r="A64" s="3"/>
      <c r="B64" s="3"/>
      <c r="C64" s="3"/>
      <c r="D64" s="131" t="s">
        <v>543</v>
      </c>
      <c r="E64" s="157">
        <v>27.21</v>
      </c>
      <c r="F64" s="156"/>
      <c r="G64" s="158">
        <v>41.14</v>
      </c>
      <c r="H64" s="156"/>
      <c r="I64" s="155">
        <v>42.61</v>
      </c>
      <c r="J64" s="156"/>
      <c r="K64" s="155">
        <v>45.37</v>
      </c>
      <c r="L64" s="156"/>
      <c r="M64" s="155">
        <v>49.6</v>
      </c>
      <c r="N64" s="156"/>
      <c r="O64" s="155">
        <v>46.93</v>
      </c>
      <c r="P64" s="156"/>
      <c r="Q64" s="155">
        <v>48.15</v>
      </c>
      <c r="R64" s="156"/>
    </row>
    <row r="65" spans="1:19" ht="12.75" customHeight="1" x14ac:dyDescent="0.25">
      <c r="A65" s="3"/>
      <c r="B65" s="3"/>
      <c r="C65" s="3"/>
      <c r="D65" s="3" t="s">
        <v>544</v>
      </c>
      <c r="E65" s="157">
        <v>48483</v>
      </c>
      <c r="F65" s="156"/>
      <c r="G65" s="157">
        <v>17492</v>
      </c>
      <c r="H65" s="156"/>
      <c r="I65" s="157">
        <v>17492</v>
      </c>
      <c r="J65" s="156"/>
      <c r="K65" s="157">
        <v>17492</v>
      </c>
      <c r="L65" s="156"/>
      <c r="M65" s="155">
        <v>15660</v>
      </c>
      <c r="N65" s="156"/>
      <c r="O65" s="155">
        <v>11944</v>
      </c>
      <c r="P65" s="156"/>
      <c r="Q65" s="155">
        <v>15422</v>
      </c>
      <c r="R65" s="156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 t="s">
        <v>545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</sheetData>
  <mergeCells count="22">
    <mergeCell ref="Q64:R64"/>
    <mergeCell ref="E65:F65"/>
    <mergeCell ref="G65:H65"/>
    <mergeCell ref="I65:J65"/>
    <mergeCell ref="K65:L65"/>
    <mergeCell ref="M65:N65"/>
    <mergeCell ref="O65:P65"/>
    <mergeCell ref="Q65:R65"/>
    <mergeCell ref="E64:F64"/>
    <mergeCell ref="G64:H64"/>
    <mergeCell ref="I64:J64"/>
    <mergeCell ref="K64:L64"/>
    <mergeCell ref="M64:N64"/>
    <mergeCell ref="O64:P64"/>
    <mergeCell ref="E4:R4"/>
    <mergeCell ref="E5:F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  <pageSetup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S67"/>
  <sheetViews>
    <sheetView workbookViewId="0">
      <selection activeCell="T43" sqref="T43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9" t="s">
        <v>485</v>
      </c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3"/>
    </row>
    <row r="5" spans="1:19" x14ac:dyDescent="0.2">
      <c r="A5" s="3"/>
      <c r="B5" s="3"/>
      <c r="C5" s="126"/>
      <c r="D5" s="126" t="s">
        <v>382</v>
      </c>
      <c r="E5" s="161" t="s">
        <v>515</v>
      </c>
      <c r="F5" s="162"/>
      <c r="G5" s="161" t="s">
        <v>516</v>
      </c>
      <c r="H5" s="162"/>
      <c r="I5" s="161" t="s">
        <v>517</v>
      </c>
      <c r="J5" s="162"/>
      <c r="K5" s="161" t="s">
        <v>518</v>
      </c>
      <c r="L5" s="162"/>
      <c r="M5" s="161" t="s">
        <v>519</v>
      </c>
      <c r="N5" s="162"/>
      <c r="O5" s="161" t="s">
        <v>520</v>
      </c>
      <c r="P5" s="162"/>
      <c r="Q5" s="161" t="s">
        <v>521</v>
      </c>
      <c r="R5" s="162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522</v>
      </c>
      <c r="E7" s="1">
        <v>128.05000000000001</v>
      </c>
      <c r="F7" s="127">
        <v>5.65</v>
      </c>
      <c r="G7" s="69">
        <v>90.35</v>
      </c>
      <c r="H7" s="127">
        <v>6.38</v>
      </c>
      <c r="I7" s="1">
        <v>85.06</v>
      </c>
      <c r="J7" s="127">
        <v>7.07</v>
      </c>
      <c r="K7" s="1">
        <v>71.91</v>
      </c>
      <c r="L7" s="127">
        <v>7.64</v>
      </c>
      <c r="M7" s="1">
        <v>59.88</v>
      </c>
      <c r="N7" s="127">
        <v>6.91</v>
      </c>
      <c r="O7" s="1">
        <v>46.2</v>
      </c>
      <c r="P7" s="127">
        <v>7.3</v>
      </c>
      <c r="Q7" s="1">
        <v>64.14</v>
      </c>
      <c r="R7" s="127">
        <v>7.67</v>
      </c>
      <c r="S7" s="3"/>
    </row>
    <row r="8" spans="1:19" x14ac:dyDescent="0.2">
      <c r="A8" s="3"/>
      <c r="B8" s="3"/>
      <c r="C8" s="3"/>
      <c r="D8" s="1" t="s">
        <v>523</v>
      </c>
      <c r="E8" s="128" t="s">
        <v>524</v>
      </c>
      <c r="F8" s="128" t="s">
        <v>524</v>
      </c>
      <c r="G8" s="69">
        <v>37.57</v>
      </c>
      <c r="H8" s="127">
        <v>4.4400000000000004</v>
      </c>
      <c r="I8" s="1">
        <v>34.47</v>
      </c>
      <c r="J8" s="127">
        <v>4.26</v>
      </c>
      <c r="K8" s="1">
        <v>26.96</v>
      </c>
      <c r="L8" s="127">
        <v>4.07</v>
      </c>
      <c r="M8" s="1">
        <v>22.54</v>
      </c>
      <c r="N8" s="127">
        <v>3.48</v>
      </c>
      <c r="O8" s="1">
        <v>20.03</v>
      </c>
      <c r="P8" s="127">
        <v>4.2699999999999996</v>
      </c>
      <c r="Q8" s="1">
        <v>24.13</v>
      </c>
      <c r="R8" s="127">
        <v>4.32</v>
      </c>
    </row>
    <row r="9" spans="1:19" x14ac:dyDescent="0.2">
      <c r="A9" s="3"/>
      <c r="B9" s="129"/>
      <c r="C9" s="3"/>
      <c r="D9" s="1" t="s">
        <v>165</v>
      </c>
      <c r="E9" s="128" t="s">
        <v>524</v>
      </c>
      <c r="F9" s="128" t="s">
        <v>524</v>
      </c>
      <c r="G9" s="69">
        <v>-47.5</v>
      </c>
      <c r="H9" s="127">
        <v>4.3600000000000003</v>
      </c>
      <c r="I9" s="1">
        <v>-47.06</v>
      </c>
      <c r="J9" s="127">
        <v>4.46</v>
      </c>
      <c r="K9" s="1">
        <v>-39.43</v>
      </c>
      <c r="L9" s="127">
        <v>3.68</v>
      </c>
      <c r="M9" s="1">
        <v>-30.6</v>
      </c>
      <c r="N9" s="127">
        <v>3.67</v>
      </c>
      <c r="O9" s="1">
        <v>-24.41</v>
      </c>
      <c r="P9" s="127">
        <v>3.26</v>
      </c>
      <c r="Q9" s="1">
        <v>-32.61</v>
      </c>
      <c r="R9" s="127">
        <v>2.91</v>
      </c>
    </row>
    <row r="10" spans="1:19" x14ac:dyDescent="0.2">
      <c r="A10" s="3"/>
      <c r="B10" s="129"/>
      <c r="C10" s="3"/>
      <c r="D10" s="1" t="s">
        <v>13</v>
      </c>
      <c r="E10" s="128" t="s">
        <v>524</v>
      </c>
      <c r="F10" s="128" t="s">
        <v>524</v>
      </c>
      <c r="G10" s="69">
        <v>-8.65</v>
      </c>
      <c r="H10" s="127">
        <v>1.63</v>
      </c>
      <c r="I10" s="1">
        <v>-8.19</v>
      </c>
      <c r="J10" s="127">
        <v>1.54</v>
      </c>
      <c r="K10" s="1">
        <v>-7.77</v>
      </c>
      <c r="L10" s="127">
        <v>1.38</v>
      </c>
      <c r="M10" s="1">
        <v>-5.87</v>
      </c>
      <c r="N10" s="127">
        <v>1.59</v>
      </c>
      <c r="O10" s="1">
        <v>-7.44</v>
      </c>
      <c r="P10" s="127">
        <v>1.69</v>
      </c>
      <c r="Q10" s="1">
        <v>-5.21</v>
      </c>
      <c r="R10" s="127">
        <v>1.66</v>
      </c>
    </row>
    <row r="11" spans="1:19" x14ac:dyDescent="0.2">
      <c r="A11" s="3"/>
      <c r="B11" s="129"/>
      <c r="C11" s="3"/>
      <c r="D11" s="1" t="s">
        <v>17</v>
      </c>
      <c r="E11" s="128" t="s">
        <v>524</v>
      </c>
      <c r="F11" s="128" t="s">
        <v>524</v>
      </c>
      <c r="G11" s="69">
        <v>-4.66</v>
      </c>
      <c r="H11" s="127">
        <v>2</v>
      </c>
      <c r="I11" s="1">
        <v>-4.13</v>
      </c>
      <c r="J11" s="127">
        <v>2.0499999999999998</v>
      </c>
      <c r="K11" s="1">
        <v>-4.54</v>
      </c>
      <c r="L11" s="127">
        <v>2.0299999999999998</v>
      </c>
      <c r="M11" s="1">
        <v>-4.26</v>
      </c>
      <c r="N11" s="127">
        <v>1.9</v>
      </c>
      <c r="O11" s="1">
        <v>-3.97</v>
      </c>
      <c r="P11" s="127">
        <v>2.37</v>
      </c>
      <c r="Q11" s="1">
        <v>-3.17</v>
      </c>
      <c r="R11" s="127">
        <v>1.9</v>
      </c>
    </row>
    <row r="12" spans="1:19" x14ac:dyDescent="0.2">
      <c r="A12" s="3"/>
      <c r="B12" s="129"/>
      <c r="C12" s="3"/>
      <c r="D12" s="1" t="s">
        <v>525</v>
      </c>
      <c r="E12" s="128" t="s">
        <v>524</v>
      </c>
      <c r="F12" s="128" t="s">
        <v>524</v>
      </c>
      <c r="G12" s="69">
        <v>0.09</v>
      </c>
      <c r="H12" s="127">
        <v>0.01</v>
      </c>
      <c r="I12" s="1">
        <v>0.09</v>
      </c>
      <c r="J12" s="127">
        <v>0.01</v>
      </c>
      <c r="K12" s="1">
        <v>7.0000000000000007E-2</v>
      </c>
      <c r="L12" s="127">
        <v>0.01</v>
      </c>
      <c r="M12" s="1">
        <v>0.05</v>
      </c>
      <c r="N12" s="127">
        <v>0.01</v>
      </c>
      <c r="O12" s="1">
        <v>0.05</v>
      </c>
      <c r="P12" s="127">
        <v>0.01</v>
      </c>
      <c r="Q12" s="1">
        <v>7.0000000000000007E-2</v>
      </c>
      <c r="R12" s="127">
        <v>0.01</v>
      </c>
    </row>
    <row r="13" spans="1:19" x14ac:dyDescent="0.2">
      <c r="A13" s="3"/>
      <c r="B13" s="129"/>
      <c r="C13" s="3"/>
      <c r="D13" s="1" t="s">
        <v>526</v>
      </c>
      <c r="E13" s="128" t="s">
        <v>524</v>
      </c>
      <c r="F13" s="128" t="s">
        <v>524</v>
      </c>
      <c r="G13" s="69">
        <v>13.83</v>
      </c>
      <c r="H13" s="127">
        <v>4.75</v>
      </c>
      <c r="I13" s="1">
        <v>12.06</v>
      </c>
      <c r="J13" s="127">
        <v>4.6900000000000004</v>
      </c>
      <c r="K13" s="1">
        <v>10.93</v>
      </c>
      <c r="L13" s="127">
        <v>4.72</v>
      </c>
      <c r="M13" s="1">
        <v>9.16</v>
      </c>
      <c r="N13" s="127">
        <v>3.96</v>
      </c>
      <c r="O13" s="1">
        <v>9.58</v>
      </c>
      <c r="P13" s="127">
        <v>4.32</v>
      </c>
      <c r="Q13" s="1">
        <v>7.27</v>
      </c>
      <c r="R13" s="127">
        <v>4.4000000000000004</v>
      </c>
    </row>
    <row r="14" spans="1:19" x14ac:dyDescent="0.2">
      <c r="A14" s="3"/>
      <c r="B14" s="129"/>
      <c r="C14" s="3"/>
      <c r="D14" s="1" t="s">
        <v>119</v>
      </c>
      <c r="E14" s="128" t="s">
        <v>524</v>
      </c>
      <c r="F14" s="128" t="s">
        <v>524</v>
      </c>
      <c r="G14" s="69">
        <v>31.55</v>
      </c>
      <c r="H14" s="127">
        <v>20.97</v>
      </c>
      <c r="I14" s="1">
        <v>31.22</v>
      </c>
      <c r="J14" s="127">
        <v>18.7</v>
      </c>
      <c r="K14" s="1">
        <v>19.91</v>
      </c>
      <c r="L14" s="127">
        <v>18.41</v>
      </c>
      <c r="M14" s="1">
        <v>7.62</v>
      </c>
      <c r="N14" s="127">
        <v>13.08</v>
      </c>
      <c r="O14" s="1">
        <v>-5.12</v>
      </c>
      <c r="P14" s="127">
        <v>15.09</v>
      </c>
      <c r="Q14" s="1">
        <v>10.48</v>
      </c>
      <c r="R14" s="127">
        <v>14.81</v>
      </c>
    </row>
    <row r="15" spans="1:19" x14ac:dyDescent="0.2">
      <c r="A15" s="3"/>
      <c r="B15" s="129"/>
      <c r="C15" s="3"/>
      <c r="D15" s="1" t="s">
        <v>527</v>
      </c>
      <c r="E15" s="128" t="s">
        <v>524</v>
      </c>
      <c r="F15" s="128" t="s">
        <v>524</v>
      </c>
      <c r="G15" s="69">
        <v>0.24</v>
      </c>
      <c r="H15" s="127">
        <v>0.06</v>
      </c>
      <c r="I15" s="1">
        <v>0.22</v>
      </c>
      <c r="J15" s="127">
        <v>0.06</v>
      </c>
      <c r="K15" s="1">
        <v>0.17</v>
      </c>
      <c r="L15" s="127">
        <v>0.06</v>
      </c>
      <c r="M15" s="1">
        <v>0.16</v>
      </c>
      <c r="N15" s="127">
        <v>0.06</v>
      </c>
      <c r="O15" s="1">
        <v>0.15</v>
      </c>
      <c r="P15" s="127">
        <v>7.0000000000000007E-2</v>
      </c>
      <c r="Q15" s="1">
        <v>0.19</v>
      </c>
      <c r="R15" s="127">
        <v>0.06</v>
      </c>
    </row>
    <row r="16" spans="1:19" x14ac:dyDescent="0.2">
      <c r="A16" s="3"/>
      <c r="B16" s="129"/>
      <c r="C16" s="3"/>
      <c r="D16" s="1" t="s">
        <v>528</v>
      </c>
      <c r="E16" s="128" t="s">
        <v>524</v>
      </c>
      <c r="F16" s="128" t="s">
        <v>524</v>
      </c>
      <c r="G16" s="69">
        <v>-0.27</v>
      </c>
      <c r="H16" s="127">
        <v>0.06</v>
      </c>
      <c r="I16" s="1">
        <v>-0.25</v>
      </c>
      <c r="J16" s="127">
        <v>0.06</v>
      </c>
      <c r="K16" s="1">
        <v>-0.17</v>
      </c>
      <c r="L16" s="127">
        <v>0.06</v>
      </c>
      <c r="M16" s="1">
        <v>-0.14000000000000001</v>
      </c>
      <c r="N16" s="127">
        <v>0.05</v>
      </c>
      <c r="O16" s="1">
        <v>-0.15</v>
      </c>
      <c r="P16" s="127">
        <v>0.06</v>
      </c>
      <c r="Q16" s="1">
        <v>-0.15</v>
      </c>
      <c r="R16" s="127">
        <v>0.06</v>
      </c>
    </row>
    <row r="17" spans="1:18" x14ac:dyDescent="0.2">
      <c r="A17" s="3"/>
      <c r="B17" s="129"/>
      <c r="C17" s="3"/>
      <c r="D17" s="1" t="s">
        <v>44</v>
      </c>
      <c r="E17" s="128" t="s">
        <v>524</v>
      </c>
      <c r="F17" s="128" t="s">
        <v>524</v>
      </c>
      <c r="G17" s="128" t="s">
        <v>524</v>
      </c>
      <c r="H17" s="128" t="s">
        <v>524</v>
      </c>
      <c r="I17" s="1">
        <v>17.57</v>
      </c>
      <c r="J17" s="127">
        <v>6.9</v>
      </c>
      <c r="K17" s="1">
        <v>15.8</v>
      </c>
      <c r="L17" s="127">
        <v>6.75</v>
      </c>
      <c r="M17" s="1">
        <v>16.28</v>
      </c>
      <c r="N17" s="127">
        <v>6.19</v>
      </c>
      <c r="O17" s="1">
        <v>10.75</v>
      </c>
      <c r="P17" s="127">
        <v>6.92</v>
      </c>
      <c r="Q17" s="1">
        <v>18.38</v>
      </c>
      <c r="R17" s="127">
        <v>7.2</v>
      </c>
    </row>
    <row r="18" spans="1:18" x14ac:dyDescent="0.2">
      <c r="A18" s="3"/>
      <c r="B18" s="129"/>
      <c r="C18" s="3"/>
      <c r="D18" s="1" t="s">
        <v>50</v>
      </c>
      <c r="E18" s="128" t="s">
        <v>524</v>
      </c>
      <c r="F18" s="128" t="s">
        <v>524</v>
      </c>
      <c r="G18" s="128" t="s">
        <v>524</v>
      </c>
      <c r="H18" s="128" t="s">
        <v>524</v>
      </c>
      <c r="I18" s="1">
        <v>-0.02</v>
      </c>
      <c r="J18" s="127">
        <v>0.01</v>
      </c>
      <c r="K18" s="1">
        <v>-0.03</v>
      </c>
      <c r="L18" s="127">
        <v>0.01</v>
      </c>
      <c r="M18" s="1">
        <v>-0.02</v>
      </c>
      <c r="N18" s="127">
        <v>0.01</v>
      </c>
      <c r="O18" s="1">
        <v>-0.01</v>
      </c>
      <c r="P18" s="127">
        <v>0.01</v>
      </c>
      <c r="Q18" s="1">
        <v>-0.02</v>
      </c>
      <c r="R18" s="127">
        <v>0.01</v>
      </c>
    </row>
    <row r="19" spans="1:18" x14ac:dyDescent="0.2">
      <c r="A19" s="3"/>
      <c r="B19" s="129"/>
      <c r="C19" s="3"/>
      <c r="D19" s="1" t="s">
        <v>48</v>
      </c>
      <c r="E19" s="128" t="s">
        <v>524</v>
      </c>
      <c r="F19" s="128" t="s">
        <v>524</v>
      </c>
      <c r="G19" s="128" t="s">
        <v>524</v>
      </c>
      <c r="H19" s="128" t="s">
        <v>524</v>
      </c>
      <c r="I19" s="1">
        <v>1.1599999999999999</v>
      </c>
      <c r="J19" s="127">
        <v>1.89</v>
      </c>
      <c r="K19" s="1">
        <v>5.77</v>
      </c>
      <c r="L19" s="127">
        <v>2.0099999999999998</v>
      </c>
      <c r="M19" s="1">
        <v>2.12</v>
      </c>
      <c r="N19" s="127">
        <v>1.63</v>
      </c>
      <c r="O19" s="1">
        <v>2.57</v>
      </c>
      <c r="P19" s="127">
        <v>1.68</v>
      </c>
      <c r="Q19" s="1">
        <v>2.06</v>
      </c>
      <c r="R19" s="127">
        <v>1.76</v>
      </c>
    </row>
    <row r="20" spans="1:18" x14ac:dyDescent="0.2">
      <c r="A20" s="3"/>
      <c r="B20" s="129"/>
      <c r="C20" s="3"/>
      <c r="D20" s="1" t="s">
        <v>54</v>
      </c>
      <c r="E20" s="128" t="s">
        <v>524</v>
      </c>
      <c r="F20" s="128" t="s">
        <v>524</v>
      </c>
      <c r="G20" s="128" t="s">
        <v>524</v>
      </c>
      <c r="H20" s="128" t="s">
        <v>524</v>
      </c>
      <c r="I20" s="1">
        <v>-1.42</v>
      </c>
      <c r="J20" s="127">
        <v>2.59</v>
      </c>
      <c r="K20" s="1">
        <v>-2.8</v>
      </c>
      <c r="L20" s="127">
        <v>2.17</v>
      </c>
      <c r="M20" s="1">
        <v>-0.35</v>
      </c>
      <c r="N20" s="127">
        <v>1.72</v>
      </c>
      <c r="O20" s="1">
        <v>-0.5</v>
      </c>
      <c r="P20" s="127">
        <v>2.0499999999999998</v>
      </c>
      <c r="Q20" s="1">
        <v>-2.5</v>
      </c>
      <c r="R20" s="127">
        <v>1.87</v>
      </c>
    </row>
    <row r="21" spans="1:18" x14ac:dyDescent="0.2">
      <c r="A21" s="130"/>
      <c r="B21" s="129"/>
      <c r="C21" s="3"/>
      <c r="D21" s="1" t="s">
        <v>529</v>
      </c>
      <c r="E21" s="128" t="s">
        <v>524</v>
      </c>
      <c r="F21" s="128" t="s">
        <v>524</v>
      </c>
      <c r="G21" s="128" t="s">
        <v>524</v>
      </c>
      <c r="H21" s="128" t="s">
        <v>524</v>
      </c>
      <c r="I21" s="1">
        <v>3.2</v>
      </c>
      <c r="J21" s="127">
        <v>7.89</v>
      </c>
      <c r="K21" s="1">
        <v>-6.04</v>
      </c>
      <c r="L21" s="127">
        <v>7.36</v>
      </c>
      <c r="M21" s="1">
        <v>-1.26</v>
      </c>
      <c r="N21" s="127">
        <v>7.33</v>
      </c>
      <c r="O21" s="1">
        <v>-4.6100000000000003</v>
      </c>
      <c r="P21" s="127">
        <v>9.17</v>
      </c>
      <c r="Q21" s="1">
        <v>2.88</v>
      </c>
      <c r="R21" s="127">
        <v>8.89</v>
      </c>
    </row>
    <row r="22" spans="1:18" x14ac:dyDescent="0.2">
      <c r="A22" s="130"/>
      <c r="B22" s="129"/>
      <c r="C22" s="3"/>
      <c r="D22" s="1" t="s">
        <v>530</v>
      </c>
      <c r="E22" s="128" t="s">
        <v>524</v>
      </c>
      <c r="F22" s="128" t="s">
        <v>524</v>
      </c>
      <c r="G22" s="128" t="s">
        <v>524</v>
      </c>
      <c r="H22" s="128" t="s">
        <v>524</v>
      </c>
      <c r="I22" s="1">
        <v>-0.16</v>
      </c>
      <c r="J22" s="127">
        <v>6.54</v>
      </c>
      <c r="K22" s="1">
        <v>-5.44</v>
      </c>
      <c r="L22" s="127">
        <v>5.88</v>
      </c>
      <c r="M22" s="1">
        <v>-4.97</v>
      </c>
      <c r="N22" s="127">
        <v>5.26</v>
      </c>
      <c r="O22" s="1">
        <v>-6.57</v>
      </c>
      <c r="P22" s="127">
        <v>5.31</v>
      </c>
      <c r="Q22" s="1">
        <v>-4.58</v>
      </c>
      <c r="R22" s="127">
        <v>5.2</v>
      </c>
    </row>
    <row r="23" spans="1:18" x14ac:dyDescent="0.2">
      <c r="A23" s="3"/>
      <c r="B23" s="129"/>
      <c r="C23" s="3"/>
      <c r="D23" s="1" t="s">
        <v>531</v>
      </c>
      <c r="E23" s="128" t="s">
        <v>524</v>
      </c>
      <c r="F23" s="128" t="s">
        <v>524</v>
      </c>
      <c r="G23" s="128" t="s">
        <v>524</v>
      </c>
      <c r="H23" s="128" t="s">
        <v>524</v>
      </c>
      <c r="I23" s="1">
        <v>-0.43</v>
      </c>
      <c r="J23" s="127">
        <v>2.4500000000000002</v>
      </c>
      <c r="K23" s="1">
        <v>-1.5</v>
      </c>
      <c r="L23" s="127">
        <v>2.2000000000000002</v>
      </c>
      <c r="M23" s="1">
        <v>-2.95</v>
      </c>
      <c r="N23" s="127">
        <v>2.2400000000000002</v>
      </c>
      <c r="O23" s="1">
        <v>-3.23</v>
      </c>
      <c r="P23" s="127">
        <v>2.64</v>
      </c>
      <c r="Q23" s="1">
        <v>-3.15</v>
      </c>
      <c r="R23" s="127">
        <v>2.63</v>
      </c>
    </row>
    <row r="24" spans="1:18" x14ac:dyDescent="0.2">
      <c r="A24" s="3"/>
      <c r="B24" s="129"/>
      <c r="C24" s="3"/>
      <c r="D24" s="1" t="s">
        <v>532</v>
      </c>
      <c r="E24" s="128" t="s">
        <v>524</v>
      </c>
      <c r="F24" s="128" t="s">
        <v>524</v>
      </c>
      <c r="G24" s="128" t="s">
        <v>524</v>
      </c>
      <c r="H24" s="128" t="s">
        <v>524</v>
      </c>
      <c r="I24" s="1">
        <v>-21.77</v>
      </c>
      <c r="J24" s="127">
        <v>9.91</v>
      </c>
      <c r="K24" s="1">
        <v>-31.95</v>
      </c>
      <c r="L24" s="127">
        <v>10.15</v>
      </c>
      <c r="M24" s="1">
        <v>-16.170000000000002</v>
      </c>
      <c r="N24" s="127">
        <v>7.75</v>
      </c>
      <c r="O24" s="1">
        <v>-31.19</v>
      </c>
      <c r="P24" s="127">
        <v>8.4499999999999993</v>
      </c>
      <c r="Q24" s="1">
        <v>-21.79</v>
      </c>
      <c r="R24" s="127">
        <v>10.39</v>
      </c>
    </row>
    <row r="25" spans="1:18" x14ac:dyDescent="0.2">
      <c r="A25" s="3"/>
      <c r="B25" s="129"/>
      <c r="C25" s="3"/>
      <c r="D25" s="1" t="s">
        <v>533</v>
      </c>
      <c r="E25" s="128" t="s">
        <v>524</v>
      </c>
      <c r="F25" s="128" t="s">
        <v>524</v>
      </c>
      <c r="G25" s="128" t="s">
        <v>524</v>
      </c>
      <c r="H25" s="128" t="s">
        <v>524</v>
      </c>
      <c r="I25" s="1">
        <v>9.52</v>
      </c>
      <c r="J25" s="127">
        <v>6.17</v>
      </c>
      <c r="K25" s="1">
        <v>8.75</v>
      </c>
      <c r="L25" s="127">
        <v>6.15</v>
      </c>
      <c r="M25" s="1">
        <v>10.42</v>
      </c>
      <c r="N25" s="127">
        <v>5.48</v>
      </c>
      <c r="O25" s="1">
        <v>8.77</v>
      </c>
      <c r="P25" s="127">
        <v>6.01</v>
      </c>
      <c r="Q25" s="1">
        <v>10.130000000000001</v>
      </c>
      <c r="R25" s="127">
        <v>6.2</v>
      </c>
    </row>
    <row r="26" spans="1:18" x14ac:dyDescent="0.2">
      <c r="A26" s="3"/>
      <c r="B26" s="129"/>
      <c r="C26" s="3"/>
      <c r="D26" s="1" t="s">
        <v>534</v>
      </c>
      <c r="E26" s="128" t="s">
        <v>524</v>
      </c>
      <c r="F26" s="128" t="s">
        <v>524</v>
      </c>
      <c r="G26" s="128" t="s">
        <v>524</v>
      </c>
      <c r="H26" s="128" t="s">
        <v>524</v>
      </c>
      <c r="I26" s="1">
        <v>0.65</v>
      </c>
      <c r="J26" s="127">
        <v>9.94</v>
      </c>
      <c r="K26" s="1">
        <v>-12.41</v>
      </c>
      <c r="L26" s="127">
        <v>10.17</v>
      </c>
      <c r="M26" s="1">
        <v>1.35</v>
      </c>
      <c r="N26" s="127">
        <v>7.62</v>
      </c>
      <c r="O26" s="1">
        <v>-3.12</v>
      </c>
      <c r="P26" s="127">
        <v>8.1</v>
      </c>
      <c r="Q26" s="1">
        <v>3.87</v>
      </c>
      <c r="R26" s="127">
        <v>7.29</v>
      </c>
    </row>
    <row r="27" spans="1:18" x14ac:dyDescent="0.2">
      <c r="A27" s="3"/>
      <c r="B27" s="129"/>
      <c r="C27" s="3"/>
      <c r="D27" s="1" t="s">
        <v>535</v>
      </c>
      <c r="E27" s="128" t="s">
        <v>524</v>
      </c>
      <c r="F27" s="128" t="s">
        <v>524</v>
      </c>
      <c r="G27" s="128" t="s">
        <v>524</v>
      </c>
      <c r="H27" s="128" t="s">
        <v>524</v>
      </c>
      <c r="I27" s="1">
        <v>-0.55000000000000004</v>
      </c>
      <c r="J27" s="127">
        <v>6.01</v>
      </c>
      <c r="K27" s="1">
        <v>7.0000000000000007E-2</v>
      </c>
      <c r="L27" s="127">
        <v>5.86</v>
      </c>
      <c r="M27" s="1">
        <v>2.0299999999999998</v>
      </c>
      <c r="N27" s="127">
        <v>4.5</v>
      </c>
      <c r="O27" s="1">
        <v>4.43</v>
      </c>
      <c r="P27" s="127">
        <v>5.51</v>
      </c>
      <c r="Q27" s="1">
        <v>3.89</v>
      </c>
      <c r="R27" s="127">
        <v>4.79</v>
      </c>
    </row>
    <row r="28" spans="1:18" x14ac:dyDescent="0.2">
      <c r="A28" s="3"/>
      <c r="B28" s="3"/>
      <c r="C28" s="3"/>
      <c r="D28" s="1" t="s">
        <v>536</v>
      </c>
      <c r="E28" s="128" t="s">
        <v>524</v>
      </c>
      <c r="F28" s="128" t="s">
        <v>524</v>
      </c>
      <c r="G28" s="128" t="s">
        <v>524</v>
      </c>
      <c r="H28" s="128" t="s">
        <v>524</v>
      </c>
      <c r="I28" s="1">
        <v>5.93</v>
      </c>
      <c r="J28" s="127">
        <v>5.53</v>
      </c>
      <c r="K28" s="1">
        <v>1.08</v>
      </c>
      <c r="L28" s="127">
        <v>5.21</v>
      </c>
      <c r="M28" s="1">
        <v>-0.64</v>
      </c>
      <c r="N28" s="127">
        <v>5.04</v>
      </c>
      <c r="O28" s="1">
        <v>1.24</v>
      </c>
      <c r="P28" s="127">
        <v>5.17</v>
      </c>
      <c r="Q28" s="1">
        <v>0.03</v>
      </c>
      <c r="R28" s="127">
        <v>5.46</v>
      </c>
    </row>
    <row r="29" spans="1:18" x14ac:dyDescent="0.2">
      <c r="A29" s="3"/>
      <c r="B29" s="3"/>
      <c r="C29" s="3"/>
      <c r="D29" s="1" t="s">
        <v>537</v>
      </c>
      <c r="E29" s="128" t="s">
        <v>524</v>
      </c>
      <c r="F29" s="128" t="s">
        <v>524</v>
      </c>
      <c r="G29" s="128" t="s">
        <v>524</v>
      </c>
      <c r="H29" s="128" t="s">
        <v>524</v>
      </c>
      <c r="I29" s="1">
        <v>-19.489999999999998</v>
      </c>
      <c r="J29" s="127">
        <v>8.2799999999999994</v>
      </c>
      <c r="K29" s="1">
        <v>-18.3</v>
      </c>
      <c r="L29" s="127">
        <v>8.5299999999999994</v>
      </c>
      <c r="M29" s="1">
        <v>-7.18</v>
      </c>
      <c r="N29" s="127">
        <v>6.31</v>
      </c>
      <c r="O29" s="1">
        <v>-6.57</v>
      </c>
      <c r="P29" s="127">
        <v>7.41</v>
      </c>
      <c r="Q29" s="1">
        <v>-8.69</v>
      </c>
      <c r="R29" s="127">
        <v>6.97</v>
      </c>
    </row>
    <row r="30" spans="1:18" x14ac:dyDescent="0.2">
      <c r="A30" s="3"/>
      <c r="B30" s="3"/>
      <c r="C30" s="3"/>
      <c r="D30" s="1" t="s">
        <v>538</v>
      </c>
      <c r="E30" s="128" t="s">
        <v>524</v>
      </c>
      <c r="F30" s="128" t="s">
        <v>524</v>
      </c>
      <c r="G30" s="128" t="s">
        <v>524</v>
      </c>
      <c r="H30" s="128" t="s">
        <v>524</v>
      </c>
      <c r="I30" s="128" t="s">
        <v>524</v>
      </c>
      <c r="J30" s="128" t="s">
        <v>524</v>
      </c>
      <c r="K30" s="1">
        <v>-5.3</v>
      </c>
      <c r="L30" s="127">
        <v>4.3099999999999996</v>
      </c>
      <c r="M30" s="1">
        <v>-5.97</v>
      </c>
      <c r="N30" s="127">
        <v>3.18</v>
      </c>
      <c r="O30" s="1">
        <v>-6.3</v>
      </c>
      <c r="P30" s="127">
        <v>3.46</v>
      </c>
      <c r="Q30" s="1">
        <v>-8.1199999999999992</v>
      </c>
      <c r="R30" s="127">
        <v>3.93</v>
      </c>
    </row>
    <row r="31" spans="1:18" x14ac:dyDescent="0.2">
      <c r="A31" s="3"/>
      <c r="B31" s="3"/>
      <c r="C31" s="3"/>
      <c r="D31" s="1" t="s">
        <v>117</v>
      </c>
      <c r="E31" s="128" t="s">
        <v>524</v>
      </c>
      <c r="F31" s="128" t="s">
        <v>524</v>
      </c>
      <c r="G31" s="128" t="s">
        <v>524</v>
      </c>
      <c r="H31" s="128" t="s">
        <v>524</v>
      </c>
      <c r="I31" s="128" t="s">
        <v>524</v>
      </c>
      <c r="J31" s="128" t="s">
        <v>524</v>
      </c>
      <c r="K31" s="1">
        <v>0.74</v>
      </c>
      <c r="L31" s="127">
        <v>0.23</v>
      </c>
      <c r="M31" s="1">
        <v>0.69</v>
      </c>
      <c r="N31" s="127">
        <v>0.21</v>
      </c>
      <c r="O31" s="1">
        <v>0.67</v>
      </c>
      <c r="P31" s="127">
        <v>0.24</v>
      </c>
      <c r="Q31" s="1">
        <v>0.74</v>
      </c>
      <c r="R31" s="127">
        <v>0.25</v>
      </c>
    </row>
    <row r="32" spans="1:18" x14ac:dyDescent="0.2">
      <c r="A32" s="3"/>
      <c r="B32" s="3"/>
      <c r="C32" s="3"/>
      <c r="D32" s="1" t="s">
        <v>209</v>
      </c>
      <c r="E32" s="128" t="s">
        <v>524</v>
      </c>
      <c r="F32" s="128" t="s">
        <v>524</v>
      </c>
      <c r="G32" s="128" t="s">
        <v>524</v>
      </c>
      <c r="H32" s="128" t="s">
        <v>524</v>
      </c>
      <c r="I32" s="128" t="s">
        <v>524</v>
      </c>
      <c r="J32" s="128" t="s">
        <v>524</v>
      </c>
      <c r="K32" s="1">
        <v>12.01</v>
      </c>
      <c r="L32" s="127">
        <v>6.88</v>
      </c>
      <c r="M32" s="1">
        <v>12.93</v>
      </c>
      <c r="N32" s="127">
        <v>5.71</v>
      </c>
      <c r="O32" s="1">
        <v>12.84</v>
      </c>
      <c r="P32" s="127">
        <v>6.37</v>
      </c>
      <c r="Q32" s="1">
        <v>13.97</v>
      </c>
      <c r="R32" s="127">
        <v>6.62</v>
      </c>
    </row>
    <row r="33" spans="1:18" x14ac:dyDescent="0.2">
      <c r="A33" s="3"/>
      <c r="B33" s="3"/>
      <c r="C33" s="3"/>
      <c r="D33" s="1" t="s">
        <v>124</v>
      </c>
      <c r="E33" s="128" t="s">
        <v>524</v>
      </c>
      <c r="F33" s="128" t="s">
        <v>524</v>
      </c>
      <c r="G33" s="128" t="s">
        <v>524</v>
      </c>
      <c r="H33" s="128" t="s">
        <v>524</v>
      </c>
      <c r="I33" s="128" t="s">
        <v>524</v>
      </c>
      <c r="J33" s="128" t="s">
        <v>524</v>
      </c>
      <c r="K33" s="1">
        <v>6.47</v>
      </c>
      <c r="L33" s="127">
        <v>3.18</v>
      </c>
      <c r="M33" s="1">
        <v>4.75</v>
      </c>
      <c r="N33" s="127">
        <v>2.72</v>
      </c>
      <c r="O33" s="1">
        <v>4.25</v>
      </c>
      <c r="P33" s="127">
        <v>2.93</v>
      </c>
      <c r="Q33" s="1">
        <v>6.67</v>
      </c>
      <c r="R33" s="127">
        <v>3.07</v>
      </c>
    </row>
    <row r="34" spans="1:18" x14ac:dyDescent="0.2">
      <c r="A34" s="3"/>
      <c r="B34" s="3"/>
      <c r="C34" s="3"/>
      <c r="D34" s="1" t="s">
        <v>125</v>
      </c>
      <c r="E34" s="128" t="s">
        <v>524</v>
      </c>
      <c r="F34" s="128" t="s">
        <v>524</v>
      </c>
      <c r="G34" s="128" t="s">
        <v>524</v>
      </c>
      <c r="H34" s="128" t="s">
        <v>524</v>
      </c>
      <c r="I34" s="128" t="s">
        <v>524</v>
      </c>
      <c r="J34" s="128" t="s">
        <v>524</v>
      </c>
      <c r="K34" s="1">
        <v>2.2400000000000002</v>
      </c>
      <c r="L34" s="127">
        <v>2.7</v>
      </c>
      <c r="M34" s="1">
        <v>3.16</v>
      </c>
      <c r="N34" s="127">
        <v>2.2599999999999998</v>
      </c>
      <c r="O34" s="1">
        <v>3.08</v>
      </c>
      <c r="P34" s="127">
        <v>2.4700000000000002</v>
      </c>
      <c r="Q34" s="1">
        <v>2.38</v>
      </c>
      <c r="R34" s="127">
        <v>2.54</v>
      </c>
    </row>
    <row r="35" spans="1:18" x14ac:dyDescent="0.2">
      <c r="A35" s="3"/>
      <c r="B35" s="3"/>
      <c r="C35" s="3"/>
      <c r="D35" s="1" t="s">
        <v>127</v>
      </c>
      <c r="E35" s="128" t="s">
        <v>524</v>
      </c>
      <c r="F35" s="128" t="s">
        <v>524</v>
      </c>
      <c r="G35" s="128" t="s">
        <v>524</v>
      </c>
      <c r="H35" s="128" t="s">
        <v>524</v>
      </c>
      <c r="I35" s="128" t="s">
        <v>524</v>
      </c>
      <c r="J35" s="128" t="s">
        <v>524</v>
      </c>
      <c r="K35" s="1">
        <v>6.14</v>
      </c>
      <c r="L35" s="127">
        <v>4.82</v>
      </c>
      <c r="M35" s="1">
        <v>5.88</v>
      </c>
      <c r="N35" s="127">
        <v>3.72</v>
      </c>
      <c r="O35" s="1">
        <v>8.1999999999999993</v>
      </c>
      <c r="P35" s="127">
        <v>4.25</v>
      </c>
      <c r="Q35" s="1">
        <v>8.42</v>
      </c>
      <c r="R35" s="127">
        <v>3.72</v>
      </c>
    </row>
    <row r="36" spans="1:18" x14ac:dyDescent="0.2">
      <c r="A36" s="3"/>
      <c r="B36" s="3"/>
      <c r="C36" s="3"/>
      <c r="D36" s="1" t="s">
        <v>131</v>
      </c>
      <c r="E36" s="128" t="s">
        <v>524</v>
      </c>
      <c r="F36" s="128" t="s">
        <v>524</v>
      </c>
      <c r="G36" s="128" t="s">
        <v>524</v>
      </c>
      <c r="H36" s="128" t="s">
        <v>524</v>
      </c>
      <c r="I36" s="128" t="s">
        <v>524</v>
      </c>
      <c r="J36" s="128" t="s">
        <v>524</v>
      </c>
      <c r="K36" s="1">
        <v>2.65</v>
      </c>
      <c r="L36" s="127">
        <v>5.79</v>
      </c>
      <c r="M36" s="1">
        <v>-0.85</v>
      </c>
      <c r="N36" s="127">
        <v>4.8099999999999996</v>
      </c>
      <c r="O36" s="1">
        <v>-0.61</v>
      </c>
      <c r="P36" s="127">
        <v>5.25</v>
      </c>
      <c r="Q36" s="1">
        <v>-3.27</v>
      </c>
      <c r="R36" s="127">
        <v>5.16</v>
      </c>
    </row>
    <row r="37" spans="1:18" x14ac:dyDescent="0.2">
      <c r="A37" s="3"/>
      <c r="B37" s="3"/>
      <c r="C37" s="3"/>
      <c r="D37" s="1" t="s">
        <v>135</v>
      </c>
      <c r="E37" s="128" t="s">
        <v>524</v>
      </c>
      <c r="F37" s="128" t="s">
        <v>524</v>
      </c>
      <c r="G37" s="128" t="s">
        <v>524</v>
      </c>
      <c r="H37" s="128" t="s">
        <v>524</v>
      </c>
      <c r="I37" s="128" t="s">
        <v>524</v>
      </c>
      <c r="J37" s="128" t="s">
        <v>524</v>
      </c>
      <c r="K37" s="1">
        <v>-1.87</v>
      </c>
      <c r="L37" s="127">
        <v>10.23</v>
      </c>
      <c r="M37" s="1">
        <v>-4.71</v>
      </c>
      <c r="N37" s="127">
        <v>9.1199999999999992</v>
      </c>
      <c r="O37" s="1">
        <v>-7.65</v>
      </c>
      <c r="P37" s="127">
        <v>8.19</v>
      </c>
      <c r="Q37" s="1">
        <v>-9</v>
      </c>
      <c r="R37" s="127">
        <v>9.0399999999999991</v>
      </c>
    </row>
    <row r="38" spans="1:18" x14ac:dyDescent="0.2">
      <c r="A38" s="3"/>
      <c r="B38" s="3"/>
      <c r="C38" s="3"/>
      <c r="D38" s="1" t="s">
        <v>539</v>
      </c>
      <c r="E38" s="128" t="s">
        <v>524</v>
      </c>
      <c r="F38" s="128" t="s">
        <v>524</v>
      </c>
      <c r="G38" s="128" t="s">
        <v>524</v>
      </c>
      <c r="H38" s="128" t="s">
        <v>524</v>
      </c>
      <c r="I38" s="128" t="s">
        <v>524</v>
      </c>
      <c r="J38" s="128" t="s">
        <v>524</v>
      </c>
      <c r="K38" s="1">
        <v>7.43</v>
      </c>
      <c r="L38" s="127">
        <v>5.8</v>
      </c>
      <c r="M38" s="1">
        <v>7.04</v>
      </c>
      <c r="N38" s="127">
        <v>4.8099999999999996</v>
      </c>
      <c r="O38" s="1">
        <v>6.06</v>
      </c>
      <c r="P38" s="127">
        <v>5.78</v>
      </c>
      <c r="Q38" s="1">
        <v>6.61</v>
      </c>
      <c r="R38" s="127">
        <v>5.98</v>
      </c>
    </row>
    <row r="39" spans="1:18" x14ac:dyDescent="0.2">
      <c r="A39" s="3"/>
      <c r="B39" s="3"/>
      <c r="C39" s="3"/>
      <c r="D39" s="1" t="s">
        <v>540</v>
      </c>
      <c r="E39" s="128" t="s">
        <v>524</v>
      </c>
      <c r="F39" s="128" t="s">
        <v>524</v>
      </c>
      <c r="G39" s="128" t="s">
        <v>524</v>
      </c>
      <c r="H39" s="128" t="s">
        <v>524</v>
      </c>
      <c r="I39" s="128" t="s">
        <v>524</v>
      </c>
      <c r="J39" s="128" t="s">
        <v>524</v>
      </c>
      <c r="K39" s="1">
        <v>13.84</v>
      </c>
      <c r="L39" s="127">
        <v>5.28</v>
      </c>
      <c r="M39" s="1">
        <v>11.23</v>
      </c>
      <c r="N39" s="127">
        <v>4.9800000000000004</v>
      </c>
      <c r="O39" s="1">
        <v>8.26</v>
      </c>
      <c r="P39" s="127">
        <v>5.0999999999999996</v>
      </c>
      <c r="Q39" s="1">
        <v>6.05</v>
      </c>
      <c r="R39" s="127">
        <v>5.07</v>
      </c>
    </row>
    <row r="40" spans="1:18" x14ac:dyDescent="0.2">
      <c r="A40" s="3"/>
      <c r="B40" s="3"/>
      <c r="C40" s="3"/>
      <c r="D40" s="1" t="s">
        <v>541</v>
      </c>
      <c r="E40" s="128" t="s">
        <v>524</v>
      </c>
      <c r="F40" s="128" t="s">
        <v>524</v>
      </c>
      <c r="G40" s="128" t="s">
        <v>524</v>
      </c>
      <c r="H40" s="128" t="s">
        <v>524</v>
      </c>
      <c r="I40" s="128" t="s">
        <v>524</v>
      </c>
      <c r="J40" s="128" t="s">
        <v>524</v>
      </c>
      <c r="K40" s="1">
        <v>9.65</v>
      </c>
      <c r="L40" s="127">
        <v>5.65</v>
      </c>
      <c r="M40" s="1">
        <v>10.71</v>
      </c>
      <c r="N40" s="127">
        <v>4.37</v>
      </c>
      <c r="O40" s="1">
        <v>9.08</v>
      </c>
      <c r="P40" s="127">
        <v>4.93</v>
      </c>
      <c r="Q40" s="1">
        <v>10.42</v>
      </c>
      <c r="R40" s="127">
        <v>4.8899999999999997</v>
      </c>
    </row>
    <row r="41" spans="1:18" x14ac:dyDescent="0.2">
      <c r="A41" s="3"/>
      <c r="B41" s="3"/>
      <c r="C41" s="3"/>
      <c r="D41" s="1" t="s">
        <v>542</v>
      </c>
      <c r="E41" s="128" t="s">
        <v>524</v>
      </c>
      <c r="F41" s="128" t="s">
        <v>524</v>
      </c>
      <c r="G41" s="128" t="s">
        <v>524</v>
      </c>
      <c r="H41" s="128" t="s">
        <v>524</v>
      </c>
      <c r="I41" s="128" t="s">
        <v>524</v>
      </c>
      <c r="J41" s="128" t="s">
        <v>524</v>
      </c>
      <c r="K41" s="1">
        <v>7.45</v>
      </c>
      <c r="L41" s="127">
        <v>7.87</v>
      </c>
      <c r="M41" s="1">
        <v>11.71</v>
      </c>
      <c r="N41" s="127">
        <v>6.24</v>
      </c>
      <c r="O41" s="1">
        <v>10.130000000000001</v>
      </c>
      <c r="P41" s="127">
        <v>7.7</v>
      </c>
      <c r="Q41" s="1">
        <v>5.2</v>
      </c>
      <c r="R41" s="127">
        <v>6.92</v>
      </c>
    </row>
    <row r="42" spans="1:18" x14ac:dyDescent="0.2">
      <c r="A42" s="3"/>
      <c r="B42" s="3"/>
      <c r="C42" s="3"/>
      <c r="D42" s="1" t="s">
        <v>120</v>
      </c>
      <c r="E42" s="128" t="s">
        <v>524</v>
      </c>
      <c r="F42" s="128" t="s">
        <v>524</v>
      </c>
      <c r="G42" s="128" t="s">
        <v>524</v>
      </c>
      <c r="H42" s="128" t="s">
        <v>524</v>
      </c>
      <c r="I42" s="128" t="s">
        <v>524</v>
      </c>
      <c r="J42" s="128" t="s">
        <v>524</v>
      </c>
      <c r="K42" s="1">
        <v>1.63</v>
      </c>
      <c r="L42" s="127">
        <v>3.27</v>
      </c>
      <c r="M42" s="1">
        <v>1.67</v>
      </c>
      <c r="N42" s="127">
        <v>2.88</v>
      </c>
      <c r="O42" s="1">
        <v>2.37</v>
      </c>
      <c r="P42" s="127">
        <v>3.23</v>
      </c>
      <c r="Q42" s="1">
        <v>1.51</v>
      </c>
      <c r="R42" s="127">
        <v>3.43</v>
      </c>
    </row>
    <row r="43" spans="1:18" x14ac:dyDescent="0.2">
      <c r="A43" s="3"/>
      <c r="B43" s="3"/>
      <c r="C43" s="3"/>
      <c r="D43" s="1" t="s">
        <v>8</v>
      </c>
      <c r="E43" s="128" t="s">
        <v>524</v>
      </c>
      <c r="F43" s="128" t="s">
        <v>524</v>
      </c>
      <c r="G43" s="128" t="s">
        <v>524</v>
      </c>
      <c r="H43" s="128" t="s">
        <v>524</v>
      </c>
      <c r="I43" s="128" t="s">
        <v>524</v>
      </c>
      <c r="J43" s="128" t="s">
        <v>524</v>
      </c>
      <c r="K43" s="128" t="s">
        <v>524</v>
      </c>
      <c r="L43" s="128" t="s">
        <v>524</v>
      </c>
      <c r="M43" s="1">
        <v>-9.8699999999999992</v>
      </c>
      <c r="N43" s="127">
        <v>1.58</v>
      </c>
      <c r="O43" s="128" t="s">
        <v>524</v>
      </c>
      <c r="P43" s="128" t="s">
        <v>524</v>
      </c>
      <c r="Q43" s="128" t="s">
        <v>524</v>
      </c>
      <c r="R43" s="128" t="s">
        <v>524</v>
      </c>
    </row>
    <row r="44" spans="1:18" x14ac:dyDescent="0.2">
      <c r="A44" s="3"/>
      <c r="B44" s="3"/>
      <c r="C44" s="3"/>
      <c r="D44" s="1" t="s">
        <v>12</v>
      </c>
      <c r="E44" s="128" t="s">
        <v>524</v>
      </c>
      <c r="F44" s="128" t="s">
        <v>524</v>
      </c>
      <c r="G44" s="128" t="s">
        <v>524</v>
      </c>
      <c r="H44" s="128" t="s">
        <v>524</v>
      </c>
      <c r="I44" s="128" t="s">
        <v>524</v>
      </c>
      <c r="J44" s="128" t="s">
        <v>524</v>
      </c>
      <c r="K44" s="128" t="s">
        <v>524</v>
      </c>
      <c r="L44" s="128" t="s">
        <v>524</v>
      </c>
      <c r="M44" s="1">
        <v>5.76</v>
      </c>
      <c r="N44" s="127">
        <v>1.28</v>
      </c>
      <c r="O44" s="128" t="s">
        <v>524</v>
      </c>
      <c r="P44" s="128" t="s">
        <v>524</v>
      </c>
      <c r="Q44" s="128" t="s">
        <v>524</v>
      </c>
      <c r="R44" s="128" t="s">
        <v>524</v>
      </c>
    </row>
    <row r="45" spans="1:18" x14ac:dyDescent="0.2">
      <c r="A45" s="3"/>
      <c r="B45" s="3"/>
      <c r="C45" s="3"/>
      <c r="D45" s="1" t="s">
        <v>14</v>
      </c>
      <c r="E45" s="128" t="s">
        <v>524</v>
      </c>
      <c r="F45" s="128" t="s">
        <v>524</v>
      </c>
      <c r="G45" s="128" t="s">
        <v>524</v>
      </c>
      <c r="H45" s="128" t="s">
        <v>524</v>
      </c>
      <c r="I45" s="128" t="s">
        <v>524</v>
      </c>
      <c r="J45" s="128" t="s">
        <v>524</v>
      </c>
      <c r="K45" s="128" t="s">
        <v>524</v>
      </c>
      <c r="L45" s="128" t="s">
        <v>524</v>
      </c>
      <c r="M45" s="1">
        <v>-3.39</v>
      </c>
      <c r="N45" s="127">
        <v>1.88</v>
      </c>
      <c r="O45" s="128" t="s">
        <v>524</v>
      </c>
      <c r="P45" s="128" t="s">
        <v>524</v>
      </c>
      <c r="Q45" s="128" t="s">
        <v>524</v>
      </c>
      <c r="R45" s="128" t="s">
        <v>524</v>
      </c>
    </row>
    <row r="46" spans="1:18" x14ac:dyDescent="0.2">
      <c r="A46" s="3"/>
      <c r="B46" s="3"/>
      <c r="C46" s="3"/>
      <c r="D46" s="1" t="s">
        <v>16</v>
      </c>
      <c r="E46" s="128" t="s">
        <v>524</v>
      </c>
      <c r="F46" s="128" t="s">
        <v>524</v>
      </c>
      <c r="G46" s="128" t="s">
        <v>524</v>
      </c>
      <c r="H46" s="128" t="s">
        <v>524</v>
      </c>
      <c r="I46" s="128" t="s">
        <v>524</v>
      </c>
      <c r="J46" s="128" t="s">
        <v>524</v>
      </c>
      <c r="K46" s="128" t="s">
        <v>524</v>
      </c>
      <c r="L46" s="128" t="s">
        <v>524</v>
      </c>
      <c r="M46" s="1">
        <v>-12.14</v>
      </c>
      <c r="N46" s="127">
        <v>0.9</v>
      </c>
      <c r="O46" s="128" t="s">
        <v>524</v>
      </c>
      <c r="P46" s="128" t="s">
        <v>524</v>
      </c>
      <c r="Q46" s="128" t="s">
        <v>524</v>
      </c>
      <c r="R46" s="128" t="s">
        <v>524</v>
      </c>
    </row>
    <row r="47" spans="1:18" x14ac:dyDescent="0.2">
      <c r="A47" s="3"/>
      <c r="B47" s="3"/>
      <c r="C47" s="3"/>
      <c r="D47" s="1" t="s">
        <v>18</v>
      </c>
      <c r="E47" s="128" t="s">
        <v>524</v>
      </c>
      <c r="F47" s="128" t="s">
        <v>524</v>
      </c>
      <c r="G47" s="128" t="s">
        <v>524</v>
      </c>
      <c r="H47" s="128" t="s">
        <v>524</v>
      </c>
      <c r="I47" s="128" t="s">
        <v>524</v>
      </c>
      <c r="J47" s="128" t="s">
        <v>524</v>
      </c>
      <c r="K47" s="128" t="s">
        <v>524</v>
      </c>
      <c r="L47" s="128" t="s">
        <v>524</v>
      </c>
      <c r="M47" s="1">
        <v>29.9</v>
      </c>
      <c r="N47" s="127">
        <v>2.0499999999999998</v>
      </c>
      <c r="O47" s="128" t="s">
        <v>524</v>
      </c>
      <c r="P47" s="128" t="s">
        <v>524</v>
      </c>
      <c r="Q47" s="128" t="s">
        <v>524</v>
      </c>
      <c r="R47" s="128" t="s">
        <v>524</v>
      </c>
    </row>
    <row r="48" spans="1:18" x14ac:dyDescent="0.2">
      <c r="A48" s="3"/>
      <c r="B48" s="3"/>
      <c r="C48" s="3"/>
      <c r="D48" s="1" t="s">
        <v>22</v>
      </c>
      <c r="E48" s="128" t="s">
        <v>524</v>
      </c>
      <c r="F48" s="128" t="s">
        <v>524</v>
      </c>
      <c r="G48" s="128" t="s">
        <v>524</v>
      </c>
      <c r="H48" s="128" t="s">
        <v>524</v>
      </c>
      <c r="I48" s="128" t="s">
        <v>524</v>
      </c>
      <c r="J48" s="128" t="s">
        <v>524</v>
      </c>
      <c r="K48" s="128" t="s">
        <v>524</v>
      </c>
      <c r="L48" s="128" t="s">
        <v>524</v>
      </c>
      <c r="M48" s="1">
        <v>8.43</v>
      </c>
      <c r="N48" s="127">
        <v>0.85</v>
      </c>
      <c r="O48" s="128" t="s">
        <v>524</v>
      </c>
      <c r="P48" s="128" t="s">
        <v>524</v>
      </c>
      <c r="Q48" s="128" t="s">
        <v>524</v>
      </c>
      <c r="R48" s="128" t="s">
        <v>524</v>
      </c>
    </row>
    <row r="49" spans="1:18" x14ac:dyDescent="0.2">
      <c r="A49" s="3"/>
      <c r="B49" s="3"/>
      <c r="C49" s="3"/>
      <c r="D49" s="1" t="s">
        <v>26</v>
      </c>
      <c r="E49" s="128" t="s">
        <v>524</v>
      </c>
      <c r="F49" s="128" t="s">
        <v>524</v>
      </c>
      <c r="G49" s="128" t="s">
        <v>524</v>
      </c>
      <c r="H49" s="128" t="s">
        <v>524</v>
      </c>
      <c r="I49" s="128" t="s">
        <v>524</v>
      </c>
      <c r="J49" s="128" t="s">
        <v>524</v>
      </c>
      <c r="K49" s="128" t="s">
        <v>524</v>
      </c>
      <c r="L49" s="128" t="s">
        <v>524</v>
      </c>
      <c r="M49" s="1">
        <v>4.37</v>
      </c>
      <c r="N49" s="127">
        <v>1.1000000000000001</v>
      </c>
      <c r="O49" s="128" t="s">
        <v>524</v>
      </c>
      <c r="P49" s="128" t="s">
        <v>524</v>
      </c>
      <c r="Q49" s="128" t="s">
        <v>524</v>
      </c>
      <c r="R49" s="128" t="s">
        <v>524</v>
      </c>
    </row>
    <row r="50" spans="1:18" x14ac:dyDescent="0.2">
      <c r="A50" s="3"/>
      <c r="B50" s="3"/>
      <c r="C50" s="3"/>
      <c r="D50" s="1" t="s">
        <v>548</v>
      </c>
      <c r="E50" s="128" t="s">
        <v>524</v>
      </c>
      <c r="F50" s="128" t="s">
        <v>524</v>
      </c>
      <c r="G50" s="128" t="s">
        <v>524</v>
      </c>
      <c r="H50" s="128" t="s">
        <v>524</v>
      </c>
      <c r="I50" s="128" t="s">
        <v>524</v>
      </c>
      <c r="J50" s="128" t="s">
        <v>524</v>
      </c>
      <c r="K50" s="128" t="s">
        <v>524</v>
      </c>
      <c r="L50" s="128" t="s">
        <v>524</v>
      </c>
      <c r="M50" s="128" t="s">
        <v>524</v>
      </c>
      <c r="N50" s="128" t="s">
        <v>524</v>
      </c>
      <c r="O50" s="1">
        <v>1.55</v>
      </c>
      <c r="P50" s="127">
        <v>0.47</v>
      </c>
      <c r="Q50" s="128" t="s">
        <v>524</v>
      </c>
      <c r="R50" s="128" t="s">
        <v>524</v>
      </c>
    </row>
    <row r="51" spans="1:18" x14ac:dyDescent="0.2">
      <c r="A51" s="3"/>
      <c r="B51" s="3"/>
      <c r="C51" s="3"/>
      <c r="D51" s="1" t="s">
        <v>51</v>
      </c>
      <c r="E51" s="128" t="s">
        <v>524</v>
      </c>
      <c r="F51" s="128" t="s">
        <v>524</v>
      </c>
      <c r="G51" s="128" t="s">
        <v>524</v>
      </c>
      <c r="H51" s="128" t="s">
        <v>524</v>
      </c>
      <c r="I51" s="128" t="s">
        <v>524</v>
      </c>
      <c r="J51" s="128" t="s">
        <v>524</v>
      </c>
      <c r="K51" s="128" t="s">
        <v>524</v>
      </c>
      <c r="L51" s="128" t="s">
        <v>524</v>
      </c>
      <c r="M51" s="128" t="s">
        <v>524</v>
      </c>
      <c r="N51" s="128" t="s">
        <v>524</v>
      </c>
      <c r="O51" s="1">
        <v>12.5</v>
      </c>
      <c r="P51" s="127">
        <v>0.99</v>
      </c>
      <c r="Q51" s="128" t="s">
        <v>524</v>
      </c>
      <c r="R51" s="128" t="s">
        <v>524</v>
      </c>
    </row>
    <row r="52" spans="1:18" x14ac:dyDescent="0.2">
      <c r="A52" s="3"/>
      <c r="B52" s="3"/>
      <c r="C52" s="3"/>
      <c r="D52" s="1" t="s">
        <v>53</v>
      </c>
      <c r="E52" s="128" t="s">
        <v>524</v>
      </c>
      <c r="F52" s="128" t="s">
        <v>524</v>
      </c>
      <c r="G52" s="128" t="s">
        <v>524</v>
      </c>
      <c r="H52" s="128" t="s">
        <v>524</v>
      </c>
      <c r="I52" s="128" t="s">
        <v>524</v>
      </c>
      <c r="J52" s="128" t="s">
        <v>524</v>
      </c>
      <c r="K52" s="128" t="s">
        <v>524</v>
      </c>
      <c r="L52" s="128" t="s">
        <v>524</v>
      </c>
      <c r="M52" s="128" t="s">
        <v>524</v>
      </c>
      <c r="N52" s="128" t="s">
        <v>524</v>
      </c>
      <c r="O52" s="1">
        <v>24.6</v>
      </c>
      <c r="P52" s="127">
        <v>1.59</v>
      </c>
      <c r="Q52" s="128" t="s">
        <v>524</v>
      </c>
      <c r="R52" s="128" t="s">
        <v>524</v>
      </c>
    </row>
    <row r="53" spans="1:18" x14ac:dyDescent="0.2">
      <c r="A53" s="3"/>
      <c r="B53" s="3"/>
      <c r="C53" s="3"/>
      <c r="D53" s="1" t="s">
        <v>331</v>
      </c>
      <c r="E53" s="128" t="s">
        <v>524</v>
      </c>
      <c r="F53" s="128" t="s">
        <v>524</v>
      </c>
      <c r="G53" s="128" t="s">
        <v>524</v>
      </c>
      <c r="H53" s="128" t="s">
        <v>524</v>
      </c>
      <c r="I53" s="128" t="s">
        <v>524</v>
      </c>
      <c r="J53" s="128" t="s">
        <v>524</v>
      </c>
      <c r="K53" s="128" t="s">
        <v>524</v>
      </c>
      <c r="L53" s="128" t="s">
        <v>524</v>
      </c>
      <c r="M53" s="128" t="s">
        <v>524</v>
      </c>
      <c r="N53" s="128" t="s">
        <v>524</v>
      </c>
      <c r="O53" s="128" t="s">
        <v>524</v>
      </c>
      <c r="P53" s="128" t="s">
        <v>524</v>
      </c>
      <c r="Q53" s="1">
        <v>0.28000000000000003</v>
      </c>
      <c r="R53" s="127">
        <v>1.78</v>
      </c>
    </row>
    <row r="54" spans="1:18" x14ac:dyDescent="0.2">
      <c r="A54" s="3"/>
      <c r="B54" s="3"/>
      <c r="C54" s="3"/>
      <c r="D54" s="1" t="s">
        <v>75</v>
      </c>
      <c r="E54" s="128" t="s">
        <v>524</v>
      </c>
      <c r="F54" s="128" t="s">
        <v>524</v>
      </c>
      <c r="G54" s="128" t="s">
        <v>524</v>
      </c>
      <c r="H54" s="128" t="s">
        <v>524</v>
      </c>
      <c r="I54" s="128" t="s">
        <v>524</v>
      </c>
      <c r="J54" s="128" t="s">
        <v>524</v>
      </c>
      <c r="K54" s="128" t="s">
        <v>524</v>
      </c>
      <c r="L54" s="128" t="s">
        <v>524</v>
      </c>
      <c r="M54" s="128" t="s">
        <v>524</v>
      </c>
      <c r="N54" s="128" t="s">
        <v>524</v>
      </c>
      <c r="O54" s="128" t="s">
        <v>524</v>
      </c>
      <c r="P54" s="128" t="s">
        <v>524</v>
      </c>
      <c r="Q54" s="1">
        <v>-18.78</v>
      </c>
      <c r="R54" s="127">
        <v>1.58</v>
      </c>
    </row>
    <row r="55" spans="1:18" x14ac:dyDescent="0.2">
      <c r="A55" s="3"/>
      <c r="B55" s="3"/>
      <c r="C55" s="3"/>
      <c r="D55" s="1" t="s">
        <v>79</v>
      </c>
      <c r="E55" s="128" t="s">
        <v>524</v>
      </c>
      <c r="F55" s="128" t="s">
        <v>524</v>
      </c>
      <c r="G55" s="128" t="s">
        <v>524</v>
      </c>
      <c r="H55" s="128" t="s">
        <v>524</v>
      </c>
      <c r="I55" s="128" t="s">
        <v>524</v>
      </c>
      <c r="J55" s="128" t="s">
        <v>524</v>
      </c>
      <c r="K55" s="128" t="s">
        <v>524</v>
      </c>
      <c r="L55" s="128" t="s">
        <v>524</v>
      </c>
      <c r="M55" s="128" t="s">
        <v>524</v>
      </c>
      <c r="N55" s="128" t="s">
        <v>524</v>
      </c>
      <c r="O55" s="128" t="s">
        <v>524</v>
      </c>
      <c r="P55" s="128" t="s">
        <v>524</v>
      </c>
      <c r="Q55" s="1">
        <v>2.42</v>
      </c>
      <c r="R55" s="127">
        <v>1.0900000000000001</v>
      </c>
    </row>
    <row r="56" spans="1:18" x14ac:dyDescent="0.2">
      <c r="A56" s="3"/>
      <c r="B56" s="3"/>
      <c r="C56" s="3"/>
      <c r="D56" s="1" t="s">
        <v>81</v>
      </c>
      <c r="E56" s="128" t="s">
        <v>524</v>
      </c>
      <c r="F56" s="128" t="s">
        <v>524</v>
      </c>
      <c r="G56" s="128" t="s">
        <v>524</v>
      </c>
      <c r="H56" s="128" t="s">
        <v>524</v>
      </c>
      <c r="I56" s="128" t="s">
        <v>524</v>
      </c>
      <c r="J56" s="128" t="s">
        <v>524</v>
      </c>
      <c r="K56" s="128" t="s">
        <v>524</v>
      </c>
      <c r="L56" s="128" t="s">
        <v>524</v>
      </c>
      <c r="M56" s="128" t="s">
        <v>524</v>
      </c>
      <c r="N56" s="128" t="s">
        <v>524</v>
      </c>
      <c r="O56" s="128" t="s">
        <v>524</v>
      </c>
      <c r="P56" s="128" t="s">
        <v>524</v>
      </c>
      <c r="Q56" s="1">
        <v>0</v>
      </c>
      <c r="R56" s="127">
        <v>1.19</v>
      </c>
    </row>
    <row r="57" spans="1:18" x14ac:dyDescent="0.2">
      <c r="A57" s="3"/>
      <c r="B57" s="3"/>
      <c r="C57" s="3"/>
      <c r="D57" s="1" t="s">
        <v>89</v>
      </c>
      <c r="E57" s="128" t="s">
        <v>524</v>
      </c>
      <c r="F57" s="128" t="s">
        <v>524</v>
      </c>
      <c r="G57" s="128" t="s">
        <v>524</v>
      </c>
      <c r="H57" s="128" t="s">
        <v>524</v>
      </c>
      <c r="I57" s="128" t="s">
        <v>524</v>
      </c>
      <c r="J57" s="128" t="s">
        <v>524</v>
      </c>
      <c r="K57" s="128" t="s">
        <v>524</v>
      </c>
      <c r="L57" s="128" t="s">
        <v>524</v>
      </c>
      <c r="M57" s="128" t="s">
        <v>524</v>
      </c>
      <c r="N57" s="128" t="s">
        <v>524</v>
      </c>
      <c r="O57" s="128" t="s">
        <v>524</v>
      </c>
      <c r="P57" s="128" t="s">
        <v>524</v>
      </c>
      <c r="Q57" s="1">
        <v>4.41</v>
      </c>
      <c r="R57" s="127">
        <v>1.1200000000000001</v>
      </c>
    </row>
    <row r="58" spans="1:18" x14ac:dyDescent="0.2">
      <c r="A58" s="3"/>
      <c r="B58" s="3"/>
      <c r="C58" s="3"/>
      <c r="D58" s="1" t="s">
        <v>91</v>
      </c>
      <c r="E58" s="128" t="s">
        <v>524</v>
      </c>
      <c r="F58" s="128" t="s">
        <v>524</v>
      </c>
      <c r="G58" s="128" t="s">
        <v>524</v>
      </c>
      <c r="H58" s="128" t="s">
        <v>524</v>
      </c>
      <c r="I58" s="128" t="s">
        <v>524</v>
      </c>
      <c r="J58" s="128" t="s">
        <v>524</v>
      </c>
      <c r="K58" s="128" t="s">
        <v>524</v>
      </c>
      <c r="L58" s="128" t="s">
        <v>524</v>
      </c>
      <c r="M58" s="128" t="s">
        <v>524</v>
      </c>
      <c r="N58" s="128" t="s">
        <v>524</v>
      </c>
      <c r="O58" s="128" t="s">
        <v>524</v>
      </c>
      <c r="P58" s="128" t="s">
        <v>524</v>
      </c>
      <c r="Q58" s="1">
        <v>-6.75</v>
      </c>
      <c r="R58" s="127">
        <v>1.17</v>
      </c>
    </row>
    <row r="59" spans="1:18" x14ac:dyDescent="0.2">
      <c r="A59" s="3"/>
      <c r="B59" s="3"/>
      <c r="C59" s="3"/>
      <c r="D59" s="1" t="s">
        <v>333</v>
      </c>
      <c r="E59" s="128" t="s">
        <v>524</v>
      </c>
      <c r="F59" s="128" t="s">
        <v>524</v>
      </c>
      <c r="G59" s="128" t="s">
        <v>524</v>
      </c>
      <c r="H59" s="128" t="s">
        <v>524</v>
      </c>
      <c r="I59" s="128" t="s">
        <v>524</v>
      </c>
      <c r="J59" s="128" t="s">
        <v>524</v>
      </c>
      <c r="K59" s="128" t="s">
        <v>524</v>
      </c>
      <c r="L59" s="128" t="s">
        <v>524</v>
      </c>
      <c r="M59" s="128" t="s">
        <v>524</v>
      </c>
      <c r="N59" s="128" t="s">
        <v>524</v>
      </c>
      <c r="O59" s="128" t="s">
        <v>524</v>
      </c>
      <c r="P59" s="128" t="s">
        <v>524</v>
      </c>
      <c r="Q59" s="1">
        <v>-10.35</v>
      </c>
      <c r="R59" s="127">
        <v>2.02</v>
      </c>
    </row>
    <row r="60" spans="1:18" x14ac:dyDescent="0.2">
      <c r="A60" s="3"/>
      <c r="B60" s="3"/>
      <c r="C60" s="3"/>
      <c r="D60" s="1" t="s">
        <v>99</v>
      </c>
      <c r="E60" s="128" t="s">
        <v>524</v>
      </c>
      <c r="F60" s="128" t="s">
        <v>524</v>
      </c>
      <c r="G60" s="128" t="s">
        <v>524</v>
      </c>
      <c r="H60" s="128" t="s">
        <v>524</v>
      </c>
      <c r="I60" s="128" t="s">
        <v>524</v>
      </c>
      <c r="J60" s="128" t="s">
        <v>524</v>
      </c>
      <c r="K60" s="128" t="s">
        <v>524</v>
      </c>
      <c r="L60" s="128" t="s">
        <v>524</v>
      </c>
      <c r="M60" s="128" t="s">
        <v>524</v>
      </c>
      <c r="N60" s="128" t="s">
        <v>524</v>
      </c>
      <c r="O60" s="128" t="s">
        <v>524</v>
      </c>
      <c r="P60" s="128" t="s">
        <v>524</v>
      </c>
      <c r="Q60" s="1">
        <v>5.48</v>
      </c>
      <c r="R60" s="127">
        <v>1.25</v>
      </c>
    </row>
    <row r="61" spans="1:18" x14ac:dyDescent="0.2">
      <c r="A61" s="3"/>
      <c r="B61" s="3"/>
      <c r="C61" s="3"/>
      <c r="D61" s="1" t="s">
        <v>102</v>
      </c>
      <c r="E61" s="128" t="s">
        <v>524</v>
      </c>
      <c r="F61" s="128" t="s">
        <v>524</v>
      </c>
      <c r="G61" s="128" t="s">
        <v>524</v>
      </c>
      <c r="H61" s="128" t="s">
        <v>524</v>
      </c>
      <c r="I61" s="128" t="s">
        <v>524</v>
      </c>
      <c r="J61" s="128" t="s">
        <v>524</v>
      </c>
      <c r="K61" s="128" t="s">
        <v>524</v>
      </c>
      <c r="L61" s="128" t="s">
        <v>524</v>
      </c>
      <c r="M61" s="128" t="s">
        <v>524</v>
      </c>
      <c r="N61" s="128" t="s">
        <v>524</v>
      </c>
      <c r="O61" s="128" t="s">
        <v>524</v>
      </c>
      <c r="P61" s="128" t="s">
        <v>524</v>
      </c>
      <c r="Q61" s="1">
        <v>-13.47</v>
      </c>
      <c r="R61" s="127">
        <v>1.43</v>
      </c>
    </row>
    <row r="62" spans="1:18" x14ac:dyDescent="0.2">
      <c r="A62" s="3"/>
      <c r="B62" s="3"/>
      <c r="C62" s="3"/>
      <c r="D62" s="1" t="s">
        <v>105</v>
      </c>
      <c r="E62" s="128" t="s">
        <v>524</v>
      </c>
      <c r="F62" s="128" t="s">
        <v>524</v>
      </c>
      <c r="G62" s="128" t="s">
        <v>524</v>
      </c>
      <c r="H62" s="128" t="s">
        <v>524</v>
      </c>
      <c r="I62" s="128" t="s">
        <v>524</v>
      </c>
      <c r="J62" s="128" t="s">
        <v>524</v>
      </c>
      <c r="K62" s="128" t="s">
        <v>524</v>
      </c>
      <c r="L62" s="128" t="s">
        <v>524</v>
      </c>
      <c r="M62" s="128" t="s">
        <v>524</v>
      </c>
      <c r="N62" s="128" t="s">
        <v>524</v>
      </c>
      <c r="O62" s="128" t="s">
        <v>524</v>
      </c>
      <c r="P62" s="128" t="s">
        <v>524</v>
      </c>
      <c r="Q62" s="1">
        <v>0.04</v>
      </c>
      <c r="R62" s="127">
        <v>1.73</v>
      </c>
    </row>
    <row r="63" spans="1:18" x14ac:dyDescent="0.2">
      <c r="A63" s="3"/>
      <c r="B63" s="3"/>
      <c r="C63" s="3"/>
      <c r="D63" s="1" t="s">
        <v>115</v>
      </c>
      <c r="E63" s="128" t="s">
        <v>524</v>
      </c>
      <c r="F63" s="128" t="s">
        <v>524</v>
      </c>
      <c r="G63" s="128" t="s">
        <v>524</v>
      </c>
      <c r="H63" s="128" t="s">
        <v>524</v>
      </c>
      <c r="I63" s="128" t="s">
        <v>524</v>
      </c>
      <c r="J63" s="128" t="s">
        <v>524</v>
      </c>
      <c r="K63" s="128" t="s">
        <v>524</v>
      </c>
      <c r="L63" s="128" t="s">
        <v>524</v>
      </c>
      <c r="M63" s="128" t="s">
        <v>524</v>
      </c>
      <c r="N63" s="128" t="s">
        <v>524</v>
      </c>
      <c r="O63" s="128" t="s">
        <v>524</v>
      </c>
      <c r="P63" s="128" t="s">
        <v>524</v>
      </c>
      <c r="Q63" s="1">
        <v>1.3</v>
      </c>
      <c r="R63" s="127">
        <v>1.2</v>
      </c>
    </row>
    <row r="64" spans="1:18" ht="12.75" customHeight="1" x14ac:dyDescent="0.25">
      <c r="A64" s="3"/>
      <c r="B64" s="3"/>
      <c r="C64" s="3"/>
      <c r="D64" s="131" t="s">
        <v>543</v>
      </c>
      <c r="E64" s="157">
        <v>27.21</v>
      </c>
      <c r="F64" s="156"/>
      <c r="G64" s="158">
        <v>41.14</v>
      </c>
      <c r="H64" s="156"/>
      <c r="I64" s="155">
        <v>42.61</v>
      </c>
      <c r="J64" s="156"/>
      <c r="K64" s="155">
        <v>45.37</v>
      </c>
      <c r="L64" s="156"/>
      <c r="M64" s="155">
        <v>49.6</v>
      </c>
      <c r="N64" s="156"/>
      <c r="O64" s="155">
        <v>46.93</v>
      </c>
      <c r="P64" s="156"/>
      <c r="Q64" s="155">
        <v>48.15</v>
      </c>
      <c r="R64" s="156"/>
    </row>
    <row r="65" spans="1:19" ht="12.75" customHeight="1" x14ac:dyDescent="0.25">
      <c r="A65" s="3"/>
      <c r="B65" s="3"/>
      <c r="C65" s="3"/>
      <c r="D65" s="3" t="s">
        <v>544</v>
      </c>
      <c r="E65" s="157">
        <v>48483</v>
      </c>
      <c r="F65" s="156"/>
      <c r="G65" s="157">
        <v>17492</v>
      </c>
      <c r="H65" s="156"/>
      <c r="I65" s="157">
        <v>17492</v>
      </c>
      <c r="J65" s="156"/>
      <c r="K65" s="157">
        <v>17492</v>
      </c>
      <c r="L65" s="156"/>
      <c r="M65" s="155">
        <v>15660</v>
      </c>
      <c r="N65" s="156"/>
      <c r="O65" s="155">
        <v>11944</v>
      </c>
      <c r="P65" s="156"/>
      <c r="Q65" s="155">
        <v>15422</v>
      </c>
      <c r="R65" s="156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 t="s">
        <v>545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</sheetData>
  <mergeCells count="22">
    <mergeCell ref="E4:R4"/>
    <mergeCell ref="E5:F5"/>
    <mergeCell ref="G5:H5"/>
    <mergeCell ref="I5:J5"/>
    <mergeCell ref="K5:L5"/>
    <mergeCell ref="M5:N5"/>
    <mergeCell ref="O5:P5"/>
    <mergeCell ref="Q5:R5"/>
    <mergeCell ref="Q64:R64"/>
    <mergeCell ref="E65:F65"/>
    <mergeCell ref="G65:H65"/>
    <mergeCell ref="I65:J65"/>
    <mergeCell ref="K65:L65"/>
    <mergeCell ref="M65:N65"/>
    <mergeCell ref="O65:P65"/>
    <mergeCell ref="Q65:R65"/>
    <mergeCell ref="E64:F64"/>
    <mergeCell ref="G64:H64"/>
    <mergeCell ref="I64:J64"/>
    <mergeCell ref="K64:L64"/>
    <mergeCell ref="M64:N64"/>
    <mergeCell ref="O64:P64"/>
  </mergeCells>
  <pageMargins left="0.7" right="0.7" top="0.75" bottom="0.75" header="0.3" footer="0.3"/>
  <pageSetup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7"/>
  <sheetViews>
    <sheetView zoomScale="90" zoomScaleNormal="90" workbookViewId="0">
      <selection activeCell="F10" sqref="F10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3" ht="15.75" x14ac:dyDescent="0.25">
      <c r="B4" s="154" t="s">
        <v>380</v>
      </c>
      <c r="C4" s="154"/>
      <c r="D4" s="154"/>
      <c r="E4" s="154"/>
      <c r="F4" s="154"/>
      <c r="G4" s="154"/>
      <c r="H4" s="154"/>
      <c r="I4" s="154"/>
      <c r="J4" s="154"/>
    </row>
    <row r="6" spans="2:13" s="1" customFormat="1" ht="12.75" x14ac:dyDescent="0.2">
      <c r="B6" s="5" t="s">
        <v>381</v>
      </c>
    </row>
    <row r="7" spans="2:13" s="1" customFormat="1" ht="12.75" x14ac:dyDescent="0.2">
      <c r="C7" s="1" t="s">
        <v>339</v>
      </c>
      <c r="D7" s="1" t="s">
        <v>340</v>
      </c>
      <c r="E7" s="1" t="s">
        <v>344</v>
      </c>
      <c r="F7" s="1" t="s">
        <v>382</v>
      </c>
    </row>
    <row r="8" spans="2:13" s="1" customFormat="1" ht="12.75" x14ac:dyDescent="0.2">
      <c r="B8" s="1" t="s">
        <v>348</v>
      </c>
      <c r="C8" s="3">
        <v>128.05000000000001</v>
      </c>
    </row>
    <row r="9" spans="2:13" s="1" customFormat="1" ht="12.75" x14ac:dyDescent="0.2">
      <c r="B9" s="1" t="s">
        <v>349</v>
      </c>
      <c r="C9" s="62">
        <v>124.14</v>
      </c>
      <c r="D9" s="1">
        <v>94.52</v>
      </c>
      <c r="E9" s="77">
        <f>-(1-(D9/C9))</f>
        <v>-0.2386015788625746</v>
      </c>
      <c r="F9" s="53" t="s">
        <v>600</v>
      </c>
    </row>
    <row r="10" spans="2:13" s="1" customFormat="1" ht="12.75" x14ac:dyDescent="0.2">
      <c r="B10" s="1" t="s">
        <v>384</v>
      </c>
      <c r="C10" s="3">
        <v>96.5</v>
      </c>
      <c r="D10" s="1">
        <v>91.84</v>
      </c>
      <c r="E10" s="77">
        <f>-(1-(D10/C10))</f>
        <v>-4.8290155440414484E-2</v>
      </c>
      <c r="F10" s="53" t="s">
        <v>385</v>
      </c>
    </row>
    <row r="11" spans="2:13" s="1" customFormat="1" ht="12.75" x14ac:dyDescent="0.2">
      <c r="B11" s="1" t="s">
        <v>386</v>
      </c>
      <c r="C11" s="3">
        <v>94.47</v>
      </c>
      <c r="D11" s="3">
        <v>93.06</v>
      </c>
      <c r="E11" s="77">
        <f>-(1-(D11/C11))</f>
        <v>-1.492537313432829E-2</v>
      </c>
      <c r="F11" s="1" t="s">
        <v>387</v>
      </c>
    </row>
    <row r="12" spans="2:13" s="1" customFormat="1" ht="12.75" x14ac:dyDescent="0.2">
      <c r="B12" s="1" t="s">
        <v>388</v>
      </c>
      <c r="C12" s="3">
        <v>87.52</v>
      </c>
      <c r="D12" s="64">
        <v>72.86</v>
      </c>
      <c r="E12" s="77">
        <f>-(1-(D12/C12))</f>
        <v>-0.1675045703839122</v>
      </c>
      <c r="F12" s="1" t="s">
        <v>389</v>
      </c>
    </row>
    <row r="13" spans="2:13" x14ac:dyDescent="0.25">
      <c r="E13" s="78"/>
    </row>
    <row r="14" spans="2:13" x14ac:dyDescent="0.25">
      <c r="B14" s="5" t="s">
        <v>390</v>
      </c>
    </row>
    <row r="15" spans="2:13" x14ac:dyDescent="0.25">
      <c r="B15" s="1"/>
      <c r="C15" s="1" t="s">
        <v>340</v>
      </c>
      <c r="D15" s="1" t="s">
        <v>344</v>
      </c>
      <c r="E15" s="1" t="s">
        <v>382</v>
      </c>
      <c r="F15" s="1"/>
      <c r="G15" s="1"/>
      <c r="H15" s="1"/>
      <c r="I15" s="1"/>
      <c r="J15" s="1"/>
      <c r="K15" s="3"/>
      <c r="L15" s="1"/>
      <c r="M15" s="1"/>
    </row>
    <row r="16" spans="2:13" x14ac:dyDescent="0.25">
      <c r="B16" s="79" t="s">
        <v>366</v>
      </c>
      <c r="C16" s="79">
        <v>119.92</v>
      </c>
      <c r="D16" s="1"/>
      <c r="E16" s="1"/>
      <c r="F16" s="1"/>
      <c r="G16" s="1"/>
      <c r="H16" s="1"/>
      <c r="I16" s="1"/>
      <c r="J16" s="1"/>
      <c r="K16" s="3"/>
      <c r="L16" s="1"/>
      <c r="M16" s="1"/>
    </row>
    <row r="17" spans="2:18" x14ac:dyDescent="0.25">
      <c r="B17" s="79" t="s">
        <v>367</v>
      </c>
      <c r="C17" s="79">
        <v>73.290000000000006</v>
      </c>
      <c r="D17" s="1"/>
      <c r="E17" s="1"/>
      <c r="F17" s="1"/>
      <c r="G17" s="1"/>
      <c r="H17" s="1"/>
      <c r="I17" s="1"/>
      <c r="J17" s="1"/>
      <c r="K17" s="3"/>
      <c r="L17" s="1"/>
      <c r="M17" s="1"/>
    </row>
    <row r="18" spans="2:18" x14ac:dyDescent="0.25">
      <c r="B18" s="1" t="s">
        <v>368</v>
      </c>
      <c r="C18" s="1">
        <v>73.02</v>
      </c>
      <c r="D18" s="53">
        <f>-(1-(C18/C17))</f>
        <v>-3.683995088006653E-3</v>
      </c>
      <c r="E18" s="1" t="s">
        <v>8</v>
      </c>
      <c r="F18" s="1"/>
      <c r="G18" s="1"/>
      <c r="H18" s="74"/>
      <c r="I18" s="65"/>
      <c r="J18" s="1"/>
      <c r="K18" s="63"/>
      <c r="L18" s="1"/>
      <c r="M18" s="1"/>
    </row>
    <row r="19" spans="2:18" x14ac:dyDescent="0.25">
      <c r="B19" s="1" t="s">
        <v>370</v>
      </c>
      <c r="C19" s="1">
        <v>59.88</v>
      </c>
      <c r="D19" s="53">
        <f>-(1-(C19/C18))</f>
        <v>-0.17995069843878386</v>
      </c>
      <c r="E19" s="1" t="s">
        <v>391</v>
      </c>
      <c r="F19" s="1"/>
      <c r="G19" s="1"/>
      <c r="H19" s="53"/>
      <c r="I19" s="53"/>
      <c r="J19" s="53"/>
      <c r="K19" s="63"/>
      <c r="L19" s="1"/>
      <c r="M19" s="53"/>
    </row>
    <row r="20" spans="2:18" x14ac:dyDescent="0.25">
      <c r="E20" s="1"/>
      <c r="F20" s="1"/>
      <c r="G20" s="1"/>
    </row>
    <row r="21" spans="2:18" x14ac:dyDescent="0.25">
      <c r="B21" s="5" t="s">
        <v>392</v>
      </c>
      <c r="E21" s="1"/>
      <c r="F21" s="1"/>
      <c r="G21" s="1"/>
    </row>
    <row r="22" spans="2:18" x14ac:dyDescent="0.25">
      <c r="B22" s="1"/>
      <c r="C22" s="1" t="s">
        <v>340</v>
      </c>
      <c r="D22" s="1" t="s">
        <v>344</v>
      </c>
      <c r="E22" s="1" t="s">
        <v>382</v>
      </c>
      <c r="F22" s="1"/>
      <c r="G22" s="1"/>
      <c r="H22" s="1"/>
      <c r="J22" s="1"/>
    </row>
    <row r="23" spans="2:18" x14ac:dyDescent="0.25">
      <c r="B23" s="79" t="s">
        <v>366</v>
      </c>
      <c r="C23" s="79">
        <v>119.49</v>
      </c>
      <c r="D23" s="1"/>
      <c r="E23" s="1"/>
      <c r="F23" s="1"/>
      <c r="G23" s="1"/>
      <c r="H23" s="1"/>
      <c r="J23" s="1"/>
    </row>
    <row r="24" spans="2:18" x14ac:dyDescent="0.25">
      <c r="B24" s="79" t="s">
        <v>367</v>
      </c>
      <c r="C24" s="79">
        <v>72.62</v>
      </c>
      <c r="D24" s="1"/>
      <c r="E24" s="1"/>
      <c r="F24" s="1"/>
      <c r="G24" s="1"/>
      <c r="H24" s="53"/>
      <c r="J24" s="1"/>
    </row>
    <row r="25" spans="2:18" x14ac:dyDescent="0.25">
      <c r="B25" s="1" t="s">
        <v>368</v>
      </c>
      <c r="C25" s="1">
        <f>'MATH_Regression Output'!D43</f>
        <v>69.959999999999994</v>
      </c>
      <c r="D25" s="53">
        <f>-(1-(C25/C24))</f>
        <v>-3.6629027816028836E-2</v>
      </c>
      <c r="E25" s="1" t="s">
        <v>549</v>
      </c>
      <c r="F25" s="1"/>
      <c r="G25" s="74"/>
      <c r="H25" s="74"/>
      <c r="J25" s="74"/>
    </row>
    <row r="26" spans="2:18" x14ac:dyDescent="0.25">
      <c r="B26" s="1" t="s">
        <v>373</v>
      </c>
      <c r="C26" s="1">
        <f>'MATH_Regression Output'!D45</f>
        <v>46.2</v>
      </c>
      <c r="D26" s="53">
        <f>-(1-(C26/C25))</f>
        <v>-0.33962264150943389</v>
      </c>
      <c r="E26" s="1" t="s">
        <v>393</v>
      </c>
      <c r="F26" s="1"/>
      <c r="G26" s="1"/>
      <c r="H26" s="69"/>
      <c r="J26" s="53"/>
    </row>
    <row r="27" spans="2:18" x14ac:dyDescent="0.25">
      <c r="E27" s="1"/>
      <c r="F27" s="1"/>
      <c r="G27" s="1"/>
    </row>
    <row r="28" spans="2:18" x14ac:dyDescent="0.25">
      <c r="B28" s="80" t="s">
        <v>394</v>
      </c>
      <c r="E28" s="1"/>
      <c r="F28" s="1"/>
      <c r="G28" s="1"/>
    </row>
    <row r="29" spans="2:18" x14ac:dyDescent="0.25">
      <c r="B29" s="1"/>
      <c r="C29" s="1" t="s">
        <v>340</v>
      </c>
      <c r="D29" s="1" t="s">
        <v>344</v>
      </c>
      <c r="E29" s="1" t="s">
        <v>382</v>
      </c>
      <c r="F29" s="1"/>
      <c r="G29" s="1"/>
      <c r="H29" s="1"/>
      <c r="J29" s="1"/>
      <c r="K29" s="1"/>
      <c r="L29" s="1"/>
      <c r="M29" s="3"/>
      <c r="N29" s="1"/>
      <c r="O29" s="1"/>
      <c r="P29" s="1"/>
      <c r="Q29" s="1"/>
      <c r="R29" s="1"/>
    </row>
    <row r="30" spans="2:18" x14ac:dyDescent="0.25">
      <c r="B30" s="79" t="s">
        <v>366</v>
      </c>
      <c r="C30" s="79">
        <v>123.64</v>
      </c>
      <c r="D30" s="1"/>
      <c r="E30" s="1"/>
      <c r="F30" s="1"/>
      <c r="G30" s="1"/>
      <c r="H30" s="1"/>
      <c r="J30" s="1"/>
      <c r="K30" s="1"/>
      <c r="L30" s="1"/>
      <c r="M30" s="3"/>
      <c r="N30" s="1"/>
      <c r="O30" s="1"/>
      <c r="P30" s="1"/>
      <c r="Q30" s="1"/>
      <c r="R30" s="1"/>
    </row>
    <row r="31" spans="2:18" x14ac:dyDescent="0.25">
      <c r="B31" s="79" t="s">
        <v>367</v>
      </c>
      <c r="C31" s="79">
        <v>74.86</v>
      </c>
      <c r="D31" s="1"/>
      <c r="E31" s="1"/>
      <c r="F31" s="1"/>
      <c r="G31" s="1"/>
      <c r="H31" s="53"/>
      <c r="J31" s="1"/>
      <c r="K31" s="1"/>
      <c r="L31" s="1"/>
      <c r="M31" s="3"/>
      <c r="N31" s="1"/>
      <c r="O31" s="1"/>
      <c r="P31" s="1"/>
      <c r="Q31" s="1"/>
      <c r="R31" s="1"/>
    </row>
    <row r="32" spans="2:18" x14ac:dyDescent="0.25">
      <c r="B32" s="1" t="s">
        <v>349</v>
      </c>
      <c r="C32" s="1">
        <v>70.83</v>
      </c>
      <c r="D32" s="53">
        <f>-(1-(C32/C31))</f>
        <v>-5.3833823136521519E-2</v>
      </c>
      <c r="E32" s="1" t="s">
        <v>395</v>
      </c>
      <c r="F32" s="1"/>
      <c r="G32" s="1"/>
      <c r="H32" s="75"/>
      <c r="J32" s="76"/>
      <c r="K32" s="65"/>
      <c r="L32" s="65"/>
      <c r="M32" s="63"/>
      <c r="N32" s="1"/>
      <c r="O32" s="1"/>
      <c r="P32" s="1"/>
      <c r="Q32" s="1"/>
      <c r="R32" s="1"/>
    </row>
    <row r="33" spans="2:18" x14ac:dyDescent="0.25">
      <c r="B33" s="1" t="s">
        <v>378</v>
      </c>
      <c r="C33" s="1">
        <v>67.41</v>
      </c>
      <c r="D33" s="53">
        <f>-(1-(C33/C32))</f>
        <v>-4.8284625158831029E-2</v>
      </c>
      <c r="E33" s="1" t="s">
        <v>396</v>
      </c>
      <c r="F33" s="1"/>
      <c r="G33" s="1"/>
      <c r="H33" s="69"/>
      <c r="J33" s="53"/>
      <c r="K33" s="53"/>
      <c r="L33" s="53"/>
      <c r="M33" s="63"/>
      <c r="N33" s="1"/>
      <c r="O33" s="1"/>
      <c r="P33" s="1"/>
      <c r="Q33" s="1"/>
      <c r="R33" s="1"/>
    </row>
    <row r="34" spans="2:18" x14ac:dyDescent="0.25">
      <c r="B34" s="1" t="s">
        <v>379</v>
      </c>
      <c r="C34" s="1">
        <v>64.14</v>
      </c>
      <c r="D34" s="53">
        <f>-(1-(C34/C33))</f>
        <v>-4.8509123275478405E-2</v>
      </c>
      <c r="E34" s="1" t="s">
        <v>397</v>
      </c>
      <c r="F34" s="1"/>
      <c r="G34" s="1"/>
      <c r="H34" s="69"/>
      <c r="J34" s="53"/>
      <c r="K34" s="53"/>
      <c r="L34" s="53"/>
      <c r="M34" s="63"/>
      <c r="N34" s="1"/>
      <c r="O34" s="1"/>
      <c r="P34" s="1"/>
      <c r="Q34" s="1"/>
      <c r="R34" s="1"/>
    </row>
    <row r="35" spans="2:1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x14ac:dyDescent="0.25">
      <c r="E36" s="1"/>
      <c r="F36" s="1"/>
      <c r="G36" s="1"/>
    </row>
    <row r="37" spans="2:18" x14ac:dyDescent="0.25">
      <c r="E37" s="1"/>
      <c r="F37" s="1"/>
      <c r="G37" s="1"/>
    </row>
  </sheetData>
  <mergeCells count="1">
    <mergeCell ref="B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/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3" t="s">
        <v>173</v>
      </c>
    </row>
    <row r="16" spans="2:6" x14ac:dyDescent="0.2">
      <c r="B16" s="10" t="s">
        <v>174</v>
      </c>
      <c r="C16" s="164"/>
    </row>
    <row r="17" spans="2:3" x14ac:dyDescent="0.2">
      <c r="B17" s="10" t="s">
        <v>175</v>
      </c>
      <c r="C17" s="164"/>
    </row>
    <row r="18" spans="2:3" x14ac:dyDescent="0.2">
      <c r="B18" s="10" t="s">
        <v>176</v>
      </c>
      <c r="C18" s="164"/>
    </row>
    <row r="19" spans="2:3" x14ac:dyDescent="0.2">
      <c r="B19" s="10" t="s">
        <v>177</v>
      </c>
      <c r="C19" s="164"/>
    </row>
    <row r="20" spans="2:3" x14ac:dyDescent="0.2">
      <c r="B20" s="10" t="s">
        <v>178</v>
      </c>
      <c r="C20" s="164"/>
    </row>
    <row r="21" spans="2:3" x14ac:dyDescent="0.2">
      <c r="B21" s="10" t="s">
        <v>179</v>
      </c>
      <c r="C21" s="164"/>
    </row>
    <row r="22" spans="2:3" x14ac:dyDescent="0.2">
      <c r="B22" s="10" t="s">
        <v>180</v>
      </c>
      <c r="C22" s="165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18" t="s">
        <v>194</v>
      </c>
      <c r="C8" s="18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20" t="s">
        <v>206</v>
      </c>
      <c r="C15" s="20" t="s">
        <v>50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18" t="s">
        <v>211</v>
      </c>
      <c r="C18" s="18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18" t="s">
        <v>214</v>
      </c>
      <c r="C22" s="18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18" t="s">
        <v>220</v>
      </c>
      <c r="C24" s="18" t="s">
        <v>221</v>
      </c>
    </row>
    <row r="25" spans="2:4" x14ac:dyDescent="0.2">
      <c r="B25" s="18" t="s">
        <v>222</v>
      </c>
      <c r="C25" s="18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18" t="s">
        <v>227</v>
      </c>
      <c r="C27" s="18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19" t="s">
        <v>233</v>
      </c>
      <c r="C30" s="17" t="s">
        <v>234</v>
      </c>
    </row>
    <row r="31" spans="2:4" x14ac:dyDescent="0.2">
      <c r="B31" s="18" t="s">
        <v>235</v>
      </c>
      <c r="C31" s="18" t="s">
        <v>236</v>
      </c>
    </row>
    <row r="32" spans="2:4" x14ac:dyDescent="0.2">
      <c r="B32" s="18" t="s">
        <v>237</v>
      </c>
      <c r="C32" s="18" t="s">
        <v>238</v>
      </c>
    </row>
    <row r="33" spans="2:3" x14ac:dyDescent="0.2">
      <c r="B33" s="19" t="s">
        <v>239</v>
      </c>
      <c r="C33" s="19" t="s">
        <v>240</v>
      </c>
    </row>
    <row r="34" spans="2:3" x14ac:dyDescent="0.2">
      <c r="B34" s="19" t="s">
        <v>239</v>
      </c>
      <c r="C34" s="19" t="s">
        <v>150</v>
      </c>
    </row>
    <row r="35" spans="2:3" x14ac:dyDescent="0.2">
      <c r="B35" s="18" t="s">
        <v>241</v>
      </c>
      <c r="C35" s="18" t="s">
        <v>242</v>
      </c>
    </row>
    <row r="36" spans="2:3" x14ac:dyDescent="0.2">
      <c r="B36" s="26" t="s">
        <v>243</v>
      </c>
      <c r="C36" s="13" t="s">
        <v>244</v>
      </c>
    </row>
    <row r="37" spans="2:3" x14ac:dyDescent="0.2">
      <c r="B37" s="26" t="s">
        <v>245</v>
      </c>
      <c r="C37" s="13" t="s">
        <v>246</v>
      </c>
    </row>
    <row r="38" spans="2:3" x14ac:dyDescent="0.2">
      <c r="B38" s="19" t="s">
        <v>247</v>
      </c>
      <c r="C38" s="19" t="s">
        <v>151</v>
      </c>
    </row>
    <row r="39" spans="2:3" x14ac:dyDescent="0.2">
      <c r="B39" s="20" t="s">
        <v>248</v>
      </c>
      <c r="C39" s="27" t="s">
        <v>54</v>
      </c>
    </row>
    <row r="40" spans="2:3" x14ac:dyDescent="0.2">
      <c r="B40" s="20" t="s">
        <v>249</v>
      </c>
      <c r="C40" s="28" t="s">
        <v>250</v>
      </c>
    </row>
    <row r="41" spans="2:3" x14ac:dyDescent="0.2">
      <c r="B41" s="20" t="s">
        <v>251</v>
      </c>
      <c r="C41" s="28" t="s">
        <v>252</v>
      </c>
    </row>
    <row r="42" spans="2:3" x14ac:dyDescent="0.2">
      <c r="B42" s="20" t="s">
        <v>253</v>
      </c>
      <c r="C42" s="28" t="s">
        <v>254</v>
      </c>
    </row>
    <row r="43" spans="2:3" x14ac:dyDescent="0.2">
      <c r="B43" s="20" t="s">
        <v>255</v>
      </c>
      <c r="C43" s="28" t="s">
        <v>256</v>
      </c>
    </row>
    <row r="44" spans="2:3" x14ac:dyDescent="0.2">
      <c r="B44" s="20" t="s">
        <v>257</v>
      </c>
      <c r="C44" s="28" t="s">
        <v>258</v>
      </c>
    </row>
    <row r="45" spans="2:3" x14ac:dyDescent="0.2">
      <c r="B45" s="19" t="s">
        <v>259</v>
      </c>
      <c r="C45" s="17" t="s">
        <v>260</v>
      </c>
    </row>
    <row r="46" spans="2:3" x14ac:dyDescent="0.2">
      <c r="B46" s="19" t="s">
        <v>261</v>
      </c>
      <c r="C46" s="19" t="s">
        <v>120</v>
      </c>
    </row>
    <row r="47" spans="2:3" x14ac:dyDescent="0.2">
      <c r="B47" s="16" t="s">
        <v>262</v>
      </c>
      <c r="C47" s="16" t="s">
        <v>141</v>
      </c>
    </row>
    <row r="48" spans="2:3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20" t="s">
        <v>264</v>
      </c>
      <c r="C53" s="28" t="s">
        <v>265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24" t="s">
        <v>272</v>
      </c>
      <c r="C57" s="25"/>
    </row>
    <row r="58" spans="2:3" x14ac:dyDescent="0.2">
      <c r="B58" s="24" t="s">
        <v>273</v>
      </c>
      <c r="C58" s="25"/>
    </row>
    <row r="59" spans="2:3" x14ac:dyDescent="0.2">
      <c r="B59" s="24" t="s">
        <v>274</v>
      </c>
      <c r="C59" s="24"/>
    </row>
  </sheetData>
  <pageMargins left="0.7" right="0.7" top="0.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Overview</vt:lpstr>
      <vt:lpstr>Math_Read_Scie_mean differences</vt:lpstr>
      <vt:lpstr>MATH_variable overview</vt:lpstr>
      <vt:lpstr>MATH_Regression Output</vt:lpstr>
      <vt:lpstr>Math reg tab for latex</vt:lpstr>
      <vt:lpstr>Math reg tab for latex old</vt:lpstr>
      <vt:lpstr>MATH_Decreasing variables</vt:lpstr>
      <vt:lpstr>MATH_variables student - common</vt:lpstr>
      <vt:lpstr>MATH_variables school</vt:lpstr>
      <vt:lpstr>MATH_variables student - rotate</vt:lpstr>
      <vt:lpstr>READ_variables overview</vt:lpstr>
      <vt:lpstr>READ_Regression Output</vt:lpstr>
      <vt:lpstr>Read reg tab for latex</vt:lpstr>
      <vt:lpstr>READ_Decreasing Variables</vt:lpstr>
      <vt:lpstr>READ_variables student - common</vt:lpstr>
      <vt:lpstr>READ_variables school</vt:lpstr>
      <vt:lpstr>READ_variables student - rotate</vt:lpstr>
      <vt:lpstr>SCIE_variables overview</vt:lpstr>
      <vt:lpstr>SCIE_Regression Output</vt:lpstr>
      <vt:lpstr>Scie reg tab for latex </vt:lpstr>
      <vt:lpstr>SCIE_Decerasing Variables</vt:lpstr>
      <vt:lpstr>SCIE_ variable student - common</vt:lpstr>
      <vt:lpstr>SCIE_variables school</vt:lpstr>
      <vt:lpstr>SCIE_variables student - rotate</vt:lpstr>
      <vt:lpstr>Sheet1</vt:lpstr>
      <vt:lpstr>'Math_Read_Scie_mean differences'!Print_Area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Sedmik</dc:creator>
  <cp:lastModifiedBy>Elisabeth Sedmik</cp:lastModifiedBy>
  <cp:lastPrinted>2015-08-27T20:42:14Z</cp:lastPrinted>
  <dcterms:created xsi:type="dcterms:W3CDTF">2015-08-24T20:05:28Z</dcterms:created>
  <dcterms:modified xsi:type="dcterms:W3CDTF">2015-09-09T17:07:10Z</dcterms:modified>
</cp:coreProperties>
</file>