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"/>
    </mc:Choice>
  </mc:AlternateContent>
  <bookViews>
    <workbookView xWindow="0" yWindow="0" windowWidth="28800" windowHeight="12435" tabRatio="966"/>
  </bookViews>
  <sheets>
    <sheet name="Overview" sheetId="20" r:id="rId1"/>
    <sheet name="MATH_variable overview" sheetId="2" r:id="rId2"/>
    <sheet name="MATH_Regression Output" sheetId="6" r:id="rId3"/>
    <sheet name="MATH_Decreasing variables" sheetId="7" r:id="rId4"/>
    <sheet name="MATH_variables student - common" sheetId="3" r:id="rId5"/>
    <sheet name="MATH_variables school" sheetId="4" r:id="rId6"/>
    <sheet name="MATH_variables student - rotate" sheetId="5" r:id="rId7"/>
    <sheet name="READ_variables overview" sheetId="8" r:id="rId8"/>
    <sheet name="READ_Regression Output" sheetId="12" r:id="rId9"/>
    <sheet name="READ_Decreasing Variables" sheetId="13" r:id="rId10"/>
    <sheet name="READ_variables student - common" sheetId="9" r:id="rId11"/>
    <sheet name="READ_variables school" sheetId="10" r:id="rId12"/>
    <sheet name="READ_variables student - rotate" sheetId="11" r:id="rId13"/>
    <sheet name="SCIE_variables overview" sheetId="14" r:id="rId14"/>
    <sheet name="SCIE_Regression Output" sheetId="18" r:id="rId15"/>
    <sheet name="SCIE_Decerasing Variables" sheetId="19" r:id="rId16"/>
    <sheet name="SCIE_ variable student - common" sheetId="15" r:id="rId17"/>
    <sheet name="SCIE_variables school" sheetId="16" r:id="rId18"/>
    <sheet name="SCIE_variables student - rotate" sheetId="17" r:id="rId19"/>
    <sheet name="Sheet1" sheetId="1" r:id="rId20"/>
  </sheets>
  <definedNames>
    <definedName name="_xlnm.Print_Area" localSheetId="7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0" l="1"/>
  <c r="E36" i="20"/>
  <c r="D36" i="20"/>
  <c r="F35" i="20"/>
  <c r="E35" i="20"/>
  <c r="D35" i="20"/>
  <c r="F34" i="20"/>
  <c r="E34" i="20"/>
  <c r="D34" i="20"/>
  <c r="F33" i="20"/>
  <c r="E33" i="20"/>
  <c r="D33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J31" i="18"/>
  <c r="H31" i="18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6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<sst xmlns="http://schemas.openxmlformats.org/spreadsheetml/2006/main" count="1927" uniqueCount="518">
  <si>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</si>
  <si>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</si>
  <si>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</si>
  <si>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</si>
  <si>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</si>
  <si>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</si>
  <si>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</si>
  <si>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</si>
  <si>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</si>
  <si>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</si>
  <si>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</si>
  <si>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</si>
  <si>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</si>
  <si>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</si>
  <si>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</si>
  <si>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</si>
  <si>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</si>
  <si>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</si>
  <si>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</si>
  <si>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</si>
  <si>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</si>
  <si>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</si>
  <si>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</si>
  <si>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</si>
  <si>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</si>
  <si>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</si>
  <si>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</si>
  <si>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</si>
  <si>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</si>
  <si>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</si>
  <si>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</si>
  <si>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</si>
  <si>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</si>
  <si>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</si>
  <si>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</si>
  <si>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</si>
  <si>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</si>
  <si>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</si>
  <si>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</si>
  <si>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</si>
  <si>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</si>
  <si>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</si>
  <si>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</si>
  <si>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</si>
  <si>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</si>
  <si>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</si>
  <si>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</si>
  <si>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</si>
  <si>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</si>
  <si>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</si>
  <si>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</si>
  <si>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</si>
  <si>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</si>
  <si>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</si>
  <si>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</si>
  <si>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</si>
  <si>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</si>
  <si>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</si>
  <si>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</si>
  <si>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</si>
  <si>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</si>
  <si>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</si>
  <si>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</si>
  <si>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</si>
  <si>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</si>
  <si>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</si>
  <si>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</si>
  <si>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</si>
  <si>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</si>
  <si>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</si>
  <si>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</si>
  <si>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</si>
  <si>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</si>
  <si>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</si>
  <si>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</si>
  <si>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</si>
  <si>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</si>
  <si>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</si>
  <si>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</si>
  <si>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</si>
  <si>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</si>
  <si>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</si>
  <si>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</si>
  <si>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</si>
  <si>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</si>
  <si>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</si>
  <si>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</si>
  <si>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</si>
  <si>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</si>
  <si>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</si>
  <si>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</si>
  <si>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</si>
  <si>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</si>
  <si>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</si>
  <si>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</si>
  <si>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</si>
  <si>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</si>
  <si>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</si>
  <si>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</si>
  <si>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</si>
  <si>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</si>
  <si>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</si>
  <si>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</si>
  <si>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</si>
  <si>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</si>
  <si>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</si>
  <si>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</si>
  <si>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</si>
  <si>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</si>
  <si>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</si>
  <si>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</si>
  <si>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</si>
  <si>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</si>
  <si>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</si>
  <si>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</si>
  <si>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</si>
  <si>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</si>
  <si>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</si>
  <si>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</si>
  <si>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</si>
  <si>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</si>
  <si>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</si>
  <si>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</si>
  <si>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</si>
  <si>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</si>
  <si>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</si>
  <si>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</si>
  <si>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</si>
  <si>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</si>
  <si>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</si>
  <si>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</si>
  <si>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</si>
  <si>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</si>
  <si>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</si>
  <si>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</si>
  <si>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</si>
  <si>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</si>
  <si>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</si>
  <si>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</si>
  <si>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</si>
  <si>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</si>
  <si>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</si>
  <si>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</si>
  <si>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</si>
  <si>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</si>
  <si>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</si>
  <si>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</si>
  <si>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</si>
  <si>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</si>
  <si>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</si>
  <si>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</si>
  <si>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</si>
  <si>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</si>
  <si>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</si>
  <si>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</si>
  <si>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</si>
  <si>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</si>
  <si>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</si>
  <si>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</si>
  <si>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</si>
  <si>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</si>
  <si>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</si>
  <si>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</si>
  <si>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</si>
  <si>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</si>
  <si>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</si>
  <si>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</si>
  <si>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</si>
  <si>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</si>
  <si>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</si>
  <si>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</si>
  <si>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</si>
  <si>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</si>
  <si>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</si>
  <si>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</si>
  <si>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</si>
  <si>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</si>
  <si>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</si>
  <si>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</si>
  <si>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</si>
  <si>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</si>
  <si>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</si>
  <si>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</si>
  <si>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</si>
  <si>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</si>
  <si>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</si>
  <si>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</si>
  <si>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</si>
  <si>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</si>
  <si>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</si>
  <si>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</si>
  <si>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</si>
  <si>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</si>
  <si>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</si>
  <si>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</si>
  <si>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</si>
  <si>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</si>
  <si>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</si>
  <si>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</si>
  <si>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</si>
  <si>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</si>
  <si>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</si>
  <si>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</si>
  <si>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</si>
  <si>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</si>
  <si>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</si>
  <si>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</si>
  <si>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</si>
  <si>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</si>
  <si>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</si>
  <si>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</si>
  <si>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</si>
  <si>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</si>
  <si>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</si>
  <si>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</si>
  <si>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</si>
  <si>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</si>
  <si>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</si>
  <si>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</si>
  <si>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</si>
  <si>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</si>
  <si>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</si>
  <si>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</si>
  <si>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</si>
  <si>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</si>
  <si>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</si>
  <si>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</si>
  <si>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</si>
  <si>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</si>
  <si>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</si>
  <si>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</si>
  <si>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</si>
  <si>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</si>
  <si>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</si>
  <si>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</si>
  <si>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</si>
  <si>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</si>
  <si>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</si>
  <si>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</si>
  <si>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</si>
  <si>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</si>
  <si>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</si>
  <si>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</si>
  <si>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</si>
  <si>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</si>
  <si>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</si>
  <si>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</si>
  <si>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</si>
  <si>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</si>
  <si>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</si>
  <si>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</si>
  <si>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</si>
  <si>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</si>
  <si>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</si>
  <si>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</si>
  <si>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</si>
  <si>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</si>
  <si>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</si>
  <si>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</si>
  <si>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</si>
  <si>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</si>
  <si>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</si>
  <si>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</si>
  <si>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</si>
  <si>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</si>
  <si>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</si>
  <si>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</si>
  <si>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</si>
  <si>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</si>
  <si>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</si>
  <si>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</si>
  <si>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</si>
  <si>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</si>
  <si>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</si>
  <si>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</si>
  <si>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</si>
  <si>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</si>
  <si>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</si>
  <si>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</si>
  <si>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</si>
  <si>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</si>
  <si>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</si>
  <si>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</si>
  <si>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</si>
  <si>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</si>
  <si>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</si>
  <si>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</si>
  <si>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</si>
  <si>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</si>
  <si>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</si>
  <si>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</si>
  <si>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</si>
  <si>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</si>
  <si>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</si>
  <si>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</si>
  <si>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</si>
  <si>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</si>
  <si>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</si>
  <si>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</si>
  <si>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</si>
  <si>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</si>
  <si>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</si>
  <si>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</si>
  <si>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</si>
  <si>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</si>
  <si>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</si>
  <si>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</si>
  <si>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</si>
  <si>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</si>
  <si>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</si>
  <si>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</si>
  <si>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</si>
  <si>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</si>
  <si>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</si>
  <si>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</si>
  <si>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</si>
  <si>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</si>
  <si>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</si>
  <si>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</si>
  <si>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</si>
  <si>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</si>
  <si>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</si>
  <si>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</si>
  <si>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</si>
  <si>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</si>
  <si>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</si>
  <si>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</si>
  <si>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</si>
  <si>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</si>
  <si>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</si>
  <si>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</si>
  <si>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</si>
  <si>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</si>
  <si>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</si>
  <si>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</si>
  <si>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</si>
  <si>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</si>
  <si>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</si>
  <si>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</si>
  <si>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</si>
  <si>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</si>
  <si>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</si>
  <si>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</si>
  <si>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</si>
  <si>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</si>
  <si>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</si>
  <si>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</si>
  <si>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</si>
  <si>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</si>
  <si>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</si>
  <si>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</si>
  <si>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</si>
  <si>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</si>
  <si>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</si>
  <si>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</si>
  <si>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</si>
  <si>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</si>
  <si>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</si>
  <si>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</si>
  <si>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</si>
  <si>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</si>
  <si>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</si>
  <si>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</si>
  <si>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</si>
  <si>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</si>
  <si>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</si>
  <si>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</si>
  <si>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</si>
  <si>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</si>
  <si>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</si>
  <si>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</si>
  <si>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</si>
  <si>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</si>
  <si>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</si>
  <si>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</si>
  <si>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</si>
  <si>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</si>
  <si>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</si>
  <si>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</si>
  <si>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</si>
  <si>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</si>
  <si>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</si>
  <si>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</si>
  <si>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</si>
  <si>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</si>
  <si>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</si>
  <si>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</si>
  <si>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</si>
  <si>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</si>
  <si>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</si>
  <si>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</si>
  <si>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</si>
  <si>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</si>
  <si>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ST55Q02 (Math lessons out of school)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</si>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</sst>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39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10" fillId="10" borderId="0" xfId="0" applyFont="1" applyFill="1" applyAlignment="1">
      <alignment horizontal="center" wrapText="1"/>
    </xf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21" fillId="10" borderId="0" xfId="0" applyFont="1" applyFill="1" applyAlignment="1">
      <alignment horizontal="center" wrapText="1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5</xdr:row>
      <xdr:rowOff>19050</xdr:rowOff>
    </xdr:from>
    <xdr:to>
      <xdr:col>9</xdr:col>
      <xdr:colOff>180975</xdr:colOff>
      <xdr:row>28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8"/>
  <sheetViews>
    <sheetView tabSelected="1" workbookViewId="0">
      <selection activeCell="N13" sqref="N13"/>
    </sheetView>
  </sheetViews>
  <sheetFormatPr defaultRowHeight="12.75" x14ac:dyDescent="0.2"/>
  <cols>
    <col min="1" max="2" width="9.140625" style="125"/>
    <col min="3" max="3" width="14.28515625" style="125" customWidth="1"/>
    <col min="4" max="6" width="9.42578125" style="125" customWidth="1"/>
    <col min="7" max="16384" width="9.140625" style="125"/>
  </cols>
  <sheetData>
    <row r="3" spans="2:13" x14ac:dyDescent="0.2">
      <c r="C3" s="136" t="s">
        <v>503</v>
      </c>
    </row>
    <row r="4" spans="2:13" x14ac:dyDescent="0.2">
      <c r="C4" s="125" t="s">
        <v>517</v>
      </c>
    </row>
    <row r="6" spans="2:13" x14ac:dyDescent="0.2">
      <c r="C6" s="136" t="s">
        <v>496</v>
      </c>
    </row>
    <row r="7" spans="2:13" x14ac:dyDescent="0.2">
      <c r="B7" s="137"/>
      <c r="C7" s="138" t="s">
        <v>497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</row>
    <row r="8" spans="2:13" x14ac:dyDescent="0.2">
      <c r="B8" s="137"/>
      <c r="C8" s="138" t="s">
        <v>498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</row>
    <row r="9" spans="2:13" x14ac:dyDescent="0.2">
      <c r="B9" s="137"/>
      <c r="C9" s="138" t="s">
        <v>499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</row>
    <row r="10" spans="2:13" x14ac:dyDescent="0.2">
      <c r="B10" s="137"/>
      <c r="C10" s="138" t="s">
        <v>501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</row>
    <row r="11" spans="2:13" x14ac:dyDescent="0.2">
      <c r="B11" s="137"/>
      <c r="C11" s="138" t="s">
        <v>500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</row>
    <row r="12" spans="2:13" x14ac:dyDescent="0.2">
      <c r="B12" s="137"/>
      <c r="C12" s="138" t="s">
        <v>502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</row>
    <row r="14" spans="2:13" x14ac:dyDescent="0.2">
      <c r="C14" s="136" t="s">
        <v>489</v>
      </c>
    </row>
    <row r="15" spans="2:13" x14ac:dyDescent="0.2">
      <c r="B15" s="137"/>
      <c r="C15" s="138" t="s">
        <v>504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2:13" x14ac:dyDescent="0.2">
      <c r="B16" s="137"/>
      <c r="C16" s="138" t="s">
        <v>505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</row>
    <row r="17" spans="2:13" x14ac:dyDescent="0.2">
      <c r="B17" s="137"/>
      <c r="C17" s="138" t="s">
        <v>506</v>
      </c>
      <c r="D17" s="137"/>
      <c r="E17" s="137"/>
      <c r="F17" s="137"/>
      <c r="G17" s="137"/>
      <c r="H17" s="137"/>
      <c r="I17" s="137"/>
      <c r="J17" s="137"/>
      <c r="K17" s="137" t="s">
        <v>516</v>
      </c>
      <c r="L17" s="137"/>
      <c r="M17" s="137"/>
    </row>
    <row r="18" spans="2:13" x14ac:dyDescent="0.2">
      <c r="B18" s="137"/>
      <c r="C18" s="138" t="s">
        <v>507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</row>
    <row r="19" spans="2:13" x14ac:dyDescent="0.2">
      <c r="B19" s="137"/>
      <c r="C19" s="138" t="s">
        <v>508</v>
      </c>
      <c r="D19" s="137"/>
      <c r="E19" s="137"/>
      <c r="F19" s="137"/>
      <c r="G19" s="137"/>
      <c r="H19" s="137"/>
      <c r="I19" s="137"/>
      <c r="J19" s="137"/>
      <c r="K19" s="137"/>
      <c r="L19" s="137"/>
      <c r="M19" s="137"/>
    </row>
    <row r="20" spans="2:13" x14ac:dyDescent="0.2">
      <c r="B20" s="137"/>
      <c r="C20" s="138" t="s">
        <v>509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</row>
    <row r="22" spans="2:13" x14ac:dyDescent="0.2">
      <c r="C22" s="136" t="s">
        <v>490</v>
      </c>
    </row>
    <row r="23" spans="2:13" x14ac:dyDescent="0.2">
      <c r="B23" s="137"/>
      <c r="C23" s="138" t="s">
        <v>510</v>
      </c>
      <c r="D23" s="137"/>
      <c r="E23" s="137"/>
      <c r="F23" s="137"/>
      <c r="G23" s="137"/>
      <c r="H23" s="137"/>
      <c r="I23" s="137"/>
      <c r="J23" s="137"/>
    </row>
    <row r="24" spans="2:13" x14ac:dyDescent="0.2">
      <c r="B24" s="137"/>
      <c r="C24" s="138" t="s">
        <v>511</v>
      </c>
      <c r="D24" s="137"/>
      <c r="E24" s="137"/>
      <c r="F24" s="137"/>
      <c r="G24" s="137"/>
      <c r="H24" s="137"/>
      <c r="I24" s="137"/>
      <c r="J24" s="137"/>
    </row>
    <row r="25" spans="2:13" x14ac:dyDescent="0.2">
      <c r="B25" s="137"/>
      <c r="C25" s="138" t="s">
        <v>512</v>
      </c>
      <c r="D25" s="137"/>
      <c r="E25" s="137"/>
      <c r="F25" s="137"/>
      <c r="G25" s="137"/>
      <c r="H25" s="137"/>
      <c r="I25" s="137"/>
      <c r="J25" s="137"/>
    </row>
    <row r="26" spans="2:13" x14ac:dyDescent="0.2">
      <c r="B26" s="137"/>
      <c r="C26" s="138" t="s">
        <v>513</v>
      </c>
      <c r="D26" s="137"/>
      <c r="E26" s="137"/>
      <c r="F26" s="137"/>
      <c r="G26" s="137"/>
      <c r="H26" s="137"/>
      <c r="I26" s="137"/>
      <c r="J26" s="137"/>
    </row>
    <row r="27" spans="2:13" x14ac:dyDescent="0.2">
      <c r="B27" s="137"/>
      <c r="C27" s="138" t="s">
        <v>514</v>
      </c>
      <c r="D27" s="137"/>
      <c r="E27" s="137"/>
      <c r="F27" s="137"/>
      <c r="G27" s="137"/>
      <c r="H27" s="137"/>
      <c r="I27" s="137"/>
      <c r="J27" s="137"/>
    </row>
    <row r="28" spans="2:13" x14ac:dyDescent="0.2">
      <c r="B28" s="137"/>
      <c r="C28" s="138" t="s">
        <v>515</v>
      </c>
      <c r="D28" s="137"/>
      <c r="E28" s="137"/>
      <c r="F28" s="137"/>
      <c r="G28" s="137"/>
      <c r="H28" s="137"/>
      <c r="I28" s="137"/>
      <c r="J28" s="137"/>
    </row>
    <row r="29" spans="2:13" x14ac:dyDescent="0.2">
      <c r="C29" s="133"/>
    </row>
    <row r="30" spans="2:13" ht="15" x14ac:dyDescent="0.25">
      <c r="C30" s="134" t="s">
        <v>487</v>
      </c>
      <c r="D30" s="135"/>
      <c r="E30" s="135"/>
      <c r="F30" s="135"/>
    </row>
    <row r="31" spans="2:13" ht="4.5" customHeight="1" x14ac:dyDescent="0.2">
      <c r="C31" s="126"/>
    </row>
    <row r="32" spans="2:13" x14ac:dyDescent="0.2">
      <c r="D32" s="127" t="s">
        <v>488</v>
      </c>
      <c r="E32" s="127" t="s">
        <v>489</v>
      </c>
      <c r="F32" s="127" t="s">
        <v>490</v>
      </c>
    </row>
    <row r="33" spans="3:6" x14ac:dyDescent="0.2">
      <c r="C33" s="128" t="s">
        <v>491</v>
      </c>
      <c r="D33" s="129">
        <f>-(1-0.61)</f>
        <v>-0.39</v>
      </c>
      <c r="E33" s="129">
        <f>-(1-0.56)</f>
        <v>-0.43999999999999995</v>
      </c>
      <c r="F33" s="129">
        <f>-(1-0.65)</f>
        <v>-0.35</v>
      </c>
    </row>
    <row r="34" spans="3:6" x14ac:dyDescent="0.2">
      <c r="C34" s="128" t="s">
        <v>492</v>
      </c>
      <c r="D34" s="129">
        <f>-(1-0.5)</f>
        <v>-0.5</v>
      </c>
      <c r="E34" s="129">
        <f>-(1-0.57)</f>
        <v>-0.43000000000000005</v>
      </c>
      <c r="F34" s="129">
        <f>-(1-0.65)</f>
        <v>-0.35</v>
      </c>
    </row>
    <row r="35" spans="3:6" x14ac:dyDescent="0.2">
      <c r="C35" s="128" t="s">
        <v>493</v>
      </c>
      <c r="D35" s="129">
        <f>-(1-0.39)</f>
        <v>-0.61</v>
      </c>
      <c r="E35" s="129">
        <f>-(1-0.55)</f>
        <v>-0.44999999999999996</v>
      </c>
      <c r="F35" s="129">
        <f>-(1-0.66)</f>
        <v>-0.33999999999999997</v>
      </c>
    </row>
    <row r="36" spans="3:6" x14ac:dyDescent="0.2">
      <c r="C36" s="128" t="s">
        <v>494</v>
      </c>
      <c r="D36" s="129">
        <f>-(1-0.52)</f>
        <v>-0.48</v>
      </c>
      <c r="E36" s="129">
        <f t="shared" ref="E36" si="0">-(1-0.52)</f>
        <v>-0.48</v>
      </c>
      <c r="F36" s="129">
        <f>-(1-0.61)</f>
        <v>-0.39</v>
      </c>
    </row>
    <row r="37" spans="3:6" x14ac:dyDescent="0.2">
      <c r="C37" s="130" t="s">
        <v>495</v>
      </c>
      <c r="D37" s="131"/>
      <c r="E37" s="131"/>
      <c r="F37" s="131"/>
    </row>
    <row r="38" spans="3:6" x14ac:dyDescent="0.2">
      <c r="C38" s="132"/>
      <c r="D38" s="132"/>
      <c r="E38" s="132"/>
      <c r="F38" s="132"/>
    </row>
  </sheetData>
  <mergeCells count="1">
    <mergeCell ref="C37:F38"/>
  </mergeCells>
  <hyperlinks>
    <hyperlink ref="C7" location="'MATH_variable overview'!A1" display="Math - variables used for regressions (structured in rotated non-rotated, rotated 1/2/3)"/>
    <hyperlink ref="C8" location="'MATH_Regression Output'!A1" display="Math - detailed regression output"/>
    <hyperlink ref="C9" location="'MATH_Decreasing variables'!A1" display="Math - decreasing variables"/>
    <hyperlink ref="C10" location="'MATH_variables student - common'!A1" display="Math - variables from common/non-rotated student questionnaire"/>
    <hyperlink ref="C11" location="'MATH_variables school'!A1" display="Math - variables from school questionnaire"/>
    <hyperlink ref="C12" location="'MATH_variables student - rotate'!A1" display="Math - variables from rotated student questionnaires"/>
    <hyperlink ref="C15" location="'READ_variables overview'!A1" display="Read - variables used for regressions (structured in rotated non-rotated, rotated 1/2/3)"/>
    <hyperlink ref="C16" location="'READ_Regression Output'!A1" display="Read - detailed regression output"/>
    <hyperlink ref="C17" location="'READ_Decreasing Variables'!A1" display="Read - decreasing variables"/>
    <hyperlink ref="C18" location="'READ_variables student - common'!A1" display="Read - variables from common/non-rotated student questionnaire"/>
    <hyperlink ref="C19" location="'READ_variables school'!A1" display="Read - variables from school questionnaire"/>
    <hyperlink ref="C20" location="'READ_variables student - rotate'!A1" display="Read - variables from rotated student questionnaires"/>
    <hyperlink ref="C23" location="'SCIE_variables overview'!A1" display="Scie - variables used for regressions (structured in rotated non-rotated, rotated 1/2/3)"/>
    <hyperlink ref="C24" location="'SCIE_Regression Output'!A1" display="Scie - detailed regression output"/>
    <hyperlink ref="C25" location="'SCIE_Decerasing Variables'!A1" display="Scie - decreasing variables"/>
    <hyperlink ref="C26" location="'SCIE_ variable student - common'!A1" display="Scie - variables from common/non-rotated student questionnaire"/>
    <hyperlink ref="C27" location="'SCIE_variables school'!A1" display="Scie - variables from school questionnaire"/>
    <hyperlink ref="C28" location="'SCIE_variables student - rotate'!A1" display="Scie - variables from rotated student questionnaire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F10" sqref="F10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70" t="s">
        <v>456</v>
      </c>
      <c r="C4" s="70"/>
      <c r="D4" s="70"/>
      <c r="E4" s="70"/>
      <c r="F4" s="70"/>
      <c r="G4" s="70"/>
      <c r="H4" s="70"/>
      <c r="I4" s="70"/>
      <c r="J4" s="70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20">
        <v>105.16</v>
      </c>
      <c r="D8" s="9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20">
        <v>99.18</v>
      </c>
      <c r="D9" s="1">
        <v>70.64</v>
      </c>
      <c r="E9" s="86">
        <f t="shared" ref="E9:E10" si="0">-(1-(D9/C9))</f>
        <v>-0.28775962895745111</v>
      </c>
      <c r="F9" s="61" t="s">
        <v>457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86">
        <f t="shared" si="0"/>
        <v>-3.7735849056603876E-2</v>
      </c>
      <c r="F10" s="61" t="s">
        <v>458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71">
        <v>73.08</v>
      </c>
      <c r="D11" s="1">
        <v>71.78</v>
      </c>
      <c r="E11" s="86">
        <f>-(1-(D11/C11))</f>
        <v>-1.7788724685276369E-2</v>
      </c>
      <c r="F11" s="1" t="s">
        <v>459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71">
        <v>70.260000000000005</v>
      </c>
      <c r="D12" s="1">
        <v>57.11</v>
      </c>
      <c r="E12" s="86">
        <f>-(1-(D12/C12))</f>
        <v>-0.18716196982635935</v>
      </c>
      <c r="F12" s="1" t="s">
        <v>460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87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88" t="s">
        <v>366</v>
      </c>
      <c r="C16" s="121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88" t="s">
        <v>367</v>
      </c>
      <c r="C17" s="121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461</v>
      </c>
      <c r="C18" s="100">
        <v>58.43</v>
      </c>
      <c r="D18" s="61">
        <f>-(1-(C18/C17))</f>
        <v>-9.4931344295643427E-3</v>
      </c>
      <c r="E18" s="1" t="s">
        <v>26</v>
      </c>
      <c r="F18" s="1"/>
      <c r="G18" s="1"/>
      <c r="H18" s="83"/>
      <c r="I18" s="74"/>
      <c r="J18" s="1"/>
      <c r="K18" s="72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88" t="s">
        <v>366</v>
      </c>
      <c r="C22" s="100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88" t="s">
        <v>367</v>
      </c>
      <c r="C23" s="100">
        <v>54.22</v>
      </c>
      <c r="D23" s="1"/>
      <c r="E23" s="1"/>
      <c r="F23" s="1"/>
      <c r="G23" s="1"/>
      <c r="H23" s="6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462</v>
      </c>
      <c r="C24" s="100">
        <v>57.34</v>
      </c>
      <c r="D24" s="61">
        <f>-(1-(C24/C23))</f>
        <v>5.7543341940243575E-2</v>
      </c>
      <c r="E24" s="1" t="s">
        <v>463</v>
      </c>
      <c r="F24" s="1"/>
      <c r="G24" s="83"/>
      <c r="H24" s="83"/>
      <c r="I24" s="1"/>
      <c r="J24" s="83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9" t="s">
        <v>395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88" t="s">
        <v>366</v>
      </c>
      <c r="C28" s="120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88" t="s">
        <v>367</v>
      </c>
      <c r="C29" s="120">
        <v>58.27</v>
      </c>
      <c r="D29" s="1"/>
      <c r="E29" s="1"/>
      <c r="F29" s="1"/>
      <c r="G29" s="1"/>
      <c r="H29" s="61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71">
        <v>55.65</v>
      </c>
      <c r="D30" s="61">
        <f>-(1-(C30/C29))</f>
        <v>-4.4963102797322851E-2</v>
      </c>
      <c r="E30" s="1" t="s">
        <v>464</v>
      </c>
      <c r="F30" s="1"/>
      <c r="G30" s="1"/>
      <c r="H30" s="84"/>
      <c r="I30" s="1"/>
      <c r="J30" s="85"/>
      <c r="K30" s="74"/>
      <c r="L30" s="74"/>
      <c r="M30" s="72"/>
      <c r="N30" s="1"/>
      <c r="O30" s="1"/>
      <c r="P30" s="1"/>
      <c r="Q30" s="1"/>
      <c r="R30" s="1"/>
      <c r="S30" s="1"/>
    </row>
    <row r="31" spans="2:19" x14ac:dyDescent="0.25">
      <c r="B31" s="1" t="s">
        <v>465</v>
      </c>
      <c r="C31" s="71">
        <v>52.72</v>
      </c>
      <c r="D31" s="61">
        <f>-(1-(C31/C30))</f>
        <v>-5.2650494159928063E-2</v>
      </c>
      <c r="E31" s="1" t="s">
        <v>466</v>
      </c>
      <c r="F31" s="1"/>
      <c r="G31" s="1"/>
      <c r="H31" s="78"/>
      <c r="I31" s="1"/>
      <c r="J31" s="61"/>
      <c r="K31" s="61"/>
      <c r="L31" s="61"/>
      <c r="M31" s="72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4" t="s">
        <v>173</v>
      </c>
    </row>
    <row r="16" spans="2:6" x14ac:dyDescent="0.2">
      <c r="B16" s="10" t="s">
        <v>174</v>
      </c>
      <c r="C16" s="15"/>
    </row>
    <row r="17" spans="2:3" x14ac:dyDescent="0.2">
      <c r="B17" s="10" t="s">
        <v>175</v>
      </c>
      <c r="C17" s="15"/>
    </row>
    <row r="18" spans="2:3" x14ac:dyDescent="0.2">
      <c r="B18" s="10" t="s">
        <v>176</v>
      </c>
      <c r="C18" s="15"/>
    </row>
    <row r="19" spans="2:3" x14ac:dyDescent="0.2">
      <c r="B19" s="10" t="s">
        <v>177</v>
      </c>
      <c r="C19" s="15"/>
    </row>
    <row r="20" spans="2:3" x14ac:dyDescent="0.2">
      <c r="B20" s="10" t="s">
        <v>178</v>
      </c>
      <c r="C20" s="15"/>
    </row>
    <row r="21" spans="2:3" x14ac:dyDescent="0.2">
      <c r="B21" s="10" t="s">
        <v>179</v>
      </c>
      <c r="C21" s="15"/>
    </row>
    <row r="22" spans="2:3" x14ac:dyDescent="0.2">
      <c r="B22" s="10" t="s">
        <v>180</v>
      </c>
      <c r="C22" s="16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7" t="s">
        <v>187</v>
      </c>
      <c r="C5" s="18" t="s">
        <v>188</v>
      </c>
    </row>
    <row r="6" spans="2:8" x14ac:dyDescent="0.2">
      <c r="B6" s="19" t="s">
        <v>189</v>
      </c>
      <c r="C6" s="20" t="s">
        <v>190</v>
      </c>
      <c r="D6" s="1" t="s">
        <v>191</v>
      </c>
    </row>
    <row r="7" spans="2:8" x14ac:dyDescent="0.2">
      <c r="B7" s="19" t="s">
        <v>192</v>
      </c>
      <c r="C7" s="20" t="s">
        <v>193</v>
      </c>
    </row>
    <row r="8" spans="2:8" x14ac:dyDescent="0.2">
      <c r="B8" s="90" t="s">
        <v>194</v>
      </c>
      <c r="C8" s="90" t="s">
        <v>195</v>
      </c>
    </row>
    <row r="9" spans="2:8" x14ac:dyDescent="0.2">
      <c r="B9" s="22" t="s">
        <v>196</v>
      </c>
      <c r="C9" s="22" t="s">
        <v>117</v>
      </c>
      <c r="D9" s="1" t="s">
        <v>197</v>
      </c>
    </row>
    <row r="10" spans="2:8" x14ac:dyDescent="0.2">
      <c r="B10" s="22" t="s">
        <v>198</v>
      </c>
      <c r="C10" s="22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3" t="s">
        <v>200</v>
      </c>
      <c r="C12" s="23" t="s">
        <v>42</v>
      </c>
      <c r="G12" s="24"/>
      <c r="H12" s="1" t="s">
        <v>201</v>
      </c>
    </row>
    <row r="13" spans="2:8" x14ac:dyDescent="0.2">
      <c r="B13" s="23" t="s">
        <v>202</v>
      </c>
      <c r="C13" s="23" t="s">
        <v>44</v>
      </c>
      <c r="G13" s="4"/>
      <c r="H13" s="1" t="s">
        <v>203</v>
      </c>
    </row>
    <row r="14" spans="2:8" x14ac:dyDescent="0.2">
      <c r="B14" s="23" t="s">
        <v>204</v>
      </c>
      <c r="C14" s="23" t="s">
        <v>46</v>
      </c>
      <c r="G14" s="25"/>
      <c r="H14" s="1" t="s">
        <v>205</v>
      </c>
    </row>
    <row r="15" spans="2:8" x14ac:dyDescent="0.2">
      <c r="B15" s="90" t="s">
        <v>206</v>
      </c>
      <c r="C15" s="90" t="s">
        <v>405</v>
      </c>
    </row>
    <row r="16" spans="2:8" x14ac:dyDescent="0.2">
      <c r="B16" s="22" t="s">
        <v>207</v>
      </c>
      <c r="C16" s="22" t="s">
        <v>208</v>
      </c>
    </row>
    <row r="17" spans="2:4" x14ac:dyDescent="0.2">
      <c r="B17" s="22" t="s">
        <v>207</v>
      </c>
      <c r="C17" s="22" t="s">
        <v>209</v>
      </c>
      <c r="D17" s="26" t="s">
        <v>210</v>
      </c>
    </row>
    <row r="18" spans="2:4" x14ac:dyDescent="0.2">
      <c r="B18" s="90" t="s">
        <v>211</v>
      </c>
      <c r="C18" s="90" t="s">
        <v>212</v>
      </c>
    </row>
    <row r="19" spans="2:4" x14ac:dyDescent="0.2">
      <c r="B19" s="23" t="s">
        <v>213</v>
      </c>
      <c r="C19" s="23" t="s">
        <v>48</v>
      </c>
    </row>
    <row r="20" spans="2:4" x14ac:dyDescent="0.2">
      <c r="B20" s="22" t="s">
        <v>213</v>
      </c>
      <c r="C20" s="22" t="s">
        <v>124</v>
      </c>
    </row>
    <row r="21" spans="2:4" x14ac:dyDescent="0.2">
      <c r="B21" s="22" t="s">
        <v>213</v>
      </c>
      <c r="C21" s="22" t="s">
        <v>125</v>
      </c>
    </row>
    <row r="22" spans="2:4" x14ac:dyDescent="0.2">
      <c r="B22" s="90" t="s">
        <v>214</v>
      </c>
      <c r="C22" s="90" t="s">
        <v>215</v>
      </c>
      <c r="D22" s="1" t="s">
        <v>216</v>
      </c>
    </row>
    <row r="23" spans="2:4" x14ac:dyDescent="0.2">
      <c r="B23" s="19" t="s">
        <v>217</v>
      </c>
      <c r="C23" s="20" t="s">
        <v>218</v>
      </c>
      <c r="D23" s="1" t="s">
        <v>219</v>
      </c>
    </row>
    <row r="24" spans="2:4" x14ac:dyDescent="0.2">
      <c r="B24" s="90" t="s">
        <v>220</v>
      </c>
      <c r="C24" s="90" t="s">
        <v>221</v>
      </c>
    </row>
    <row r="25" spans="2:4" x14ac:dyDescent="0.2">
      <c r="B25" s="90" t="s">
        <v>222</v>
      </c>
      <c r="C25" s="90" t="s">
        <v>223</v>
      </c>
    </row>
    <row r="26" spans="2:4" x14ac:dyDescent="0.2">
      <c r="B26" s="27" t="s">
        <v>224</v>
      </c>
      <c r="C26" s="28" t="s">
        <v>225</v>
      </c>
      <c r="D26" s="1" t="s">
        <v>226</v>
      </c>
    </row>
    <row r="27" spans="2:4" x14ac:dyDescent="0.2">
      <c r="B27" s="90" t="s">
        <v>227</v>
      </c>
      <c r="C27" s="90" t="s">
        <v>228</v>
      </c>
    </row>
    <row r="28" spans="2:4" x14ac:dyDescent="0.2">
      <c r="B28" s="22" t="s">
        <v>229</v>
      </c>
      <c r="C28" s="20" t="s">
        <v>230</v>
      </c>
    </row>
    <row r="29" spans="2:4" x14ac:dyDescent="0.2">
      <c r="B29" s="22" t="s">
        <v>231</v>
      </c>
      <c r="C29" s="20" t="s">
        <v>232</v>
      </c>
    </row>
    <row r="30" spans="2:4" x14ac:dyDescent="0.2">
      <c r="B30" s="90" t="s">
        <v>233</v>
      </c>
      <c r="C30" s="90" t="s">
        <v>406</v>
      </c>
    </row>
    <row r="31" spans="2:4" x14ac:dyDescent="0.2">
      <c r="B31" s="90" t="s">
        <v>235</v>
      </c>
      <c r="C31" s="90" t="s">
        <v>236</v>
      </c>
    </row>
    <row r="32" spans="2:4" x14ac:dyDescent="0.2">
      <c r="B32" s="90" t="s">
        <v>237</v>
      </c>
      <c r="C32" s="90" t="s">
        <v>238</v>
      </c>
    </row>
    <row r="33" spans="2:6" x14ac:dyDescent="0.2">
      <c r="B33" s="22" t="s">
        <v>239</v>
      </c>
      <c r="C33" s="22" t="s">
        <v>240</v>
      </c>
    </row>
    <row r="34" spans="2:6" x14ac:dyDescent="0.2">
      <c r="B34" s="22" t="s">
        <v>239</v>
      </c>
      <c r="C34" s="22" t="s">
        <v>150</v>
      </c>
    </row>
    <row r="35" spans="2:6" x14ac:dyDescent="0.2">
      <c r="B35" s="90" t="s">
        <v>241</v>
      </c>
      <c r="C35" s="90" t="s">
        <v>242</v>
      </c>
    </row>
    <row r="36" spans="2:6" x14ac:dyDescent="0.2">
      <c r="B36" s="29" t="s">
        <v>243</v>
      </c>
      <c r="C36" s="13" t="s">
        <v>244</v>
      </c>
    </row>
    <row r="37" spans="2:6" x14ac:dyDescent="0.2">
      <c r="B37" s="29" t="s">
        <v>245</v>
      </c>
      <c r="C37" s="13" t="s">
        <v>246</v>
      </c>
    </row>
    <row r="38" spans="2:6" x14ac:dyDescent="0.2">
      <c r="B38" s="22" t="s">
        <v>247</v>
      </c>
      <c r="C38" s="22" t="s">
        <v>151</v>
      </c>
    </row>
    <row r="39" spans="2:6" x14ac:dyDescent="0.2">
      <c r="B39" s="23" t="s">
        <v>248</v>
      </c>
      <c r="C39" s="30" t="s">
        <v>54</v>
      </c>
    </row>
    <row r="40" spans="2:6" x14ac:dyDescent="0.2">
      <c r="B40" s="30" t="s">
        <v>249</v>
      </c>
      <c r="C40" s="31" t="s">
        <v>407</v>
      </c>
      <c r="F40" s="1" t="s">
        <v>408</v>
      </c>
    </row>
    <row r="41" spans="2:6" x14ac:dyDescent="0.2">
      <c r="B41" s="30" t="s">
        <v>251</v>
      </c>
      <c r="C41" s="31" t="s">
        <v>409</v>
      </c>
      <c r="F41" s="1" t="s">
        <v>410</v>
      </c>
    </row>
    <row r="42" spans="2:6" x14ac:dyDescent="0.2">
      <c r="B42" s="30" t="s">
        <v>253</v>
      </c>
      <c r="C42" s="31" t="s">
        <v>411</v>
      </c>
      <c r="F42" s="1" t="s">
        <v>412</v>
      </c>
    </row>
    <row r="43" spans="2:6" x14ac:dyDescent="0.2">
      <c r="B43" s="30" t="s">
        <v>255</v>
      </c>
      <c r="C43" s="31" t="s">
        <v>413</v>
      </c>
    </row>
    <row r="44" spans="2:6" x14ac:dyDescent="0.2">
      <c r="B44" s="23" t="s">
        <v>257</v>
      </c>
      <c r="C44" s="31" t="s">
        <v>258</v>
      </c>
    </row>
    <row r="45" spans="2:6" x14ac:dyDescent="0.2">
      <c r="B45" s="22" t="s">
        <v>259</v>
      </c>
      <c r="C45" s="20" t="s">
        <v>260</v>
      </c>
    </row>
    <row r="46" spans="2:6" x14ac:dyDescent="0.2">
      <c r="B46" s="22" t="s">
        <v>261</v>
      </c>
      <c r="C46" s="22" t="s">
        <v>120</v>
      </c>
    </row>
    <row r="47" spans="2:6" x14ac:dyDescent="0.2">
      <c r="B47" s="19" t="s">
        <v>262</v>
      </c>
      <c r="C47" s="19" t="s">
        <v>141</v>
      </c>
    </row>
    <row r="48" spans="2:6" x14ac:dyDescent="0.2">
      <c r="B48" s="19" t="s">
        <v>262</v>
      </c>
      <c r="C48" s="19" t="s">
        <v>142</v>
      </c>
    </row>
    <row r="49" spans="2:3" x14ac:dyDescent="0.2">
      <c r="B49" s="22" t="s">
        <v>263</v>
      </c>
      <c r="C49" s="22" t="s">
        <v>143</v>
      </c>
    </row>
    <row r="50" spans="2:3" x14ac:dyDescent="0.2">
      <c r="B50" s="22" t="s">
        <v>263</v>
      </c>
      <c r="C50" s="22" t="s">
        <v>144</v>
      </c>
    </row>
    <row r="51" spans="2:3" x14ac:dyDescent="0.2">
      <c r="B51" s="22" t="s">
        <v>263</v>
      </c>
      <c r="C51" s="22" t="s">
        <v>145</v>
      </c>
    </row>
    <row r="52" spans="2:3" x14ac:dyDescent="0.2">
      <c r="B52" s="22" t="s">
        <v>263</v>
      </c>
      <c r="C52" s="22" t="s">
        <v>146</v>
      </c>
    </row>
    <row r="53" spans="2:3" x14ac:dyDescent="0.2">
      <c r="B53" s="90" t="s">
        <v>264</v>
      </c>
      <c r="C53" s="90" t="s">
        <v>414</v>
      </c>
    </row>
    <row r="54" spans="2:3" x14ac:dyDescent="0.2">
      <c r="B54" s="22" t="s">
        <v>266</v>
      </c>
      <c r="C54" s="20" t="s">
        <v>267</v>
      </c>
    </row>
    <row r="55" spans="2:3" x14ac:dyDescent="0.2">
      <c r="B55" s="27" t="s">
        <v>268</v>
      </c>
      <c r="C55" s="28" t="s">
        <v>269</v>
      </c>
    </row>
    <row r="56" spans="2:3" x14ac:dyDescent="0.2">
      <c r="B56" s="23" t="s">
        <v>270</v>
      </c>
      <c r="C56" s="31" t="s">
        <v>271</v>
      </c>
    </row>
    <row r="57" spans="2:3" x14ac:dyDescent="0.2">
      <c r="B57" s="90" t="s">
        <v>272</v>
      </c>
      <c r="C57" s="90" t="s">
        <v>415</v>
      </c>
    </row>
    <row r="58" spans="2:3" x14ac:dyDescent="0.2">
      <c r="B58" s="90" t="s">
        <v>273</v>
      </c>
      <c r="C58" s="90" t="s">
        <v>415</v>
      </c>
    </row>
    <row r="59" spans="2:3" x14ac:dyDescent="0.2">
      <c r="B59" s="90" t="s">
        <v>274</v>
      </c>
      <c r="C59" s="90" t="s">
        <v>415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32" t="s">
        <v>276</v>
      </c>
      <c r="C4" s="33"/>
      <c r="D4" s="32" t="s">
        <v>277</v>
      </c>
      <c r="E4" s="33"/>
      <c r="F4" s="34" t="s">
        <v>278</v>
      </c>
      <c r="G4" s="33"/>
    </row>
    <row r="5" spans="2:7" ht="15" x14ac:dyDescent="0.25">
      <c r="B5" s="35" t="s">
        <v>279</v>
      </c>
      <c r="C5" s="33"/>
      <c r="D5" s="35" t="s">
        <v>280</v>
      </c>
      <c r="E5" s="33"/>
      <c r="F5" s="36" t="s">
        <v>281</v>
      </c>
      <c r="G5" s="33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91" t="s">
        <v>283</v>
      </c>
      <c r="C7" s="92" t="s">
        <v>416</v>
      </c>
      <c r="D7" s="93" t="s">
        <v>284</v>
      </c>
      <c r="E7" s="94" t="s">
        <v>417</v>
      </c>
      <c r="F7" s="41" t="s">
        <v>285</v>
      </c>
      <c r="G7" s="42"/>
    </row>
    <row r="8" spans="2:7" x14ac:dyDescent="0.2">
      <c r="B8" s="51" t="s">
        <v>283</v>
      </c>
      <c r="C8" s="95" t="s">
        <v>418</v>
      </c>
      <c r="D8" s="49" t="s">
        <v>284</v>
      </c>
      <c r="E8" s="50" t="s">
        <v>419</v>
      </c>
      <c r="F8" s="47" t="s">
        <v>420</v>
      </c>
      <c r="G8" s="48"/>
    </row>
    <row r="9" spans="2:7" x14ac:dyDescent="0.2">
      <c r="B9" s="51" t="s">
        <v>287</v>
      </c>
      <c r="C9" s="95" t="s">
        <v>421</v>
      </c>
      <c r="D9" s="49" t="s">
        <v>288</v>
      </c>
      <c r="E9" s="50" t="s">
        <v>422</v>
      </c>
      <c r="F9" s="53" t="s">
        <v>423</v>
      </c>
      <c r="G9" s="96" t="s">
        <v>424</v>
      </c>
    </row>
    <row r="10" spans="2:7" x14ac:dyDescent="0.2">
      <c r="B10" s="51" t="s">
        <v>291</v>
      </c>
      <c r="C10" s="95" t="s">
        <v>425</v>
      </c>
      <c r="D10" s="49" t="s">
        <v>292</v>
      </c>
      <c r="E10" s="50" t="s">
        <v>426</v>
      </c>
      <c r="F10" s="52" t="s">
        <v>293</v>
      </c>
      <c r="G10" s="60" t="s">
        <v>427</v>
      </c>
    </row>
    <row r="11" spans="2:7" x14ac:dyDescent="0.2">
      <c r="B11" s="51" t="s">
        <v>294</v>
      </c>
      <c r="C11" s="44"/>
      <c r="D11" s="49" t="s">
        <v>292</v>
      </c>
      <c r="E11" s="50" t="s">
        <v>428</v>
      </c>
      <c r="F11" s="52" t="s">
        <v>293</v>
      </c>
      <c r="G11" s="65" t="s">
        <v>429</v>
      </c>
    </row>
    <row r="12" spans="2:7" x14ac:dyDescent="0.2">
      <c r="B12" s="51" t="s">
        <v>295</v>
      </c>
      <c r="C12" s="95" t="s">
        <v>430</v>
      </c>
      <c r="D12" s="49" t="s">
        <v>292</v>
      </c>
      <c r="E12" s="50" t="s">
        <v>431</v>
      </c>
      <c r="F12" s="52" t="s">
        <v>296</v>
      </c>
      <c r="G12" s="65" t="s">
        <v>432</v>
      </c>
    </row>
    <row r="13" spans="2:7" x14ac:dyDescent="0.2">
      <c r="B13" s="51" t="s">
        <v>297</v>
      </c>
      <c r="C13" s="95" t="s">
        <v>433</v>
      </c>
      <c r="D13" s="49" t="s">
        <v>298</v>
      </c>
      <c r="E13" s="50" t="s">
        <v>434</v>
      </c>
      <c r="F13" s="47" t="s">
        <v>299</v>
      </c>
      <c r="G13" s="62" t="s">
        <v>300</v>
      </c>
    </row>
    <row r="14" spans="2:7" x14ac:dyDescent="0.2">
      <c r="B14" s="51" t="s">
        <v>301</v>
      </c>
      <c r="C14" s="95" t="s">
        <v>435</v>
      </c>
      <c r="D14" s="49" t="s">
        <v>302</v>
      </c>
      <c r="E14" s="50" t="s">
        <v>436</v>
      </c>
      <c r="F14" s="47" t="s">
        <v>303</v>
      </c>
      <c r="G14" s="62" t="s">
        <v>300</v>
      </c>
    </row>
    <row r="15" spans="2:7" x14ac:dyDescent="0.2">
      <c r="B15" s="51" t="s">
        <v>304</v>
      </c>
      <c r="C15" s="95" t="s">
        <v>437</v>
      </c>
      <c r="D15" s="49" t="s">
        <v>305</v>
      </c>
      <c r="E15" s="50" t="s">
        <v>306</v>
      </c>
      <c r="F15" s="52" t="s">
        <v>307</v>
      </c>
      <c r="G15" s="62"/>
    </row>
    <row r="16" spans="2:7" x14ac:dyDescent="0.2">
      <c r="B16" s="43" t="s">
        <v>308</v>
      </c>
      <c r="C16" s="44" t="s">
        <v>26</v>
      </c>
      <c r="D16" s="49" t="s">
        <v>438</v>
      </c>
      <c r="E16" s="50" t="s">
        <v>89</v>
      </c>
      <c r="F16" s="53" t="s">
        <v>439</v>
      </c>
      <c r="G16" s="97" t="s">
        <v>334</v>
      </c>
    </row>
    <row r="17" spans="2:12" x14ac:dyDescent="0.2">
      <c r="B17" s="43" t="s">
        <v>311</v>
      </c>
      <c r="C17" s="44" t="s">
        <v>28</v>
      </c>
      <c r="D17" s="49" t="s">
        <v>312</v>
      </c>
      <c r="E17" s="50" t="s">
        <v>313</v>
      </c>
      <c r="F17" s="52" t="s">
        <v>314</v>
      </c>
      <c r="G17" s="98" t="s">
        <v>335</v>
      </c>
    </row>
    <row r="18" spans="2:12" x14ac:dyDescent="0.2">
      <c r="B18" s="51" t="s">
        <v>315</v>
      </c>
      <c r="C18" s="44"/>
      <c r="D18" s="49" t="s">
        <v>440</v>
      </c>
      <c r="E18" s="50" t="s">
        <v>441</v>
      </c>
      <c r="F18" s="52" t="s">
        <v>317</v>
      </c>
      <c r="G18" s="65"/>
    </row>
    <row r="19" spans="2:12" x14ac:dyDescent="0.2">
      <c r="B19" s="51" t="s">
        <v>318</v>
      </c>
      <c r="C19" s="44"/>
      <c r="D19" s="45" t="s">
        <v>319</v>
      </c>
      <c r="E19" s="46" t="s">
        <v>91</v>
      </c>
      <c r="F19" s="52" t="s">
        <v>320</v>
      </c>
      <c r="G19" s="62"/>
    </row>
    <row r="20" spans="2:12" x14ac:dyDescent="0.2">
      <c r="B20" s="54" t="s">
        <v>321</v>
      </c>
      <c r="C20" s="55"/>
      <c r="D20" s="56" t="s">
        <v>322</v>
      </c>
      <c r="E20" s="57" t="s">
        <v>77</v>
      </c>
      <c r="F20" s="58" t="s">
        <v>323</v>
      </c>
      <c r="G20" s="67"/>
    </row>
    <row r="21" spans="2:12" x14ac:dyDescent="0.2">
      <c r="B21" s="41" t="s">
        <v>285</v>
      </c>
      <c r="C21" s="42"/>
      <c r="D21" s="45" t="s">
        <v>324</v>
      </c>
      <c r="E21" s="46" t="s">
        <v>79</v>
      </c>
      <c r="F21" s="93" t="s">
        <v>284</v>
      </c>
      <c r="G21" s="94" t="s">
        <v>417</v>
      </c>
    </row>
    <row r="22" spans="2:12" x14ac:dyDescent="0.2">
      <c r="B22" s="47" t="s">
        <v>420</v>
      </c>
      <c r="C22" s="48" t="s">
        <v>442</v>
      </c>
      <c r="D22" s="45" t="s">
        <v>325</v>
      </c>
      <c r="E22" s="46" t="s">
        <v>81</v>
      </c>
      <c r="F22" s="49" t="s">
        <v>284</v>
      </c>
      <c r="G22" s="50" t="s">
        <v>419</v>
      </c>
    </row>
    <row r="23" spans="2:12" x14ac:dyDescent="0.2">
      <c r="B23" s="52" t="s">
        <v>423</v>
      </c>
      <c r="C23" s="60" t="s">
        <v>443</v>
      </c>
      <c r="D23" s="45" t="s">
        <v>327</v>
      </c>
      <c r="E23" s="46"/>
      <c r="F23" s="49" t="s">
        <v>288</v>
      </c>
      <c r="G23" s="50" t="s">
        <v>422</v>
      </c>
    </row>
    <row r="24" spans="2:12" x14ac:dyDescent="0.2">
      <c r="B24" s="52" t="s">
        <v>293</v>
      </c>
      <c r="C24" s="60" t="s">
        <v>427</v>
      </c>
      <c r="D24" s="45" t="s">
        <v>330</v>
      </c>
      <c r="E24" s="46"/>
      <c r="F24" s="49" t="s">
        <v>292</v>
      </c>
      <c r="G24" s="50" t="s">
        <v>426</v>
      </c>
      <c r="L24" s="61"/>
    </row>
    <row r="25" spans="2:12" x14ac:dyDescent="0.2">
      <c r="B25" s="52" t="s">
        <v>293</v>
      </c>
      <c r="C25" s="65" t="s">
        <v>429</v>
      </c>
      <c r="D25" s="63" t="s">
        <v>332</v>
      </c>
      <c r="E25" s="64"/>
      <c r="F25" s="49" t="s">
        <v>292</v>
      </c>
      <c r="G25" s="50" t="s">
        <v>428</v>
      </c>
      <c r="L25" s="61"/>
    </row>
    <row r="26" spans="2:12" x14ac:dyDescent="0.2">
      <c r="B26" s="52" t="s">
        <v>296</v>
      </c>
      <c r="C26" s="65" t="s">
        <v>432</v>
      </c>
      <c r="D26" s="91" t="s">
        <v>283</v>
      </c>
      <c r="E26" s="92" t="s">
        <v>416</v>
      </c>
      <c r="F26" s="49" t="s">
        <v>292</v>
      </c>
      <c r="G26" s="50" t="s">
        <v>431</v>
      </c>
    </row>
    <row r="27" spans="2:12" x14ac:dyDescent="0.2">
      <c r="B27" s="47" t="s">
        <v>299</v>
      </c>
      <c r="C27" s="62" t="s">
        <v>300</v>
      </c>
      <c r="D27" s="51" t="s">
        <v>283</v>
      </c>
      <c r="E27" s="95" t="s">
        <v>418</v>
      </c>
      <c r="F27" s="49" t="s">
        <v>298</v>
      </c>
      <c r="G27" s="50" t="s">
        <v>434</v>
      </c>
    </row>
    <row r="28" spans="2:12" x14ac:dyDescent="0.2">
      <c r="B28" s="47" t="s">
        <v>303</v>
      </c>
      <c r="C28" s="62" t="s">
        <v>300</v>
      </c>
      <c r="D28" s="51" t="s">
        <v>287</v>
      </c>
      <c r="E28" s="95" t="s">
        <v>421</v>
      </c>
      <c r="F28" s="49" t="s">
        <v>302</v>
      </c>
      <c r="G28" s="50" t="s">
        <v>436</v>
      </c>
    </row>
    <row r="29" spans="2:12" x14ac:dyDescent="0.2">
      <c r="B29" s="52" t="s">
        <v>307</v>
      </c>
      <c r="C29" s="62"/>
      <c r="D29" s="51" t="s">
        <v>291</v>
      </c>
      <c r="E29" s="95" t="s">
        <v>425</v>
      </c>
      <c r="F29" s="49" t="s">
        <v>305</v>
      </c>
      <c r="G29" s="50" t="s">
        <v>306</v>
      </c>
    </row>
    <row r="30" spans="2:12" x14ac:dyDescent="0.2">
      <c r="B30" s="53" t="s">
        <v>439</v>
      </c>
      <c r="C30" s="97" t="s">
        <v>334</v>
      </c>
      <c r="D30" s="51" t="s">
        <v>294</v>
      </c>
      <c r="E30" s="44"/>
      <c r="F30" s="49" t="s">
        <v>438</v>
      </c>
      <c r="G30" s="50" t="s">
        <v>89</v>
      </c>
    </row>
    <row r="31" spans="2:12" x14ac:dyDescent="0.2">
      <c r="B31" s="52" t="s">
        <v>314</v>
      </c>
      <c r="C31" s="98" t="s">
        <v>335</v>
      </c>
      <c r="D31" s="51" t="s">
        <v>295</v>
      </c>
      <c r="E31" s="95" t="s">
        <v>430</v>
      </c>
      <c r="F31" s="49" t="s">
        <v>312</v>
      </c>
      <c r="G31" s="50" t="s">
        <v>313</v>
      </c>
    </row>
    <row r="32" spans="2:12" x14ac:dyDescent="0.2">
      <c r="B32" s="52" t="s">
        <v>317</v>
      </c>
      <c r="C32" s="65"/>
      <c r="D32" s="51" t="s">
        <v>297</v>
      </c>
      <c r="E32" s="95" t="s">
        <v>433</v>
      </c>
      <c r="F32" s="49" t="s">
        <v>440</v>
      </c>
      <c r="G32" s="50" t="s">
        <v>441</v>
      </c>
    </row>
    <row r="33" spans="2:7" x14ac:dyDescent="0.2">
      <c r="B33" s="52" t="s">
        <v>320</v>
      </c>
      <c r="C33" s="62"/>
      <c r="D33" s="51" t="s">
        <v>301</v>
      </c>
      <c r="E33" s="95" t="s">
        <v>435</v>
      </c>
      <c r="F33" s="45" t="s">
        <v>319</v>
      </c>
      <c r="G33" s="46" t="s">
        <v>91</v>
      </c>
    </row>
    <row r="34" spans="2:7" x14ac:dyDescent="0.2">
      <c r="B34" s="58" t="s">
        <v>323</v>
      </c>
      <c r="C34" s="67"/>
      <c r="D34" s="51" t="s">
        <v>304</v>
      </c>
      <c r="E34" s="95" t="s">
        <v>437</v>
      </c>
      <c r="F34" s="56" t="s">
        <v>322</v>
      </c>
      <c r="G34" s="57" t="s">
        <v>77</v>
      </c>
    </row>
    <row r="35" spans="2:7" x14ac:dyDescent="0.2">
      <c r="D35" s="43" t="s">
        <v>308</v>
      </c>
      <c r="E35" s="44" t="s">
        <v>26</v>
      </c>
      <c r="F35" s="45" t="s">
        <v>324</v>
      </c>
      <c r="G35" s="46" t="s">
        <v>79</v>
      </c>
    </row>
    <row r="36" spans="2:7" x14ac:dyDescent="0.2">
      <c r="D36" s="43" t="s">
        <v>311</v>
      </c>
      <c r="E36" s="44" t="s">
        <v>28</v>
      </c>
      <c r="F36" s="45" t="s">
        <v>325</v>
      </c>
      <c r="G36" s="46" t="s">
        <v>81</v>
      </c>
    </row>
    <row r="37" spans="2:7" x14ac:dyDescent="0.2">
      <c r="D37" s="51" t="s">
        <v>315</v>
      </c>
      <c r="E37" s="44"/>
      <c r="F37" s="45" t="s">
        <v>327</v>
      </c>
      <c r="G37" s="46"/>
    </row>
    <row r="38" spans="2:7" x14ac:dyDescent="0.2">
      <c r="D38" s="51" t="s">
        <v>318</v>
      </c>
      <c r="E38" s="44"/>
      <c r="F38" s="45" t="s">
        <v>330</v>
      </c>
      <c r="G38" s="46"/>
    </row>
    <row r="39" spans="2:7" x14ac:dyDescent="0.2">
      <c r="D39" s="68" t="s">
        <v>321</v>
      </c>
      <c r="E39" s="69"/>
      <c r="F39" s="63" t="s">
        <v>332</v>
      </c>
      <c r="G39" s="64"/>
    </row>
    <row r="41" spans="2:7" x14ac:dyDescent="0.2">
      <c r="B41" s="1" t="s">
        <v>336</v>
      </c>
    </row>
    <row r="42" spans="2:7" x14ac:dyDescent="0.2">
      <c r="B42" s="1" t="s">
        <v>444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8"/>
  <sheetViews>
    <sheetView zoomScale="80" zoomScaleNormal="80" workbookViewId="0">
      <selection activeCell="F47" sqref="F47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4" x14ac:dyDescent="0.2">
      <c r="B3" s="2" t="s">
        <v>0</v>
      </c>
      <c r="D3" s="2" t="s">
        <v>1</v>
      </c>
    </row>
    <row r="4" spans="2:4" x14ac:dyDescent="0.2">
      <c r="B4" s="5" t="s">
        <v>3</v>
      </c>
      <c r="D4" s="5" t="s">
        <v>3</v>
      </c>
    </row>
    <row r="5" spans="2:4" x14ac:dyDescent="0.2">
      <c r="B5" s="5" t="s">
        <v>5</v>
      </c>
      <c r="D5" s="5" t="s">
        <v>10</v>
      </c>
    </row>
    <row r="6" spans="2:4" x14ac:dyDescent="0.2">
      <c r="B6" s="1" t="s">
        <v>7</v>
      </c>
      <c r="D6" s="1" t="s">
        <v>26</v>
      </c>
    </row>
    <row r="7" spans="2:4" x14ac:dyDescent="0.2">
      <c r="B7" s="1" t="s">
        <v>9</v>
      </c>
      <c r="D7" s="1" t="s">
        <v>28</v>
      </c>
    </row>
    <row r="8" spans="2:4" x14ac:dyDescent="0.2">
      <c r="B8" s="1" t="s">
        <v>11</v>
      </c>
    </row>
    <row r="9" spans="2:4" x14ac:dyDescent="0.2">
      <c r="B9" s="1" t="s">
        <v>13</v>
      </c>
      <c r="D9" s="2" t="s">
        <v>31</v>
      </c>
    </row>
    <row r="10" spans="2:4" x14ac:dyDescent="0.2">
      <c r="B10" s="1" t="s">
        <v>15</v>
      </c>
      <c r="D10" s="5" t="s">
        <v>3</v>
      </c>
    </row>
    <row r="11" spans="2:4" x14ac:dyDescent="0.2">
      <c r="B11" s="1" t="s">
        <v>17</v>
      </c>
      <c r="D11" s="5" t="s">
        <v>6</v>
      </c>
    </row>
    <row r="12" spans="2:4" x14ac:dyDescent="0.2">
      <c r="B12" s="1" t="s">
        <v>19</v>
      </c>
      <c r="D12" s="1" t="s">
        <v>467</v>
      </c>
    </row>
    <row r="13" spans="2:4" x14ac:dyDescent="0.2">
      <c r="B13" s="1" t="s">
        <v>21</v>
      </c>
      <c r="D13" s="1" t="s">
        <v>468</v>
      </c>
    </row>
    <row r="14" spans="2:4" x14ac:dyDescent="0.2">
      <c r="B14" s="1" t="s">
        <v>23</v>
      </c>
      <c r="D14" s="1" t="s">
        <v>469</v>
      </c>
    </row>
    <row r="15" spans="2:4" x14ac:dyDescent="0.2">
      <c r="B15" s="1" t="s">
        <v>25</v>
      </c>
      <c r="D15" s="1" t="s">
        <v>470</v>
      </c>
    </row>
    <row r="16" spans="2:4" x14ac:dyDescent="0.2">
      <c r="B16" s="1" t="s">
        <v>27</v>
      </c>
      <c r="D16" s="1" t="s">
        <v>471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D38" sqref="D38:D3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70" t="s">
        <v>475</v>
      </c>
      <c r="C2" s="70"/>
      <c r="D2" s="70"/>
      <c r="E2" s="70"/>
      <c r="F2" s="70"/>
      <c r="G2" s="70"/>
      <c r="H2" s="70"/>
      <c r="I2" s="70"/>
      <c r="J2" s="70"/>
      <c r="K2" s="70"/>
    </row>
    <row r="4" spans="2:15" x14ac:dyDescent="0.2">
      <c r="B4" s="111" t="s">
        <v>338</v>
      </c>
      <c r="C4" s="100"/>
      <c r="D4" s="100"/>
      <c r="E4" s="100"/>
      <c r="F4" s="100"/>
      <c r="G4" s="100"/>
      <c r="H4" s="100"/>
      <c r="I4" s="100"/>
      <c r="J4" s="100"/>
      <c r="K4" s="100"/>
      <c r="L4" s="99"/>
      <c r="M4" s="99"/>
      <c r="N4" s="99"/>
      <c r="O4" s="99"/>
    </row>
    <row r="5" spans="2:15" x14ac:dyDescent="0.2">
      <c r="B5" s="100"/>
      <c r="C5" s="100" t="s">
        <v>448</v>
      </c>
      <c r="D5" s="100" t="s">
        <v>340</v>
      </c>
      <c r="E5" s="100" t="s">
        <v>341</v>
      </c>
      <c r="F5" s="100" t="s">
        <v>342</v>
      </c>
      <c r="G5" s="100" t="s">
        <v>343</v>
      </c>
      <c r="H5" s="100" t="s">
        <v>344</v>
      </c>
      <c r="I5" s="100" t="s">
        <v>345</v>
      </c>
      <c r="J5" s="100" t="s">
        <v>346</v>
      </c>
      <c r="K5" s="71" t="s">
        <v>347</v>
      </c>
      <c r="L5" s="99"/>
      <c r="M5" s="99"/>
      <c r="N5" s="99"/>
      <c r="O5" s="99"/>
    </row>
    <row r="6" spans="2:15" x14ac:dyDescent="0.2">
      <c r="B6" s="100" t="s">
        <v>348</v>
      </c>
      <c r="C6" s="71">
        <v>134.56</v>
      </c>
      <c r="D6" s="99"/>
      <c r="E6" s="99"/>
      <c r="F6" s="99"/>
      <c r="G6" s="99"/>
      <c r="H6" s="99"/>
      <c r="I6" s="99"/>
      <c r="J6" s="100">
        <v>48483</v>
      </c>
      <c r="K6" s="99"/>
      <c r="L6" s="99"/>
      <c r="M6" s="99"/>
      <c r="N6" s="99"/>
      <c r="O6" s="99"/>
    </row>
    <row r="7" spans="2:15" x14ac:dyDescent="0.2">
      <c r="B7" s="100" t="s">
        <v>349</v>
      </c>
      <c r="C7" s="71">
        <v>129.63</v>
      </c>
      <c r="D7" s="100">
        <v>99.68</v>
      </c>
      <c r="E7" s="100">
        <f>D7-C7</f>
        <v>-29.949999999999989</v>
      </c>
      <c r="F7" s="100">
        <v>137.99</v>
      </c>
      <c r="G7" s="100">
        <f>F7-C7</f>
        <v>8.3600000000000136</v>
      </c>
      <c r="H7" s="101">
        <f>-(1-(D7/C7))</f>
        <v>-0.23104219702229412</v>
      </c>
      <c r="I7" s="101">
        <f>-(1-(F7/C7))</f>
        <v>6.4491244310730611E-2</v>
      </c>
      <c r="J7" s="100">
        <v>35345</v>
      </c>
      <c r="K7" s="99"/>
      <c r="L7" s="99"/>
      <c r="M7" s="99"/>
      <c r="N7" s="99"/>
      <c r="O7" s="99"/>
    </row>
    <row r="8" spans="2:15" x14ac:dyDescent="0.2">
      <c r="B8" s="100" t="s">
        <v>350</v>
      </c>
      <c r="C8" s="71">
        <v>101.48</v>
      </c>
      <c r="D8" s="100">
        <v>99.36</v>
      </c>
      <c r="E8" s="100">
        <f>D8-C8</f>
        <v>-2.1200000000000045</v>
      </c>
      <c r="F8" s="100">
        <v>103.99</v>
      </c>
      <c r="G8" s="100">
        <f>F8-C8</f>
        <v>2.5099999999999909</v>
      </c>
      <c r="H8" s="101">
        <f>-(1-(D8/C8))</f>
        <v>-2.0890815924320072E-2</v>
      </c>
      <c r="I8" s="101">
        <f>-(1-(F8/C8))</f>
        <v>2.4733937721718391E-2</v>
      </c>
      <c r="J8" s="100">
        <v>28960</v>
      </c>
      <c r="K8" s="99"/>
      <c r="L8" s="99"/>
      <c r="M8" s="99"/>
      <c r="N8" s="99"/>
      <c r="O8" s="99"/>
    </row>
    <row r="9" spans="2:15" x14ac:dyDescent="0.2">
      <c r="B9" s="100" t="s">
        <v>351</v>
      </c>
      <c r="C9" s="71">
        <v>101.04</v>
      </c>
      <c r="D9" s="100">
        <v>99.58</v>
      </c>
      <c r="E9" s="71">
        <f>D9-C9</f>
        <v>-1.460000000000008</v>
      </c>
      <c r="F9" s="71">
        <v>102.24</v>
      </c>
      <c r="G9" s="71">
        <f>F9-C9</f>
        <v>1.1999999999999886</v>
      </c>
      <c r="H9" s="102">
        <f>-(1-(D9/C9))</f>
        <v>-1.444972288202695E-2</v>
      </c>
      <c r="I9" s="102">
        <f>-(1-(F9/C9))</f>
        <v>1.1876484560569889E-2</v>
      </c>
      <c r="J9" s="100">
        <v>31723</v>
      </c>
      <c r="K9" s="99"/>
      <c r="L9" s="99"/>
      <c r="M9" s="99"/>
      <c r="N9" s="99"/>
      <c r="O9" s="99"/>
    </row>
    <row r="10" spans="2:15" x14ac:dyDescent="0.2">
      <c r="B10" s="100" t="s">
        <v>352</v>
      </c>
      <c r="C10" s="71">
        <v>97.61</v>
      </c>
      <c r="D10" s="100">
        <v>84.36</v>
      </c>
      <c r="E10" s="71">
        <f t="shared" ref="E10" si="0">D10-C10</f>
        <v>-13.25</v>
      </c>
      <c r="F10" s="71">
        <v>117.84</v>
      </c>
      <c r="G10" s="71">
        <f t="shared" ref="G10" si="1">F10-C10</f>
        <v>20.230000000000004</v>
      </c>
      <c r="H10" s="102">
        <f>-(1-(D10/C10))</f>
        <v>-0.13574428849503128</v>
      </c>
      <c r="I10" s="102">
        <f>-(1-(F10/C10))</f>
        <v>0.20725335518901766</v>
      </c>
      <c r="J10" s="100">
        <v>22631</v>
      </c>
      <c r="K10" s="101">
        <f>D10/C6</f>
        <v>0.62693222354340072</v>
      </c>
      <c r="L10" s="103"/>
      <c r="M10" s="99"/>
      <c r="N10" s="99"/>
      <c r="O10" s="99"/>
    </row>
    <row r="11" spans="2:15" x14ac:dyDescent="0.2">
      <c r="B11" s="99"/>
      <c r="C11" s="99"/>
      <c r="D11" s="104"/>
      <c r="E11" s="104"/>
      <c r="F11" s="104"/>
      <c r="G11" s="104"/>
      <c r="H11" s="104"/>
      <c r="I11" s="104"/>
      <c r="J11" s="99"/>
      <c r="K11" s="105"/>
      <c r="L11" s="99"/>
      <c r="M11" s="99"/>
      <c r="N11" s="99"/>
      <c r="O11" s="99"/>
    </row>
    <row r="12" spans="2:15" x14ac:dyDescent="0.2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15" x14ac:dyDescent="0.2">
      <c r="B13" s="111" t="s">
        <v>360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99"/>
      <c r="M13" s="99"/>
      <c r="N13" s="99"/>
      <c r="O13" s="99"/>
    </row>
    <row r="14" spans="2:15" x14ac:dyDescent="0.2">
      <c r="B14" s="100"/>
      <c r="C14" s="100" t="s">
        <v>448</v>
      </c>
      <c r="D14" s="100" t="s">
        <v>340</v>
      </c>
      <c r="E14" s="100" t="s">
        <v>341</v>
      </c>
      <c r="F14" s="100" t="s">
        <v>342</v>
      </c>
      <c r="G14" s="100" t="s">
        <v>343</v>
      </c>
      <c r="H14" s="100" t="s">
        <v>344</v>
      </c>
      <c r="I14" s="100" t="s">
        <v>345</v>
      </c>
      <c r="J14" s="71" t="s">
        <v>347</v>
      </c>
      <c r="K14" s="100" t="s">
        <v>447</v>
      </c>
      <c r="L14" s="99"/>
      <c r="M14" s="99"/>
      <c r="N14" s="99"/>
      <c r="O14" s="99"/>
    </row>
    <row r="15" spans="2:15" x14ac:dyDescent="0.2">
      <c r="B15" s="100" t="s">
        <v>348</v>
      </c>
      <c r="C15" s="100">
        <v>123.38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15" x14ac:dyDescent="0.2">
      <c r="B16" s="100" t="s">
        <v>349</v>
      </c>
      <c r="C16" s="99"/>
      <c r="D16" s="100">
        <v>94.84</v>
      </c>
      <c r="E16" s="100">
        <f>D16-C15</f>
        <v>-28.539999999999992</v>
      </c>
      <c r="F16" s="100">
        <v>133.38999999999999</v>
      </c>
      <c r="G16" s="106">
        <f>F16-C15</f>
        <v>10.009999999999991</v>
      </c>
      <c r="H16" s="101">
        <f>-(1-(D16/C15))</f>
        <v>-0.23131787972118656</v>
      </c>
      <c r="I16" s="101">
        <f>-(1-(F16/C15))</f>
        <v>8.1131463770465206E-2</v>
      </c>
      <c r="J16" s="99"/>
      <c r="K16" s="99"/>
      <c r="L16" s="103"/>
      <c r="M16" s="99"/>
      <c r="N16" s="99"/>
      <c r="O16" s="99"/>
    </row>
    <row r="17" spans="2:15" x14ac:dyDescent="0.2">
      <c r="B17" s="100" t="s">
        <v>350</v>
      </c>
      <c r="C17" s="99"/>
      <c r="D17" s="100">
        <v>94.05</v>
      </c>
      <c r="E17" s="100">
        <f>D17-D16</f>
        <v>-0.79000000000000625</v>
      </c>
      <c r="F17" s="100">
        <v>134.54</v>
      </c>
      <c r="G17" s="106">
        <f>F17-F16</f>
        <v>1.1500000000000057</v>
      </c>
      <c r="H17" s="101">
        <f>-(1-(D17/D16))</f>
        <v>-8.3298186419232811E-3</v>
      </c>
      <c r="I17" s="101">
        <f>-(1-(F17/F16))</f>
        <v>8.6213359322289129E-3</v>
      </c>
      <c r="J17" s="99"/>
      <c r="K17" s="99"/>
      <c r="L17" s="103"/>
      <c r="M17" s="99"/>
      <c r="N17" s="99"/>
      <c r="O17" s="99"/>
    </row>
    <row r="18" spans="2:15" x14ac:dyDescent="0.2">
      <c r="B18" s="100" t="s">
        <v>351</v>
      </c>
      <c r="C18" s="99"/>
      <c r="D18" s="100">
        <v>92.98</v>
      </c>
      <c r="E18" s="100">
        <f>D18-D17</f>
        <v>-1.0699999999999932</v>
      </c>
      <c r="F18" s="100">
        <v>134.54</v>
      </c>
      <c r="G18" s="107">
        <f>F18-F17</f>
        <v>0</v>
      </c>
      <c r="H18" s="101">
        <f>-(1-(D18/D17))</f>
        <v>-1.1376927166400819E-2</v>
      </c>
      <c r="I18" s="101">
        <f>-(1-(F18/F17))</f>
        <v>0</v>
      </c>
      <c r="J18" s="99"/>
      <c r="K18" s="99"/>
      <c r="L18" s="99"/>
      <c r="M18" s="99"/>
      <c r="N18" s="99"/>
      <c r="O18" s="99"/>
    </row>
    <row r="19" spans="2:15" x14ac:dyDescent="0.2">
      <c r="B19" s="100" t="s">
        <v>352</v>
      </c>
      <c r="C19" s="99"/>
      <c r="D19" s="71">
        <v>80.09</v>
      </c>
      <c r="E19" s="100">
        <f>D19-D18</f>
        <v>-12.89</v>
      </c>
      <c r="F19" s="108">
        <v>143.43</v>
      </c>
      <c r="G19" s="106">
        <f>F19-F18</f>
        <v>8.8900000000000148</v>
      </c>
      <c r="H19" s="101">
        <f>-(1-(D19/D18))</f>
        <v>-0.13863196386319643</v>
      </c>
      <c r="I19" s="109">
        <f>-(1-(F19/F18))</f>
        <v>6.6077003121748357E-2</v>
      </c>
      <c r="J19" s="101">
        <f>D19/C15</f>
        <v>0.64913276057707903</v>
      </c>
      <c r="K19" s="110"/>
      <c r="L19" s="99"/>
      <c r="M19" s="99"/>
      <c r="N19" s="99"/>
      <c r="O19" s="99"/>
    </row>
    <row r="20" spans="2:15" x14ac:dyDescent="0.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 x14ac:dyDescent="0.2">
      <c r="B21" s="111" t="s">
        <v>362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 x14ac:dyDescent="0.2">
      <c r="B22" s="100"/>
      <c r="C22" s="100" t="s">
        <v>448</v>
      </c>
      <c r="D22" s="100" t="s">
        <v>340</v>
      </c>
      <c r="E22" s="100" t="s">
        <v>341</v>
      </c>
      <c r="F22" s="100" t="s">
        <v>342</v>
      </c>
      <c r="G22" s="100" t="s">
        <v>343</v>
      </c>
      <c r="H22" s="100" t="s">
        <v>344</v>
      </c>
      <c r="I22" s="100" t="s">
        <v>345</v>
      </c>
      <c r="J22" s="100" t="s">
        <v>363</v>
      </c>
      <c r="K22" s="100" t="s">
        <v>364</v>
      </c>
      <c r="L22" s="71" t="s">
        <v>347</v>
      </c>
      <c r="M22" s="100" t="s">
        <v>476</v>
      </c>
      <c r="N22" s="100"/>
      <c r="O22" s="100"/>
    </row>
    <row r="23" spans="2:15" x14ac:dyDescent="0.2">
      <c r="B23" s="100" t="s">
        <v>477</v>
      </c>
      <c r="C23" s="100">
        <v>130.49</v>
      </c>
      <c r="D23" s="99"/>
      <c r="E23" s="99"/>
      <c r="F23" s="99"/>
      <c r="G23" s="99"/>
      <c r="H23" s="99"/>
      <c r="I23" s="99"/>
      <c r="J23" s="99"/>
      <c r="K23" s="99"/>
      <c r="L23" s="104"/>
      <c r="M23" s="99"/>
      <c r="N23" s="99"/>
      <c r="O23" s="99"/>
    </row>
    <row r="24" spans="2:15" x14ac:dyDescent="0.2">
      <c r="B24" s="100" t="s">
        <v>367</v>
      </c>
      <c r="C24" s="100">
        <v>85.13</v>
      </c>
      <c r="D24" s="99"/>
      <c r="E24" s="99"/>
      <c r="F24" s="99"/>
      <c r="G24" s="103"/>
      <c r="H24" s="99"/>
      <c r="I24" s="99"/>
      <c r="J24" s="99"/>
      <c r="K24" s="99"/>
      <c r="L24" s="104"/>
      <c r="M24" s="99"/>
      <c r="N24" s="99"/>
      <c r="O24" s="99"/>
    </row>
    <row r="25" spans="2:15" x14ac:dyDescent="0.2">
      <c r="B25" s="100" t="s">
        <v>451</v>
      </c>
      <c r="C25" s="99"/>
      <c r="D25" s="100">
        <v>84.54</v>
      </c>
      <c r="E25" s="100">
        <f>D25-C24</f>
        <v>-0.5899999999999892</v>
      </c>
      <c r="F25" s="100">
        <v>88.54</v>
      </c>
      <c r="G25" s="108">
        <f>F25-C24</f>
        <v>3.4100000000000108</v>
      </c>
      <c r="H25" s="101">
        <f>-(1-(D25/C24))</f>
        <v>-6.9305767649475714E-3</v>
      </c>
      <c r="I25" s="101">
        <f>(F25/C24)-1</f>
        <v>4.0056384353342134E-2</v>
      </c>
      <c r="J25" s="113">
        <f>H25</f>
        <v>-6.9305767649475714E-3</v>
      </c>
      <c r="K25" s="101">
        <f>(F25/C24)-1</f>
        <v>4.0056384353342134E-2</v>
      </c>
      <c r="L25" s="102">
        <f>(D25/C23)</f>
        <v>0.64786573683807192</v>
      </c>
      <c r="M25" s="99"/>
      <c r="N25" s="99"/>
      <c r="O25" s="99"/>
    </row>
    <row r="26" spans="2:15" x14ac:dyDescent="0.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104"/>
      <c r="M26" s="99"/>
      <c r="N26" s="99"/>
      <c r="O26" s="99"/>
    </row>
    <row r="27" spans="2:15" x14ac:dyDescent="0.2">
      <c r="B27" s="111" t="s">
        <v>371</v>
      </c>
      <c r="C27" s="100"/>
      <c r="D27" s="100"/>
      <c r="E27" s="100"/>
      <c r="F27" s="100"/>
      <c r="G27" s="100"/>
      <c r="H27" s="100"/>
      <c r="I27" s="100"/>
      <c r="J27" s="100"/>
      <c r="K27" s="100"/>
      <c r="L27" s="71"/>
      <c r="M27" s="99"/>
      <c r="N27" s="99"/>
      <c r="O27" s="99"/>
    </row>
    <row r="28" spans="2:15" x14ac:dyDescent="0.2">
      <c r="B28" s="100"/>
      <c r="C28" s="100" t="s">
        <v>448</v>
      </c>
      <c r="D28" s="100" t="s">
        <v>340</v>
      </c>
      <c r="E28" s="100" t="s">
        <v>341</v>
      </c>
      <c r="F28" s="100" t="s">
        <v>342</v>
      </c>
      <c r="G28" s="100" t="s">
        <v>343</v>
      </c>
      <c r="H28" s="100" t="s">
        <v>344</v>
      </c>
      <c r="I28" s="100" t="s">
        <v>345</v>
      </c>
      <c r="J28" s="100" t="s">
        <v>363</v>
      </c>
      <c r="K28" s="100" t="s">
        <v>364</v>
      </c>
      <c r="L28" s="71" t="s">
        <v>347</v>
      </c>
      <c r="M28" s="100" t="s">
        <v>478</v>
      </c>
      <c r="N28" s="99"/>
      <c r="O28" s="99"/>
    </row>
    <row r="29" spans="2:15" x14ac:dyDescent="0.2">
      <c r="B29" s="100" t="s">
        <v>477</v>
      </c>
      <c r="C29" s="100">
        <v>128.69999999999999</v>
      </c>
      <c r="D29" s="99"/>
      <c r="E29" s="99"/>
      <c r="F29" s="99"/>
      <c r="G29" s="99"/>
      <c r="H29" s="99"/>
      <c r="I29" s="99"/>
      <c r="J29" s="99"/>
      <c r="K29" s="99"/>
      <c r="L29" s="104"/>
      <c r="M29" s="99"/>
      <c r="N29" s="99"/>
      <c r="O29" s="99"/>
    </row>
    <row r="30" spans="2:15" x14ac:dyDescent="0.2">
      <c r="B30" s="100" t="s">
        <v>367</v>
      </c>
      <c r="C30" s="100">
        <v>84.94</v>
      </c>
      <c r="D30" s="99"/>
      <c r="E30" s="99"/>
      <c r="F30" s="99"/>
      <c r="G30" s="103"/>
      <c r="H30" s="99"/>
      <c r="I30" s="99"/>
      <c r="J30" s="99"/>
      <c r="K30" s="99"/>
      <c r="L30" s="104"/>
      <c r="M30" s="99"/>
      <c r="N30" s="99"/>
      <c r="O30" s="99"/>
    </row>
    <row r="31" spans="2:15" x14ac:dyDescent="0.2">
      <c r="B31" s="100" t="s">
        <v>349</v>
      </c>
      <c r="C31" s="99"/>
      <c r="D31" s="84">
        <v>84.58</v>
      </c>
      <c r="E31" s="100">
        <f>D31-C30</f>
        <v>-0.35999999999999943</v>
      </c>
      <c r="F31" s="83" t="s">
        <v>375</v>
      </c>
      <c r="G31" s="83" t="s">
        <v>375</v>
      </c>
      <c r="H31" s="101">
        <f>-(1-(D31/C30))</f>
        <v>-4.2382858488344555E-3</v>
      </c>
      <c r="I31" s="83" t="s">
        <v>375</v>
      </c>
      <c r="J31" s="122">
        <f>H31</f>
        <v>-4.2382858488344555E-3</v>
      </c>
      <c r="K31" s="123" t="str">
        <f>I31</f>
        <v xml:space="preserve">nA </v>
      </c>
      <c r="L31" s="85">
        <f>D31/C29</f>
        <v>0.65718725718725723</v>
      </c>
      <c r="M31" s="99"/>
      <c r="N31" s="99"/>
      <c r="O31" s="99"/>
    </row>
    <row r="32" spans="2:15" x14ac:dyDescent="0.2">
      <c r="B32" s="100" t="s">
        <v>350</v>
      </c>
      <c r="C32" s="99"/>
      <c r="D32" s="83" t="s">
        <v>375</v>
      </c>
      <c r="E32" s="83" t="s">
        <v>375</v>
      </c>
      <c r="F32" s="100">
        <v>89.44</v>
      </c>
      <c r="G32" s="108">
        <f>F32-C30</f>
        <v>4.5</v>
      </c>
      <c r="H32" s="83" t="s">
        <v>375</v>
      </c>
      <c r="I32" s="101">
        <f>(F32/C30)-1</f>
        <v>5.297857311043086E-2</v>
      </c>
      <c r="J32" s="83" t="s">
        <v>375</v>
      </c>
      <c r="K32" s="101">
        <f>(F32/C30)-1</f>
        <v>5.297857311043086E-2</v>
      </c>
      <c r="L32" s="83" t="s">
        <v>375</v>
      </c>
      <c r="M32" s="99"/>
      <c r="N32" s="99"/>
      <c r="O32" s="99"/>
    </row>
    <row r="33" spans="1:18" x14ac:dyDescent="0.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104"/>
      <c r="M33" s="99"/>
      <c r="N33" s="99"/>
      <c r="O33" s="99"/>
    </row>
    <row r="34" spans="1:18" x14ac:dyDescent="0.2">
      <c r="A34" s="3"/>
      <c r="B34" s="73" t="s">
        <v>376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104"/>
      <c r="N34" s="104"/>
      <c r="O34" s="104"/>
      <c r="P34" s="3"/>
      <c r="Q34" s="3"/>
      <c r="R34" s="3"/>
    </row>
    <row r="35" spans="1:18" x14ac:dyDescent="0.2">
      <c r="A35" s="3"/>
      <c r="B35" s="71"/>
      <c r="C35" s="71" t="s">
        <v>448</v>
      </c>
      <c r="D35" s="71" t="s">
        <v>340</v>
      </c>
      <c r="E35" s="71" t="s">
        <v>341</v>
      </c>
      <c r="F35" s="71" t="s">
        <v>342</v>
      </c>
      <c r="G35" s="71" t="s">
        <v>343</v>
      </c>
      <c r="H35" s="71" t="s">
        <v>344</v>
      </c>
      <c r="I35" s="71" t="s">
        <v>345</v>
      </c>
      <c r="J35" s="71" t="s">
        <v>363</v>
      </c>
      <c r="K35" s="71" t="s">
        <v>364</v>
      </c>
      <c r="L35" s="71" t="s">
        <v>347</v>
      </c>
      <c r="M35" s="71" t="s">
        <v>479</v>
      </c>
      <c r="N35" s="104"/>
      <c r="O35" s="104"/>
      <c r="P35" s="3"/>
      <c r="Q35" s="3"/>
      <c r="R35" s="3"/>
    </row>
    <row r="36" spans="1:18" x14ac:dyDescent="0.2">
      <c r="A36" s="3"/>
      <c r="B36" s="100" t="s">
        <v>477</v>
      </c>
      <c r="C36" s="71">
        <v>132.86000000000001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3"/>
      <c r="Q36" s="3"/>
      <c r="R36" s="3"/>
    </row>
    <row r="37" spans="1:18" x14ac:dyDescent="0.2">
      <c r="A37" s="3"/>
      <c r="B37" s="71" t="s">
        <v>367</v>
      </c>
      <c r="C37" s="71">
        <v>87.81</v>
      </c>
      <c r="D37" s="104"/>
      <c r="E37" s="104"/>
      <c r="F37" s="104"/>
      <c r="G37" s="115"/>
      <c r="H37" s="104"/>
      <c r="I37" s="104"/>
      <c r="J37" s="104"/>
      <c r="K37" s="104"/>
      <c r="L37" s="104"/>
      <c r="M37" s="104"/>
      <c r="N37" s="104"/>
      <c r="O37" s="104"/>
      <c r="P37" s="3"/>
      <c r="Q37" s="3"/>
      <c r="R37" s="3"/>
    </row>
    <row r="38" spans="1:18" x14ac:dyDescent="0.2">
      <c r="A38" s="3"/>
      <c r="B38" s="71" t="s">
        <v>349</v>
      </c>
      <c r="C38" s="104"/>
      <c r="D38" s="71">
        <v>84.34</v>
      </c>
      <c r="E38" s="71">
        <f>D38-C37</f>
        <v>-3.4699999999999989</v>
      </c>
      <c r="F38" s="71">
        <v>91.86</v>
      </c>
      <c r="G38" s="116">
        <f>F38-C37</f>
        <v>4.0499999999999972</v>
      </c>
      <c r="H38" s="102">
        <f>-(1-(D38/C37))</f>
        <v>-3.9517139277986502E-2</v>
      </c>
      <c r="I38" s="117">
        <f>(F38/C37)-1</f>
        <v>4.612230953194385E-2</v>
      </c>
      <c r="J38" s="118">
        <f>H38</f>
        <v>-3.9517139277986502E-2</v>
      </c>
      <c r="K38" s="118">
        <f>I38</f>
        <v>4.612230953194385E-2</v>
      </c>
      <c r="L38" s="102">
        <f>(D38/C36)</f>
        <v>0.63480355261177179</v>
      </c>
      <c r="M38" s="104"/>
      <c r="N38" s="104"/>
      <c r="O38" s="104"/>
      <c r="P38" s="3"/>
      <c r="Q38" s="3"/>
      <c r="R38" s="3"/>
    </row>
    <row r="39" spans="1:18" x14ac:dyDescent="0.2">
      <c r="A39" s="3"/>
      <c r="B39" s="71" t="s">
        <v>350</v>
      </c>
      <c r="C39" s="104"/>
      <c r="D39" s="71">
        <v>81.08</v>
      </c>
      <c r="E39" s="71">
        <f>D39-D38</f>
        <v>-3.2600000000000051</v>
      </c>
      <c r="F39" s="119" t="s">
        <v>369</v>
      </c>
      <c r="G39" s="119" t="s">
        <v>369</v>
      </c>
      <c r="H39" s="102">
        <f>-(1-(D39/D38))</f>
        <v>-3.8653070903485909E-2</v>
      </c>
      <c r="I39" s="119" t="s">
        <v>369</v>
      </c>
      <c r="J39" s="102">
        <f>-(1-(D39/C37))</f>
        <v>-7.6642751395057607E-2</v>
      </c>
      <c r="K39" s="119" t="s">
        <v>375</v>
      </c>
      <c r="L39" s="102">
        <f>(D39/C36)</f>
        <v>0.61026644588288415</v>
      </c>
      <c r="M39" s="104"/>
      <c r="N39" s="104"/>
      <c r="O39" s="104"/>
      <c r="P39" s="3"/>
      <c r="Q39" s="3"/>
      <c r="R39" s="3"/>
    </row>
    <row r="40" spans="1:18" x14ac:dyDescent="0.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1:18" hidden="1" x14ac:dyDescent="0.2">
      <c r="B41" s="111" t="s">
        <v>371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71"/>
      <c r="M41" s="100"/>
      <c r="N41" s="100"/>
      <c r="O41" s="99"/>
    </row>
    <row r="42" spans="1:18" hidden="1" x14ac:dyDescent="0.2">
      <c r="B42" s="100"/>
      <c r="C42" s="100" t="s">
        <v>448</v>
      </c>
      <c r="D42" s="100" t="s">
        <v>340</v>
      </c>
      <c r="E42" s="100" t="s">
        <v>341</v>
      </c>
      <c r="F42" s="100" t="s">
        <v>342</v>
      </c>
      <c r="G42" s="100" t="s">
        <v>343</v>
      </c>
      <c r="H42" s="100" t="s">
        <v>344</v>
      </c>
      <c r="I42" s="100" t="s">
        <v>345</v>
      </c>
      <c r="J42" s="100" t="s">
        <v>363</v>
      </c>
      <c r="K42" s="100" t="s">
        <v>364</v>
      </c>
      <c r="L42" s="71" t="s">
        <v>347</v>
      </c>
      <c r="M42" s="100" t="s">
        <v>455</v>
      </c>
      <c r="N42" s="100"/>
      <c r="O42" s="99"/>
    </row>
    <row r="43" spans="1:18" hidden="1" x14ac:dyDescent="0.2">
      <c r="B43" s="100" t="s">
        <v>450</v>
      </c>
      <c r="C43" s="100">
        <v>98.01</v>
      </c>
      <c r="D43" s="99"/>
      <c r="E43" s="99"/>
      <c r="F43" s="99"/>
      <c r="G43" s="99"/>
      <c r="H43" s="99"/>
      <c r="I43" s="99"/>
      <c r="J43" s="99"/>
      <c r="K43" s="99"/>
      <c r="L43" s="104"/>
      <c r="M43" s="99"/>
      <c r="N43" s="99"/>
      <c r="O43" s="99"/>
    </row>
    <row r="44" spans="1:18" hidden="1" x14ac:dyDescent="0.2">
      <c r="B44" s="100" t="s">
        <v>367</v>
      </c>
      <c r="C44" s="100">
        <v>57.29</v>
      </c>
      <c r="D44" s="99"/>
      <c r="E44" s="99"/>
      <c r="F44" s="99"/>
      <c r="G44" s="103"/>
      <c r="H44" s="99"/>
      <c r="I44" s="99"/>
      <c r="J44" s="99"/>
      <c r="K44" s="99"/>
      <c r="L44" s="104"/>
      <c r="M44" s="99"/>
      <c r="N44" s="99"/>
      <c r="O44" s="99"/>
    </row>
    <row r="45" spans="1:18" hidden="1" x14ac:dyDescent="0.2">
      <c r="B45" s="100" t="s">
        <v>349</v>
      </c>
      <c r="C45" s="99"/>
      <c r="D45" s="83" t="s">
        <v>375</v>
      </c>
      <c r="E45" s="83" t="s">
        <v>375</v>
      </c>
      <c r="F45" s="100">
        <v>61.44</v>
      </c>
      <c r="G45" s="100">
        <f>F45-C44</f>
        <v>4.1499999999999986</v>
      </c>
      <c r="H45" s="83" t="s">
        <v>375</v>
      </c>
      <c r="I45" s="101">
        <f>(F45/C44)-1</f>
        <v>7.2438470937336241E-2</v>
      </c>
      <c r="J45" s="83" t="s">
        <v>375</v>
      </c>
      <c r="K45" s="114">
        <f>I45</f>
        <v>7.2438470937336241E-2</v>
      </c>
      <c r="L45" s="83" t="s">
        <v>375</v>
      </c>
      <c r="M45" s="99"/>
      <c r="N45" s="99"/>
      <c r="O45" s="99"/>
    </row>
    <row r="46" spans="1:18" hidden="1" x14ac:dyDescent="0.2">
      <c r="B46" s="100" t="s">
        <v>350</v>
      </c>
      <c r="C46" s="99"/>
      <c r="D46" s="100">
        <v>57.16</v>
      </c>
      <c r="E46" s="100">
        <f>D46-C44</f>
        <v>-0.13000000000000256</v>
      </c>
      <c r="F46" s="100">
        <v>62.83</v>
      </c>
      <c r="G46" s="108">
        <f>F46-F45</f>
        <v>1.3900000000000006</v>
      </c>
      <c r="H46" s="101">
        <f>-(1-(D46/C44))</f>
        <v>-2.2691569209286611E-3</v>
      </c>
      <c r="I46" s="101">
        <f>(F46/F45)-1</f>
        <v>2.2623697916666741E-2</v>
      </c>
      <c r="J46" s="101">
        <f>-(1-(D46/C44))</f>
        <v>-2.2691569209286611E-3</v>
      </c>
      <c r="K46" s="101">
        <f>(F46/C44)-1</f>
        <v>9.6700994938034635E-2</v>
      </c>
      <c r="L46" s="102">
        <f>(D46/C43)</f>
        <v>0.58320579532700734</v>
      </c>
      <c r="M46" s="99"/>
      <c r="N46" s="99"/>
      <c r="O46" s="99"/>
    </row>
    <row r="47" spans="1:18" x14ac:dyDescent="0.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1:18" x14ac:dyDescent="0.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 x14ac:dyDescent="0.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 x14ac:dyDescent="0.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 x14ac:dyDescent="0.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 x14ac:dyDescent="0.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 x14ac:dyDescent="0.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 x14ac:dyDescent="0.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 x14ac:dyDescent="0.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 x14ac:dyDescent="0.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 x14ac:dyDescent="0.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 x14ac:dyDescent="0.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 x14ac:dyDescent="0.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 x14ac:dyDescent="0.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 x14ac:dyDescent="0.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 x14ac:dyDescent="0.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 x14ac:dyDescent="0.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 x14ac:dyDescent="0.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 x14ac:dyDescent="0.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 x14ac:dyDescent="0.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 x14ac:dyDescent="0.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 x14ac:dyDescent="0.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 x14ac:dyDescent="0.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 x14ac:dyDescent="0.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 x14ac:dyDescent="0.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 x14ac:dyDescent="0.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 x14ac:dyDescent="0.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 x14ac:dyDescent="0.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 x14ac:dyDescent="0.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 x14ac:dyDescent="0.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 x14ac:dyDescent="0.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 x14ac:dyDescent="0.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 x14ac:dyDescent="0.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P8" sqref="P8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24" t="s">
        <v>480</v>
      </c>
      <c r="C3" s="124"/>
      <c r="D3" s="124"/>
      <c r="E3" s="124"/>
      <c r="F3" s="124"/>
      <c r="G3" s="124"/>
      <c r="H3" s="124"/>
      <c r="I3" s="124"/>
      <c r="J3" s="124"/>
    </row>
    <row r="5" spans="2:22" x14ac:dyDescent="0.2">
      <c r="B5" s="5" t="s">
        <v>381</v>
      </c>
    </row>
    <row r="6" spans="2:22" x14ac:dyDescent="0.2">
      <c r="C6" s="1" t="s">
        <v>481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71">
        <v>134.56</v>
      </c>
      <c r="D7" s="99"/>
    </row>
    <row r="8" spans="2:22" x14ac:dyDescent="0.2">
      <c r="B8" s="1" t="s">
        <v>349</v>
      </c>
      <c r="C8" s="71">
        <v>129.63</v>
      </c>
      <c r="D8" s="100">
        <v>99.68</v>
      </c>
      <c r="E8" s="86">
        <f t="shared" ref="E8:E9" si="0">-(1-(D8/C8))</f>
        <v>-0.23104219702229412</v>
      </c>
      <c r="F8" s="61" t="s">
        <v>482</v>
      </c>
      <c r="P8" s="1">
        <v>10</v>
      </c>
    </row>
    <row r="9" spans="2:22" x14ac:dyDescent="0.2">
      <c r="B9" s="1" t="s">
        <v>384</v>
      </c>
      <c r="C9" s="71">
        <v>101.48</v>
      </c>
      <c r="D9" s="100">
        <v>99.36</v>
      </c>
      <c r="E9" s="86">
        <f t="shared" si="0"/>
        <v>-2.0890815924320072E-2</v>
      </c>
      <c r="F9" s="61" t="s">
        <v>483</v>
      </c>
      <c r="L9" s="1">
        <v>4</v>
      </c>
    </row>
    <row r="10" spans="2:22" x14ac:dyDescent="0.2">
      <c r="B10" s="1" t="s">
        <v>386</v>
      </c>
      <c r="C10" s="71">
        <v>101.04</v>
      </c>
      <c r="D10" s="100">
        <v>99.58</v>
      </c>
      <c r="E10" s="86">
        <f>-(1-(D10/C10))</f>
        <v>-1.444972288202695E-2</v>
      </c>
      <c r="F10" s="1" t="s">
        <v>484</v>
      </c>
      <c r="L10" s="1">
        <v>6</v>
      </c>
    </row>
    <row r="11" spans="2:22" x14ac:dyDescent="0.2">
      <c r="B11" s="1" t="s">
        <v>388</v>
      </c>
      <c r="C11" s="71">
        <v>97.61</v>
      </c>
      <c r="D11" s="100">
        <v>84.36</v>
      </c>
      <c r="E11" s="86">
        <f>-(1-(D11/C11))</f>
        <v>-0.13574428849503128</v>
      </c>
      <c r="F11" s="1" t="s">
        <v>485</v>
      </c>
      <c r="V11" s="1">
        <v>14</v>
      </c>
    </row>
    <row r="12" spans="2:22" x14ac:dyDescent="0.2">
      <c r="E12" s="87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88" t="s">
        <v>366</v>
      </c>
      <c r="C15" s="88">
        <v>130.49</v>
      </c>
    </row>
    <row r="16" spans="2:22" x14ac:dyDescent="0.2">
      <c r="B16" s="88" t="s">
        <v>367</v>
      </c>
      <c r="C16" s="88">
        <v>85.13</v>
      </c>
    </row>
    <row r="17" spans="2:10" x14ac:dyDescent="0.2">
      <c r="B17" s="1" t="s">
        <v>461</v>
      </c>
      <c r="C17" s="100">
        <v>84.54</v>
      </c>
      <c r="D17" s="61">
        <f>-(1-(C17/C16))</f>
        <v>-6.9305767649475714E-3</v>
      </c>
      <c r="E17" s="1" t="s">
        <v>26</v>
      </c>
      <c r="H17" s="83"/>
      <c r="I17" s="74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88" t="s">
        <v>366</v>
      </c>
      <c r="C21" s="88">
        <v>128.69999999999999</v>
      </c>
    </row>
    <row r="22" spans="2:10" x14ac:dyDescent="0.2">
      <c r="B22" s="88" t="s">
        <v>367</v>
      </c>
      <c r="C22" s="88">
        <v>84.94</v>
      </c>
      <c r="H22" s="61"/>
    </row>
    <row r="23" spans="2:10" x14ac:dyDescent="0.2">
      <c r="B23" s="100" t="s">
        <v>486</v>
      </c>
      <c r="C23" s="84">
        <v>84.58</v>
      </c>
      <c r="D23" s="61">
        <f>-(1-(C23/C22))</f>
        <v>-4.2382858488344555E-3</v>
      </c>
      <c r="E23" s="1" t="s">
        <v>473</v>
      </c>
      <c r="G23" s="83"/>
      <c r="H23" s="83"/>
      <c r="J23" s="83"/>
    </row>
    <row r="25" spans="2:10" x14ac:dyDescent="0.2">
      <c r="B25" s="5" t="s">
        <v>395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88" t="s">
        <v>366</v>
      </c>
      <c r="C27" s="71">
        <v>132.86000000000001</v>
      </c>
    </row>
    <row r="28" spans="2:10" x14ac:dyDescent="0.2">
      <c r="B28" s="88" t="s">
        <v>367</v>
      </c>
      <c r="C28" s="71">
        <v>87.81</v>
      </c>
      <c r="H28" s="61"/>
    </row>
    <row r="29" spans="2:10" x14ac:dyDescent="0.2">
      <c r="B29" s="1" t="s">
        <v>349</v>
      </c>
      <c r="C29" s="71">
        <v>84.34</v>
      </c>
      <c r="D29" s="61">
        <f>-(1-(C29/C28))</f>
        <v>-3.9517139277986502E-2</v>
      </c>
      <c r="E29" s="1" t="s">
        <v>464</v>
      </c>
      <c r="H29" s="84"/>
      <c r="J29" s="85"/>
    </row>
    <row r="30" spans="2:10" x14ac:dyDescent="0.2">
      <c r="B30" s="1" t="s">
        <v>465</v>
      </c>
      <c r="C30" s="71">
        <v>81.08</v>
      </c>
      <c r="D30" s="61">
        <f>-(1-(C30/C29))</f>
        <v>-3.8653070903485909E-2</v>
      </c>
      <c r="E30" s="1" t="s">
        <v>466</v>
      </c>
      <c r="H30" s="78"/>
      <c r="J30" s="61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4" t="s">
        <v>173</v>
      </c>
    </row>
    <row r="16" spans="2:6" x14ac:dyDescent="0.2">
      <c r="B16" s="10" t="s">
        <v>174</v>
      </c>
      <c r="C16" s="15"/>
    </row>
    <row r="17" spans="2:3" x14ac:dyDescent="0.2">
      <c r="B17" s="10" t="s">
        <v>175</v>
      </c>
      <c r="C17" s="15"/>
    </row>
    <row r="18" spans="2:3" x14ac:dyDescent="0.2">
      <c r="B18" s="10" t="s">
        <v>176</v>
      </c>
      <c r="C18" s="15"/>
    </row>
    <row r="19" spans="2:3" x14ac:dyDescent="0.2">
      <c r="B19" s="10" t="s">
        <v>177</v>
      </c>
      <c r="C19" s="15"/>
    </row>
    <row r="20" spans="2:3" x14ac:dyDescent="0.2">
      <c r="B20" s="10" t="s">
        <v>178</v>
      </c>
      <c r="C20" s="15"/>
    </row>
    <row r="21" spans="2:3" x14ac:dyDescent="0.2">
      <c r="B21" s="10" t="s">
        <v>179</v>
      </c>
      <c r="C21" s="15"/>
    </row>
    <row r="22" spans="2:3" x14ac:dyDescent="0.2">
      <c r="B22" s="10" t="s">
        <v>180</v>
      </c>
      <c r="C22" s="16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7" t="s">
        <v>187</v>
      </c>
      <c r="C5" s="18" t="s">
        <v>188</v>
      </c>
    </row>
    <row r="6" spans="2:8" x14ac:dyDescent="0.2">
      <c r="B6" s="19" t="s">
        <v>189</v>
      </c>
      <c r="C6" s="20" t="s">
        <v>190</v>
      </c>
      <c r="D6" s="1" t="s">
        <v>191</v>
      </c>
    </row>
    <row r="7" spans="2:8" x14ac:dyDescent="0.2">
      <c r="B7" s="19" t="s">
        <v>192</v>
      </c>
      <c r="C7" s="20" t="s">
        <v>193</v>
      </c>
    </row>
    <row r="8" spans="2:8" x14ac:dyDescent="0.2">
      <c r="B8" s="90" t="s">
        <v>194</v>
      </c>
      <c r="C8" s="90" t="s">
        <v>195</v>
      </c>
    </row>
    <row r="9" spans="2:8" x14ac:dyDescent="0.2">
      <c r="B9" s="22" t="s">
        <v>196</v>
      </c>
      <c r="C9" s="22" t="s">
        <v>117</v>
      </c>
      <c r="D9" s="1" t="s">
        <v>197</v>
      </c>
    </row>
    <row r="10" spans="2:8" x14ac:dyDescent="0.2">
      <c r="B10" s="22" t="s">
        <v>198</v>
      </c>
      <c r="C10" s="22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3" t="s">
        <v>200</v>
      </c>
      <c r="C12" s="23" t="s">
        <v>42</v>
      </c>
      <c r="G12" s="24"/>
      <c r="H12" s="1" t="s">
        <v>201</v>
      </c>
    </row>
    <row r="13" spans="2:8" x14ac:dyDescent="0.2">
      <c r="B13" s="23" t="s">
        <v>202</v>
      </c>
      <c r="C13" s="23" t="s">
        <v>44</v>
      </c>
      <c r="G13" s="4"/>
      <c r="H13" s="1" t="s">
        <v>203</v>
      </c>
    </row>
    <row r="14" spans="2:8" x14ac:dyDescent="0.2">
      <c r="B14" s="23" t="s">
        <v>204</v>
      </c>
      <c r="C14" s="23" t="s">
        <v>46</v>
      </c>
      <c r="G14" s="25"/>
      <c r="H14" s="1" t="s">
        <v>205</v>
      </c>
    </row>
    <row r="15" spans="2:8" x14ac:dyDescent="0.2">
      <c r="B15" s="90" t="s">
        <v>206</v>
      </c>
      <c r="C15" s="90" t="s">
        <v>405</v>
      </c>
    </row>
    <row r="16" spans="2:8" x14ac:dyDescent="0.2">
      <c r="B16" s="22" t="s">
        <v>207</v>
      </c>
      <c r="C16" s="22" t="s">
        <v>208</v>
      </c>
    </row>
    <row r="17" spans="2:4" x14ac:dyDescent="0.2">
      <c r="B17" s="22" t="s">
        <v>207</v>
      </c>
      <c r="C17" s="22" t="s">
        <v>209</v>
      </c>
      <c r="D17" s="26" t="s">
        <v>210</v>
      </c>
    </row>
    <row r="18" spans="2:4" x14ac:dyDescent="0.2">
      <c r="B18" s="90" t="s">
        <v>211</v>
      </c>
      <c r="C18" s="90" t="s">
        <v>212</v>
      </c>
    </row>
    <row r="19" spans="2:4" x14ac:dyDescent="0.2">
      <c r="B19" s="23" t="s">
        <v>213</v>
      </c>
      <c r="C19" s="23" t="s">
        <v>48</v>
      </c>
    </row>
    <row r="20" spans="2:4" x14ac:dyDescent="0.2">
      <c r="B20" s="22" t="s">
        <v>213</v>
      </c>
      <c r="C20" s="22" t="s">
        <v>124</v>
      </c>
    </row>
    <row r="21" spans="2:4" x14ac:dyDescent="0.2">
      <c r="B21" s="22" t="s">
        <v>213</v>
      </c>
      <c r="C21" s="22" t="s">
        <v>125</v>
      </c>
    </row>
    <row r="22" spans="2:4" x14ac:dyDescent="0.2">
      <c r="B22" s="90" t="s">
        <v>214</v>
      </c>
      <c r="C22" s="90" t="s">
        <v>215</v>
      </c>
      <c r="D22" s="1" t="s">
        <v>216</v>
      </c>
    </row>
    <row r="23" spans="2:4" x14ac:dyDescent="0.2">
      <c r="B23" s="19" t="s">
        <v>217</v>
      </c>
      <c r="C23" s="20" t="s">
        <v>218</v>
      </c>
      <c r="D23" s="1" t="s">
        <v>219</v>
      </c>
    </row>
    <row r="24" spans="2:4" x14ac:dyDescent="0.2">
      <c r="B24" s="90" t="s">
        <v>220</v>
      </c>
      <c r="C24" s="90" t="s">
        <v>221</v>
      </c>
    </row>
    <row r="25" spans="2:4" x14ac:dyDescent="0.2">
      <c r="B25" s="90" t="s">
        <v>222</v>
      </c>
      <c r="C25" s="90" t="s">
        <v>223</v>
      </c>
    </row>
    <row r="26" spans="2:4" x14ac:dyDescent="0.2">
      <c r="B26" s="27" t="s">
        <v>224</v>
      </c>
      <c r="C26" s="28" t="s">
        <v>225</v>
      </c>
      <c r="D26" s="1" t="s">
        <v>226</v>
      </c>
    </row>
    <row r="27" spans="2:4" x14ac:dyDescent="0.2">
      <c r="B27" s="90" t="s">
        <v>227</v>
      </c>
      <c r="C27" s="90" t="s">
        <v>228</v>
      </c>
    </row>
    <row r="28" spans="2:4" x14ac:dyDescent="0.2">
      <c r="B28" s="22" t="s">
        <v>229</v>
      </c>
      <c r="C28" s="20" t="s">
        <v>230</v>
      </c>
    </row>
    <row r="29" spans="2:4" x14ac:dyDescent="0.2">
      <c r="B29" s="22" t="s">
        <v>231</v>
      </c>
      <c r="C29" s="20" t="s">
        <v>232</v>
      </c>
    </row>
    <row r="30" spans="2:4" x14ac:dyDescent="0.2">
      <c r="B30" s="90" t="s">
        <v>233</v>
      </c>
      <c r="C30" s="90" t="s">
        <v>406</v>
      </c>
    </row>
    <row r="31" spans="2:4" x14ac:dyDescent="0.2">
      <c r="B31" s="90" t="s">
        <v>235</v>
      </c>
      <c r="C31" s="90" t="s">
        <v>236</v>
      </c>
    </row>
    <row r="32" spans="2:4" x14ac:dyDescent="0.2">
      <c r="B32" s="90" t="s">
        <v>237</v>
      </c>
      <c r="C32" s="90" t="s">
        <v>238</v>
      </c>
    </row>
    <row r="33" spans="2:6" x14ac:dyDescent="0.2">
      <c r="B33" s="22" t="s">
        <v>239</v>
      </c>
      <c r="C33" s="22" t="s">
        <v>240</v>
      </c>
    </row>
    <row r="34" spans="2:6" x14ac:dyDescent="0.2">
      <c r="B34" s="22" t="s">
        <v>239</v>
      </c>
      <c r="C34" s="22" t="s">
        <v>150</v>
      </c>
    </row>
    <row r="35" spans="2:6" x14ac:dyDescent="0.2">
      <c r="B35" s="90" t="s">
        <v>241</v>
      </c>
      <c r="C35" s="90" t="s">
        <v>242</v>
      </c>
    </row>
    <row r="36" spans="2:6" x14ac:dyDescent="0.2">
      <c r="B36" s="29" t="s">
        <v>243</v>
      </c>
      <c r="C36" s="13" t="s">
        <v>244</v>
      </c>
    </row>
    <row r="37" spans="2:6" x14ac:dyDescent="0.2">
      <c r="B37" s="29" t="s">
        <v>245</v>
      </c>
      <c r="C37" s="13" t="s">
        <v>246</v>
      </c>
    </row>
    <row r="38" spans="2:6" x14ac:dyDescent="0.2">
      <c r="B38" s="22" t="s">
        <v>247</v>
      </c>
      <c r="C38" s="22" t="s">
        <v>151</v>
      </c>
    </row>
    <row r="39" spans="2:6" x14ac:dyDescent="0.2">
      <c r="B39" s="23" t="s">
        <v>248</v>
      </c>
      <c r="C39" s="30" t="s">
        <v>54</v>
      </c>
    </row>
    <row r="40" spans="2:6" x14ac:dyDescent="0.2">
      <c r="B40" s="23" t="s">
        <v>249</v>
      </c>
      <c r="C40" s="31" t="s">
        <v>250</v>
      </c>
      <c r="F40" s="1" t="s">
        <v>408</v>
      </c>
    </row>
    <row r="41" spans="2:6" x14ac:dyDescent="0.2">
      <c r="B41" s="23" t="s">
        <v>251</v>
      </c>
      <c r="C41" s="31" t="s">
        <v>252</v>
      </c>
      <c r="F41" s="1" t="s">
        <v>410</v>
      </c>
    </row>
    <row r="42" spans="2:6" x14ac:dyDescent="0.2">
      <c r="B42" s="23" t="s">
        <v>253</v>
      </c>
      <c r="C42" s="31" t="s">
        <v>254</v>
      </c>
      <c r="F42" s="1" t="s">
        <v>412</v>
      </c>
    </row>
    <row r="43" spans="2:6" x14ac:dyDescent="0.2">
      <c r="B43" s="23" t="s">
        <v>255</v>
      </c>
      <c r="C43" s="31" t="s">
        <v>256</v>
      </c>
    </row>
    <row r="44" spans="2:6" x14ac:dyDescent="0.2">
      <c r="B44" s="23" t="s">
        <v>257</v>
      </c>
      <c r="C44" s="31" t="s">
        <v>258</v>
      </c>
    </row>
    <row r="45" spans="2:6" x14ac:dyDescent="0.2">
      <c r="B45" s="22" t="s">
        <v>259</v>
      </c>
      <c r="C45" s="20" t="s">
        <v>260</v>
      </c>
    </row>
    <row r="46" spans="2:6" x14ac:dyDescent="0.2">
      <c r="B46" s="22" t="s">
        <v>261</v>
      </c>
      <c r="C46" s="22" t="s">
        <v>120</v>
      </c>
    </row>
    <row r="47" spans="2:6" x14ac:dyDescent="0.2">
      <c r="B47" s="19" t="s">
        <v>262</v>
      </c>
      <c r="C47" s="19" t="s">
        <v>141</v>
      </c>
    </row>
    <row r="48" spans="2:6" x14ac:dyDescent="0.2">
      <c r="B48" s="19" t="s">
        <v>262</v>
      </c>
      <c r="C48" s="19" t="s">
        <v>142</v>
      </c>
    </row>
    <row r="49" spans="2:3" x14ac:dyDescent="0.2">
      <c r="B49" s="22" t="s">
        <v>263</v>
      </c>
      <c r="C49" s="22" t="s">
        <v>143</v>
      </c>
    </row>
    <row r="50" spans="2:3" x14ac:dyDescent="0.2">
      <c r="B50" s="22" t="s">
        <v>263</v>
      </c>
      <c r="C50" s="22" t="s">
        <v>144</v>
      </c>
    </row>
    <row r="51" spans="2:3" x14ac:dyDescent="0.2">
      <c r="B51" s="22" t="s">
        <v>263</v>
      </c>
      <c r="C51" s="22" t="s">
        <v>145</v>
      </c>
    </row>
    <row r="52" spans="2:3" x14ac:dyDescent="0.2">
      <c r="B52" s="22" t="s">
        <v>263</v>
      </c>
      <c r="C52" s="22" t="s">
        <v>146</v>
      </c>
    </row>
    <row r="53" spans="2:3" x14ac:dyDescent="0.2">
      <c r="B53" s="90" t="s">
        <v>264</v>
      </c>
      <c r="C53" s="90" t="s">
        <v>414</v>
      </c>
    </row>
    <row r="54" spans="2:3" x14ac:dyDescent="0.2">
      <c r="B54" s="22" t="s">
        <v>266</v>
      </c>
      <c r="C54" s="20" t="s">
        <v>267</v>
      </c>
    </row>
    <row r="55" spans="2:3" x14ac:dyDescent="0.2">
      <c r="B55" s="27" t="s">
        <v>268</v>
      </c>
      <c r="C55" s="28" t="s">
        <v>269</v>
      </c>
    </row>
    <row r="56" spans="2:3" x14ac:dyDescent="0.2">
      <c r="B56" s="23" t="s">
        <v>270</v>
      </c>
      <c r="C56" s="31" t="s">
        <v>271</v>
      </c>
    </row>
    <row r="57" spans="2:3" x14ac:dyDescent="0.2">
      <c r="B57" s="90" t="s">
        <v>272</v>
      </c>
      <c r="C57" s="90" t="s">
        <v>415</v>
      </c>
    </row>
    <row r="58" spans="2:3" x14ac:dyDescent="0.2">
      <c r="B58" s="90" t="s">
        <v>273</v>
      </c>
      <c r="C58" s="90" t="s">
        <v>415</v>
      </c>
    </row>
    <row r="59" spans="2:3" x14ac:dyDescent="0.2">
      <c r="B59" s="90" t="s">
        <v>274</v>
      </c>
      <c r="C59" s="90" t="s">
        <v>415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32" t="s">
        <v>276</v>
      </c>
      <c r="C4" s="33"/>
      <c r="D4" s="32" t="s">
        <v>277</v>
      </c>
      <c r="E4" s="33"/>
      <c r="F4" s="34" t="s">
        <v>278</v>
      </c>
      <c r="G4" s="33"/>
    </row>
    <row r="5" spans="2:7" ht="15" x14ac:dyDescent="0.25">
      <c r="B5" s="35" t="s">
        <v>279</v>
      </c>
      <c r="C5" s="33"/>
      <c r="D5" s="35" t="s">
        <v>280</v>
      </c>
      <c r="E5" s="33"/>
      <c r="F5" s="36" t="s">
        <v>281</v>
      </c>
      <c r="G5" s="33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91" t="s">
        <v>283</v>
      </c>
      <c r="C7" s="92" t="s">
        <v>416</v>
      </c>
      <c r="D7" s="93" t="s">
        <v>284</v>
      </c>
      <c r="E7" s="94" t="s">
        <v>417</v>
      </c>
      <c r="F7" s="41" t="s">
        <v>285</v>
      </c>
      <c r="G7" s="42"/>
    </row>
    <row r="8" spans="2:7" x14ac:dyDescent="0.2">
      <c r="B8" s="51" t="s">
        <v>283</v>
      </c>
      <c r="C8" s="95" t="s">
        <v>418</v>
      </c>
      <c r="D8" s="49" t="s">
        <v>284</v>
      </c>
      <c r="E8" s="50" t="s">
        <v>419</v>
      </c>
      <c r="F8" s="47" t="s">
        <v>420</v>
      </c>
      <c r="G8" s="48"/>
    </row>
    <row r="9" spans="2:7" x14ac:dyDescent="0.2">
      <c r="B9" s="51" t="s">
        <v>287</v>
      </c>
      <c r="C9" s="95" t="s">
        <v>421</v>
      </c>
      <c r="D9" s="49" t="s">
        <v>288</v>
      </c>
      <c r="E9" s="50" t="s">
        <v>422</v>
      </c>
      <c r="F9" s="52" t="s">
        <v>423</v>
      </c>
      <c r="G9" s="60" t="s">
        <v>472</v>
      </c>
    </row>
    <row r="10" spans="2:7" x14ac:dyDescent="0.2">
      <c r="B10" s="51" t="s">
        <v>291</v>
      </c>
      <c r="C10" s="95" t="s">
        <v>425</v>
      </c>
      <c r="D10" s="49" t="s">
        <v>292</v>
      </c>
      <c r="E10" s="50" t="s">
        <v>426</v>
      </c>
      <c r="F10" s="52" t="s">
        <v>293</v>
      </c>
      <c r="G10" s="60" t="s">
        <v>427</v>
      </c>
    </row>
    <row r="11" spans="2:7" x14ac:dyDescent="0.2">
      <c r="B11" s="51" t="s">
        <v>294</v>
      </c>
      <c r="C11" s="44"/>
      <c r="D11" s="49" t="s">
        <v>292</v>
      </c>
      <c r="E11" s="50" t="s">
        <v>428</v>
      </c>
      <c r="F11" s="52" t="s">
        <v>293</v>
      </c>
      <c r="G11" s="65" t="s">
        <v>429</v>
      </c>
    </row>
    <row r="12" spans="2:7" x14ac:dyDescent="0.2">
      <c r="B12" s="51" t="s">
        <v>295</v>
      </c>
      <c r="C12" s="95" t="s">
        <v>430</v>
      </c>
      <c r="D12" s="49" t="s">
        <v>292</v>
      </c>
      <c r="E12" s="50" t="s">
        <v>431</v>
      </c>
      <c r="F12" s="52" t="s">
        <v>296</v>
      </c>
      <c r="G12" s="65" t="s">
        <v>432</v>
      </c>
    </row>
    <row r="13" spans="2:7" x14ac:dyDescent="0.2">
      <c r="B13" s="51" t="s">
        <v>297</v>
      </c>
      <c r="C13" s="95" t="s">
        <v>433</v>
      </c>
      <c r="D13" s="49" t="s">
        <v>298</v>
      </c>
      <c r="E13" s="50" t="s">
        <v>434</v>
      </c>
      <c r="F13" s="47" t="s">
        <v>299</v>
      </c>
      <c r="G13" s="62" t="s">
        <v>300</v>
      </c>
    </row>
    <row r="14" spans="2:7" x14ac:dyDescent="0.2">
      <c r="B14" s="51" t="s">
        <v>301</v>
      </c>
      <c r="C14" s="95" t="s">
        <v>435</v>
      </c>
      <c r="D14" s="49" t="s">
        <v>302</v>
      </c>
      <c r="E14" s="50" t="s">
        <v>436</v>
      </c>
      <c r="F14" s="47" t="s">
        <v>303</v>
      </c>
      <c r="G14" s="62" t="s">
        <v>300</v>
      </c>
    </row>
    <row r="15" spans="2:7" x14ac:dyDescent="0.2">
      <c r="B15" s="51" t="s">
        <v>304</v>
      </c>
      <c r="C15" s="95" t="s">
        <v>437</v>
      </c>
      <c r="D15" s="49" t="s">
        <v>305</v>
      </c>
      <c r="E15" s="50" t="s">
        <v>306</v>
      </c>
      <c r="F15" s="52" t="s">
        <v>307</v>
      </c>
      <c r="G15" s="62"/>
    </row>
    <row r="16" spans="2:7" x14ac:dyDescent="0.2">
      <c r="B16" s="43" t="s">
        <v>308</v>
      </c>
      <c r="C16" s="44" t="s">
        <v>26</v>
      </c>
      <c r="D16" s="49" t="s">
        <v>438</v>
      </c>
      <c r="E16" s="50" t="s">
        <v>89</v>
      </c>
      <c r="F16" s="52" t="s">
        <v>310</v>
      </c>
      <c r="G16" s="65" t="s">
        <v>334</v>
      </c>
    </row>
    <row r="17" spans="2:12" x14ac:dyDescent="0.2">
      <c r="B17" s="43" t="s">
        <v>311</v>
      </c>
      <c r="C17" s="44" t="s">
        <v>28</v>
      </c>
      <c r="D17" s="49" t="s">
        <v>312</v>
      </c>
      <c r="E17" s="50" t="s">
        <v>313</v>
      </c>
      <c r="F17" s="52" t="s">
        <v>314</v>
      </c>
      <c r="G17" s="66" t="s">
        <v>335</v>
      </c>
    </row>
    <row r="18" spans="2:12" x14ac:dyDescent="0.2">
      <c r="B18" s="51" t="s">
        <v>315</v>
      </c>
      <c r="C18" s="44"/>
      <c r="D18" s="49" t="s">
        <v>440</v>
      </c>
      <c r="E18" s="50" t="s">
        <v>441</v>
      </c>
      <c r="F18" s="52" t="s">
        <v>317</v>
      </c>
      <c r="G18" s="65"/>
    </row>
    <row r="19" spans="2:12" x14ac:dyDescent="0.2">
      <c r="B19" s="51" t="s">
        <v>318</v>
      </c>
      <c r="C19" s="44"/>
      <c r="D19" s="45" t="s">
        <v>319</v>
      </c>
      <c r="E19" s="46" t="s">
        <v>91</v>
      </c>
      <c r="F19" s="52" t="s">
        <v>320</v>
      </c>
      <c r="G19" s="62"/>
    </row>
    <row r="20" spans="2:12" x14ac:dyDescent="0.2">
      <c r="B20" s="54" t="s">
        <v>321</v>
      </c>
      <c r="C20" s="55"/>
      <c r="D20" s="56" t="s">
        <v>322</v>
      </c>
      <c r="E20" s="57" t="s">
        <v>77</v>
      </c>
      <c r="F20" s="58" t="s">
        <v>323</v>
      </c>
      <c r="G20" s="67"/>
    </row>
    <row r="21" spans="2:12" x14ac:dyDescent="0.2">
      <c r="B21" s="41" t="s">
        <v>285</v>
      </c>
      <c r="C21" s="42"/>
      <c r="D21" s="45" t="s">
        <v>324</v>
      </c>
      <c r="E21" s="46" t="s">
        <v>79</v>
      </c>
      <c r="F21" s="93" t="s">
        <v>284</v>
      </c>
      <c r="G21" s="94" t="s">
        <v>417</v>
      </c>
    </row>
    <row r="22" spans="2:12" x14ac:dyDescent="0.2">
      <c r="B22" s="47" t="s">
        <v>473</v>
      </c>
      <c r="C22" s="48" t="s">
        <v>474</v>
      </c>
      <c r="D22" s="45" t="s">
        <v>325</v>
      </c>
      <c r="E22" s="46" t="s">
        <v>81</v>
      </c>
      <c r="F22" s="49" t="s">
        <v>284</v>
      </c>
      <c r="G22" s="50" t="s">
        <v>419</v>
      </c>
    </row>
    <row r="23" spans="2:12" x14ac:dyDescent="0.2">
      <c r="B23" s="52" t="s">
        <v>423</v>
      </c>
      <c r="C23" s="60" t="s">
        <v>472</v>
      </c>
      <c r="D23" s="45" t="s">
        <v>327</v>
      </c>
      <c r="E23" s="46"/>
      <c r="F23" s="49" t="s">
        <v>288</v>
      </c>
      <c r="G23" s="50" t="s">
        <v>422</v>
      </c>
    </row>
    <row r="24" spans="2:12" x14ac:dyDescent="0.2">
      <c r="B24" s="52" t="s">
        <v>293</v>
      </c>
      <c r="C24" s="60" t="s">
        <v>427</v>
      </c>
      <c r="D24" s="45" t="s">
        <v>330</v>
      </c>
      <c r="E24" s="46"/>
      <c r="F24" s="49" t="s">
        <v>292</v>
      </c>
      <c r="G24" s="50" t="s">
        <v>426</v>
      </c>
      <c r="L24" s="61"/>
    </row>
    <row r="25" spans="2:12" x14ac:dyDescent="0.2">
      <c r="B25" s="52" t="s">
        <v>293</v>
      </c>
      <c r="C25" s="65" t="s">
        <v>429</v>
      </c>
      <c r="D25" s="63" t="s">
        <v>332</v>
      </c>
      <c r="E25" s="64"/>
      <c r="F25" s="49" t="s">
        <v>292</v>
      </c>
      <c r="G25" s="50" t="s">
        <v>428</v>
      </c>
      <c r="L25" s="61"/>
    </row>
    <row r="26" spans="2:12" x14ac:dyDescent="0.2">
      <c r="B26" s="52" t="s">
        <v>296</v>
      </c>
      <c r="C26" s="65" t="s">
        <v>432</v>
      </c>
      <c r="D26" s="91" t="s">
        <v>283</v>
      </c>
      <c r="E26" s="92" t="s">
        <v>416</v>
      </c>
      <c r="F26" s="49" t="s">
        <v>292</v>
      </c>
      <c r="G26" s="50" t="s">
        <v>431</v>
      </c>
    </row>
    <row r="27" spans="2:12" x14ac:dyDescent="0.2">
      <c r="B27" s="47" t="s">
        <v>299</v>
      </c>
      <c r="C27" s="62" t="s">
        <v>300</v>
      </c>
      <c r="D27" s="51" t="s">
        <v>283</v>
      </c>
      <c r="E27" s="95" t="s">
        <v>418</v>
      </c>
      <c r="F27" s="49" t="s">
        <v>298</v>
      </c>
      <c r="G27" s="50" t="s">
        <v>434</v>
      </c>
    </row>
    <row r="28" spans="2:12" x14ac:dyDescent="0.2">
      <c r="B28" s="47" t="s">
        <v>303</v>
      </c>
      <c r="C28" s="62" t="s">
        <v>300</v>
      </c>
      <c r="D28" s="51" t="s">
        <v>287</v>
      </c>
      <c r="E28" s="95" t="s">
        <v>421</v>
      </c>
      <c r="F28" s="49" t="s">
        <v>302</v>
      </c>
      <c r="G28" s="50" t="s">
        <v>436</v>
      </c>
    </row>
    <row r="29" spans="2:12" x14ac:dyDescent="0.2">
      <c r="B29" s="52" t="s">
        <v>307</v>
      </c>
      <c r="C29" s="62"/>
      <c r="D29" s="51" t="s">
        <v>291</v>
      </c>
      <c r="E29" s="95" t="s">
        <v>425</v>
      </c>
      <c r="F29" s="49" t="s">
        <v>305</v>
      </c>
      <c r="G29" s="50" t="s">
        <v>306</v>
      </c>
    </row>
    <row r="30" spans="2:12" x14ac:dyDescent="0.2">
      <c r="B30" s="52" t="s">
        <v>310</v>
      </c>
      <c r="C30" s="65" t="s">
        <v>334</v>
      </c>
      <c r="D30" s="51" t="s">
        <v>294</v>
      </c>
      <c r="E30" s="44"/>
      <c r="F30" s="49" t="s">
        <v>438</v>
      </c>
      <c r="G30" s="50" t="s">
        <v>89</v>
      </c>
    </row>
    <row r="31" spans="2:12" x14ac:dyDescent="0.2">
      <c r="B31" s="52" t="s">
        <v>314</v>
      </c>
      <c r="C31" s="66" t="s">
        <v>335</v>
      </c>
      <c r="D31" s="51" t="s">
        <v>295</v>
      </c>
      <c r="E31" s="95" t="s">
        <v>430</v>
      </c>
      <c r="F31" s="49" t="s">
        <v>312</v>
      </c>
      <c r="G31" s="50" t="s">
        <v>313</v>
      </c>
    </row>
    <row r="32" spans="2:12" x14ac:dyDescent="0.2">
      <c r="B32" s="52" t="s">
        <v>317</v>
      </c>
      <c r="C32" s="65"/>
      <c r="D32" s="51" t="s">
        <v>297</v>
      </c>
      <c r="E32" s="95" t="s">
        <v>433</v>
      </c>
      <c r="F32" s="49" t="s">
        <v>440</v>
      </c>
      <c r="G32" s="50" t="s">
        <v>441</v>
      </c>
    </row>
    <row r="33" spans="2:7" x14ac:dyDescent="0.2">
      <c r="B33" s="52" t="s">
        <v>320</v>
      </c>
      <c r="C33" s="62"/>
      <c r="D33" s="51" t="s">
        <v>301</v>
      </c>
      <c r="E33" s="95" t="s">
        <v>435</v>
      </c>
      <c r="F33" s="45" t="s">
        <v>319</v>
      </c>
      <c r="G33" s="46" t="s">
        <v>91</v>
      </c>
    </row>
    <row r="34" spans="2:7" x14ac:dyDescent="0.2">
      <c r="B34" s="58" t="s">
        <v>323</v>
      </c>
      <c r="C34" s="67"/>
      <c r="D34" s="51" t="s">
        <v>304</v>
      </c>
      <c r="E34" s="95" t="s">
        <v>437</v>
      </c>
      <c r="F34" s="56" t="s">
        <v>322</v>
      </c>
      <c r="G34" s="57" t="s">
        <v>77</v>
      </c>
    </row>
    <row r="35" spans="2:7" x14ac:dyDescent="0.2">
      <c r="D35" s="43" t="s">
        <v>308</v>
      </c>
      <c r="E35" s="44" t="s">
        <v>26</v>
      </c>
      <c r="F35" s="45" t="s">
        <v>324</v>
      </c>
      <c r="G35" s="46" t="s">
        <v>79</v>
      </c>
    </row>
    <row r="36" spans="2:7" x14ac:dyDescent="0.2">
      <c r="D36" s="43" t="s">
        <v>311</v>
      </c>
      <c r="E36" s="44" t="s">
        <v>28</v>
      </c>
      <c r="F36" s="45" t="s">
        <v>325</v>
      </c>
      <c r="G36" s="46" t="s">
        <v>81</v>
      </c>
    </row>
    <row r="37" spans="2:7" x14ac:dyDescent="0.2">
      <c r="D37" s="51" t="s">
        <v>315</v>
      </c>
      <c r="E37" s="44"/>
      <c r="F37" s="45" t="s">
        <v>327</v>
      </c>
      <c r="G37" s="46"/>
    </row>
    <row r="38" spans="2:7" x14ac:dyDescent="0.2">
      <c r="D38" s="51" t="s">
        <v>318</v>
      </c>
      <c r="E38" s="44"/>
      <c r="F38" s="45" t="s">
        <v>330</v>
      </c>
      <c r="G38" s="46"/>
    </row>
    <row r="39" spans="2:7" x14ac:dyDescent="0.2">
      <c r="D39" s="68" t="s">
        <v>321</v>
      </c>
      <c r="E39" s="69"/>
      <c r="F39" s="63" t="s">
        <v>332</v>
      </c>
      <c r="G39" s="64"/>
    </row>
    <row r="41" spans="2:7" x14ac:dyDescent="0.2">
      <c r="B41" s="1" t="s">
        <v>336</v>
      </c>
    </row>
    <row r="42" spans="2:7" x14ac:dyDescent="0.2">
      <c r="B42" s="1" t="s">
        <v>444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3"/>
  <sheetViews>
    <sheetView zoomScale="80" zoomScaleNormal="80" workbookViewId="0">
      <selection activeCell="V44" sqref="V44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1" t="s">
        <v>45</v>
      </c>
    </row>
    <row r="26" spans="2:8" x14ac:dyDescent="0.2">
      <c r="B26" s="1" t="s">
        <v>46</v>
      </c>
      <c r="D26" s="1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s="1" customFormat="1" x14ac:dyDescent="0.2">
      <c r="B46" s="1" t="s">
        <v>83</v>
      </c>
      <c r="D46" s="1" t="s">
        <v>84</v>
      </c>
    </row>
    <row r="47" spans="2:8" s="1" customFormat="1" x14ac:dyDescent="0.2">
      <c r="B47" s="1" t="s">
        <v>85</v>
      </c>
      <c r="D47" s="5" t="s">
        <v>37</v>
      </c>
    </row>
    <row r="48" spans="2:8" s="1" customFormat="1" x14ac:dyDescent="0.2">
      <c r="B48" s="1" t="s">
        <v>86</v>
      </c>
      <c r="D48" s="5" t="s">
        <v>87</v>
      </c>
    </row>
    <row r="49" spans="2:8" s="1" customFormat="1" x14ac:dyDescent="0.2">
      <c r="B49" s="1" t="s">
        <v>88</v>
      </c>
      <c r="D49" s="1" t="s">
        <v>89</v>
      </c>
    </row>
    <row r="50" spans="2:8" s="1" customFormat="1" x14ac:dyDescent="0.2">
      <c r="B50" s="1" t="s">
        <v>90</v>
      </c>
      <c r="D50" s="1" t="s">
        <v>91</v>
      </c>
    </row>
    <row r="51" spans="2:8" s="1" customFormat="1" x14ac:dyDescent="0.2">
      <c r="B51" s="1" t="s">
        <v>92</v>
      </c>
      <c r="D51" s="1" t="s">
        <v>93</v>
      </c>
    </row>
    <row r="52" spans="2:8" s="1" customFormat="1" x14ac:dyDescent="0.2">
      <c r="B52" s="1" t="s">
        <v>94</v>
      </c>
      <c r="D52" s="5" t="s">
        <v>95</v>
      </c>
    </row>
    <row r="53" spans="2:8" s="1" customFormat="1" x14ac:dyDescent="0.2">
      <c r="B53" s="1" t="s">
        <v>96</v>
      </c>
      <c r="D53" s="5" t="s">
        <v>97</v>
      </c>
    </row>
    <row r="54" spans="2:8" s="1" customFormat="1" x14ac:dyDescent="0.2">
      <c r="B54" s="5" t="s">
        <v>98</v>
      </c>
      <c r="D54" s="1" t="s">
        <v>99</v>
      </c>
      <c r="H54" s="1" t="s">
        <v>100</v>
      </c>
    </row>
    <row r="55" spans="2:8" s="1" customFormat="1" x14ac:dyDescent="0.2">
      <c r="B55" s="1" t="s">
        <v>101</v>
      </c>
      <c r="D55" s="1" t="s">
        <v>102</v>
      </c>
    </row>
    <row r="56" spans="2:8" s="1" customFormat="1" x14ac:dyDescent="0.2">
      <c r="D56" s="5" t="s">
        <v>103</v>
      </c>
    </row>
    <row r="57" spans="2:8" s="1" customFormat="1" x14ac:dyDescent="0.2">
      <c r="B57" s="5" t="s">
        <v>104</v>
      </c>
      <c r="D57" s="1" t="s">
        <v>105</v>
      </c>
    </row>
    <row r="58" spans="2:8" s="1" customFormat="1" x14ac:dyDescent="0.2">
      <c r="B58" s="5" t="s">
        <v>106</v>
      </c>
      <c r="D58" s="1" t="s">
        <v>107</v>
      </c>
    </row>
    <row r="59" spans="2:8" s="1" customFormat="1" x14ac:dyDescent="0.2">
      <c r="B59" s="1" t="s">
        <v>108</v>
      </c>
      <c r="D59" s="1" t="s">
        <v>109</v>
      </c>
    </row>
    <row r="60" spans="2:8" s="1" customFormat="1" x14ac:dyDescent="0.2">
      <c r="B60" s="1" t="s">
        <v>110</v>
      </c>
      <c r="D60" s="5" t="s">
        <v>111</v>
      </c>
    </row>
    <row r="61" spans="2:8" s="1" customFormat="1" x14ac:dyDescent="0.2">
      <c r="B61" s="1" t="s">
        <v>112</v>
      </c>
      <c r="D61" s="1" t="s">
        <v>113</v>
      </c>
    </row>
    <row r="62" spans="2:8" s="1" customFormat="1" x14ac:dyDescent="0.2">
      <c r="B62" s="1" t="s">
        <v>114</v>
      </c>
      <c r="D62" s="1" t="s">
        <v>115</v>
      </c>
    </row>
    <row r="63" spans="2:8" s="1" customFormat="1" x14ac:dyDescent="0.2">
      <c r="B63" s="1" t="s">
        <v>116</v>
      </c>
    </row>
    <row r="64" spans="2:8" s="1" customFormat="1" x14ac:dyDescent="0.2">
      <c r="B64" s="1" t="s">
        <v>117</v>
      </c>
    </row>
    <row r="65" spans="2:4" s="1" customFormat="1" x14ac:dyDescent="0.2">
      <c r="B65" s="1" t="s">
        <v>118</v>
      </c>
    </row>
    <row r="66" spans="2:4" s="1" customFormat="1" x14ac:dyDescent="0.2">
      <c r="B66" s="1" t="s">
        <v>119</v>
      </c>
    </row>
    <row r="67" spans="2:4" s="1" customFormat="1" x14ac:dyDescent="0.2">
      <c r="B67" s="1" t="s">
        <v>120</v>
      </c>
    </row>
    <row r="68" spans="2:4" s="1" customFormat="1" x14ac:dyDescent="0.2">
      <c r="B68" s="5" t="s">
        <v>121</v>
      </c>
      <c r="D68" s="5"/>
    </row>
    <row r="69" spans="2:4" s="1" customFormat="1" x14ac:dyDescent="0.2">
      <c r="B69" s="1" t="s">
        <v>122</v>
      </c>
    </row>
    <row r="70" spans="2:4" s="1" customFormat="1" x14ac:dyDescent="0.2">
      <c r="B70" s="1" t="s">
        <v>123</v>
      </c>
    </row>
    <row r="71" spans="2:4" s="1" customFormat="1" x14ac:dyDescent="0.2">
      <c r="B71" s="1" t="s">
        <v>124</v>
      </c>
    </row>
    <row r="72" spans="2:4" s="1" customFormat="1" x14ac:dyDescent="0.2">
      <c r="B72" s="1" t="s">
        <v>125</v>
      </c>
    </row>
    <row r="73" spans="2:4" s="1" customFormat="1" x14ac:dyDescent="0.2">
      <c r="B73" s="1" t="s">
        <v>126</v>
      </c>
    </row>
    <row r="74" spans="2:4" s="1" customFormat="1" x14ac:dyDescent="0.2">
      <c r="B74" s="1" t="s">
        <v>127</v>
      </c>
    </row>
    <row r="75" spans="2:4" s="1" customFormat="1" x14ac:dyDescent="0.2">
      <c r="B75" s="1" t="s">
        <v>128</v>
      </c>
    </row>
    <row r="76" spans="2:4" s="1" customFormat="1" x14ac:dyDescent="0.2">
      <c r="B76" s="1" t="s">
        <v>129</v>
      </c>
    </row>
    <row r="77" spans="2:4" s="1" customFormat="1" x14ac:dyDescent="0.2">
      <c r="B77" s="1" t="s">
        <v>130</v>
      </c>
    </row>
    <row r="78" spans="2:4" s="1" customFormat="1" x14ac:dyDescent="0.2">
      <c r="B78" s="1" t="s">
        <v>131</v>
      </c>
    </row>
    <row r="79" spans="2:4" s="1" customFormat="1" x14ac:dyDescent="0.2">
      <c r="B79" s="1" t="s">
        <v>132</v>
      </c>
    </row>
    <row r="80" spans="2:4" s="1" customFormat="1" x14ac:dyDescent="0.2">
      <c r="B80" s="1" t="s">
        <v>133</v>
      </c>
    </row>
    <row r="81" spans="2:4" s="1" customFormat="1" x14ac:dyDescent="0.2">
      <c r="B81" s="1" t="s">
        <v>134</v>
      </c>
    </row>
    <row r="82" spans="2:4" s="1" customFormat="1" x14ac:dyDescent="0.2">
      <c r="B82" s="1" t="s">
        <v>135</v>
      </c>
    </row>
    <row r="83" spans="2:4" s="1" customFormat="1" x14ac:dyDescent="0.2">
      <c r="B83" s="1" t="s">
        <v>136</v>
      </c>
    </row>
    <row r="84" spans="2:4" s="1" customFormat="1" x14ac:dyDescent="0.2">
      <c r="B84" s="1" t="s">
        <v>137</v>
      </c>
    </row>
    <row r="85" spans="2:4" s="1" customFormat="1" x14ac:dyDescent="0.2">
      <c r="B85" s="5" t="s">
        <v>138</v>
      </c>
      <c r="D85" s="5"/>
    </row>
    <row r="86" spans="2:4" s="1" customFormat="1" x14ac:dyDescent="0.2">
      <c r="B86" s="1" t="s">
        <v>139</v>
      </c>
    </row>
    <row r="87" spans="2:4" s="1" customFormat="1" x14ac:dyDescent="0.2">
      <c r="B87" s="1" t="s">
        <v>140</v>
      </c>
    </row>
    <row r="88" spans="2:4" s="1" customFormat="1" x14ac:dyDescent="0.2">
      <c r="B88" s="1" t="s">
        <v>141</v>
      </c>
    </row>
    <row r="89" spans="2:4" s="1" customFormat="1" x14ac:dyDescent="0.2">
      <c r="B89" s="1" t="s">
        <v>142</v>
      </c>
    </row>
    <row r="90" spans="2:4" s="1" customFormat="1" x14ac:dyDescent="0.2">
      <c r="B90" s="1" t="s">
        <v>143</v>
      </c>
    </row>
    <row r="91" spans="2:4" s="1" customFormat="1" x14ac:dyDescent="0.2">
      <c r="B91" s="1" t="s">
        <v>144</v>
      </c>
    </row>
    <row r="92" spans="2:4" s="1" customFormat="1" x14ac:dyDescent="0.2">
      <c r="B92" s="1" t="s">
        <v>145</v>
      </c>
    </row>
    <row r="93" spans="2:4" s="1" customFormat="1" x14ac:dyDescent="0.2">
      <c r="B93" s="1" t="s">
        <v>146</v>
      </c>
    </row>
    <row r="94" spans="2:4" s="1" customFormat="1" x14ac:dyDescent="0.2">
      <c r="B94" s="1" t="s">
        <v>147</v>
      </c>
    </row>
    <row r="95" spans="2:4" s="1" customFormat="1" x14ac:dyDescent="0.2">
      <c r="B95" s="5" t="s">
        <v>148</v>
      </c>
      <c r="D95" s="5"/>
    </row>
    <row r="96" spans="2:4" s="1" customFormat="1" x14ac:dyDescent="0.2">
      <c r="B96" s="1" t="s">
        <v>149</v>
      </c>
    </row>
    <row r="97" spans="2:2" s="1" customFormat="1" x14ac:dyDescent="0.2">
      <c r="B97" s="1" t="s">
        <v>150</v>
      </c>
    </row>
    <row r="98" spans="2:2" s="1" customFormat="1" x14ac:dyDescent="0.2">
      <c r="B98" s="1" t="s">
        <v>151</v>
      </c>
    </row>
    <row r="99" spans="2:2" s="1" customFormat="1" x14ac:dyDescent="0.2"/>
    <row r="100" spans="2:2" s="1" customFormat="1" x14ac:dyDescent="0.2"/>
    <row r="101" spans="2:2" s="1" customFormat="1" x14ac:dyDescent="0.2"/>
    <row r="102" spans="2:2" s="1" customFormat="1" x14ac:dyDescent="0.2"/>
    <row r="103" spans="2:2" s="1" customFormat="1" x14ac:dyDescent="0.2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B63" sqref="B63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70" t="s">
        <v>337</v>
      </c>
      <c r="C2" s="70"/>
      <c r="D2" s="70"/>
      <c r="E2" s="70"/>
      <c r="F2" s="70"/>
      <c r="G2" s="70"/>
      <c r="H2" s="70"/>
      <c r="I2" s="70"/>
      <c r="J2" s="70"/>
      <c r="K2" s="70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71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61">
        <f>-(1-(D7/C7))</f>
        <v>-0.2386015788625746</v>
      </c>
      <c r="I7" s="61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61">
        <f>-(1-(D8/C8))</f>
        <v>-4.8290155440414484E-2</v>
      </c>
      <c r="I8" s="61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72">
        <f>-(1-(D9/C9))</f>
        <v>-1.492537313432829E-2</v>
      </c>
      <c r="I9" s="72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73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72">
        <f>-(1-(D10/C10))</f>
        <v>-0.1675045703839122</v>
      </c>
      <c r="I10" s="72">
        <f>-(1-(F10/C10))</f>
        <v>0.32621115173674586</v>
      </c>
      <c r="J10" s="1">
        <v>21443</v>
      </c>
      <c r="K10" s="61">
        <f>D10/C6</f>
        <v>0.56899648574775474</v>
      </c>
      <c r="L10" s="61"/>
    </row>
    <row r="11" spans="2:12" hidden="1" x14ac:dyDescent="0.2">
      <c r="D11" s="3"/>
      <c r="E11" s="3"/>
      <c r="F11" s="3"/>
      <c r="G11" s="3"/>
      <c r="H11" s="3"/>
      <c r="I11" s="3"/>
      <c r="K11" s="74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75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61">
        <f>1-(D16/D15)</f>
        <v>0.22741705032544857</v>
      </c>
      <c r="H16" s="61">
        <f>1-(D16/D15)</f>
        <v>0.22741705032544857</v>
      </c>
      <c r="I16" s="61"/>
      <c r="L16" s="61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61">
        <f>1-(D17/D16)</f>
        <v>3.9556149183191169E-2</v>
      </c>
      <c r="H17" s="61">
        <f>1-(D17/D15)</f>
        <v>0.25797745673916495</v>
      </c>
      <c r="I17" s="61"/>
      <c r="M17" s="61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61">
        <f>1-(D18/D17)</f>
        <v>1.1660248181429189E-2</v>
      </c>
      <c r="H18" s="61">
        <f>1-(D18/D15)</f>
        <v>0.26662962374980159</v>
      </c>
      <c r="I18" s="61"/>
    </row>
    <row r="19" spans="2:13" hidden="1" x14ac:dyDescent="0.2">
      <c r="B19" s="1" t="s">
        <v>352</v>
      </c>
      <c r="D19" s="76">
        <v>76.2</v>
      </c>
      <c r="E19" s="3">
        <f>D19-D18</f>
        <v>-16.189999999999998</v>
      </c>
      <c r="F19" s="3">
        <f>D19-D15</f>
        <v>-49.78</v>
      </c>
      <c r="G19" s="72">
        <f>1-(D19/D18)</f>
        <v>0.17523541508821294</v>
      </c>
      <c r="H19" s="72">
        <f>1-(D19/D15)</f>
        <v>0.39514208604540402</v>
      </c>
      <c r="I19" s="72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77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78">
        <v>125.4</v>
      </c>
      <c r="G27" s="79">
        <f>F27-C26</f>
        <v>7.7199999999999989</v>
      </c>
      <c r="H27" s="61">
        <f>-(1-(D27/C26))</f>
        <v>-0.23223997280761399</v>
      </c>
      <c r="I27" s="61">
        <f>-(1-(F27/C26))</f>
        <v>6.5601631543168004E-2</v>
      </c>
      <c r="L27" s="61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9">
        <f>F28-F27</f>
        <v>1.2399999999999949</v>
      </c>
      <c r="H28" s="61">
        <f>-(1-(D28/D27))</f>
        <v>-4.1947980077476354E-2</v>
      </c>
      <c r="I28" s="61">
        <f>-(1-(F28/F27))</f>
        <v>9.8883572567782796E-3</v>
      </c>
      <c r="L28" s="61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80">
        <f>F29-F28</f>
        <v>-0.54999999999999716</v>
      </c>
      <c r="H29" s="61">
        <f>-(1-(D29/D28))</f>
        <v>-1.7329020332717215E-2</v>
      </c>
      <c r="I29" s="61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78">
        <v>133.62</v>
      </c>
      <c r="G30" s="79">
        <f>F30-F29</f>
        <v>7.5300000000000011</v>
      </c>
      <c r="H30" s="61">
        <f>-(1-(D30/D29))</f>
        <v>-0.15459675523160132</v>
      </c>
      <c r="I30" s="81">
        <f>-(1-(F30/F29))</f>
        <v>5.9719248156079097E-2</v>
      </c>
      <c r="J30" s="61">
        <f>D30/C26</f>
        <v>0.61106390210740991</v>
      </c>
      <c r="K30" s="82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61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83" t="s">
        <v>369</v>
      </c>
      <c r="G36" s="83" t="s">
        <v>369</v>
      </c>
      <c r="H36" s="61">
        <f>-(1-(D36/C35))</f>
        <v>-3.683995088006653E-3</v>
      </c>
      <c r="I36" s="83" t="s">
        <v>369</v>
      </c>
      <c r="J36" s="74">
        <f>H36</f>
        <v>-3.683995088006653E-3</v>
      </c>
      <c r="K36" s="1" t="str">
        <f>I36</f>
        <v>nA</v>
      </c>
      <c r="L36" s="72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78">
        <f>F37-C35</f>
        <v>6.7399999999999949</v>
      </c>
      <c r="H37" s="61">
        <f>-(1-(D37/D36))</f>
        <v>-0.17995069843878386</v>
      </c>
      <c r="I37" s="61">
        <f>(F37/C35)-1</f>
        <v>9.1963432937644862E-2</v>
      </c>
      <c r="J37" s="61">
        <f>-(1-(D37/C35))</f>
        <v>-0.18297175603765869</v>
      </c>
      <c r="K37" s="61">
        <f>(F37/C35)-1</f>
        <v>9.1963432937644862E-2</v>
      </c>
      <c r="L37" s="72">
        <f>(D37/C34)</f>
        <v>0.49933288859239494</v>
      </c>
      <c r="N37" s="61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61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83" t="s">
        <v>369</v>
      </c>
      <c r="G43" s="83" t="s">
        <v>369</v>
      </c>
      <c r="H43" s="61">
        <f>-(1-(D43/C42))</f>
        <v>-3.6629027816028836E-2</v>
      </c>
      <c r="I43" s="83" t="s">
        <v>369</v>
      </c>
      <c r="J43" s="74">
        <f>H43</f>
        <v>-3.6629027816028836E-2</v>
      </c>
      <c r="K43" s="83" t="str">
        <f>I43</f>
        <v>nA</v>
      </c>
      <c r="L43" s="72">
        <f>(D43/C41)</f>
        <v>0.58548832538287721</v>
      </c>
    </row>
    <row r="44" spans="2:14" x14ac:dyDescent="0.2">
      <c r="B44" s="1" t="s">
        <v>373</v>
      </c>
      <c r="D44" s="1">
        <v>46.65</v>
      </c>
      <c r="E44" s="1">
        <f>D44-D43</f>
        <v>-23.309999999999995</v>
      </c>
      <c r="F44" s="1">
        <v>74.16</v>
      </c>
      <c r="G44" s="78">
        <f>F44-C42</f>
        <v>1.539999999999992</v>
      </c>
      <c r="H44" s="61">
        <f>-(1-(D44/D43))</f>
        <v>-0.33319039451114918</v>
      </c>
      <c r="I44" s="61">
        <f>(F44/C42)-1</f>
        <v>2.1206279261911209E-2</v>
      </c>
      <c r="J44" s="61">
        <f>-(1-(D44/C42))</f>
        <v>-0.35761498209859544</v>
      </c>
      <c r="K44" s="61">
        <f>(F44/C42)-1</f>
        <v>2.1206279261911209E-2</v>
      </c>
      <c r="L44" s="72">
        <f>(D44/C41)</f>
        <v>0.39040923926688426</v>
      </c>
    </row>
    <row r="45" spans="2:14" x14ac:dyDescent="0.2">
      <c r="B45" s="1" t="s">
        <v>374</v>
      </c>
      <c r="D45" s="1">
        <v>46.65</v>
      </c>
      <c r="E45" s="83" t="s">
        <v>375</v>
      </c>
      <c r="F45" s="1">
        <v>82.17</v>
      </c>
      <c r="G45" s="78">
        <f>F45-F44</f>
        <v>8.0100000000000051</v>
      </c>
      <c r="H45" s="83" t="s">
        <v>369</v>
      </c>
      <c r="I45" s="61">
        <f>(F45/F44)-1</f>
        <v>0.1080097087378642</v>
      </c>
      <c r="J45" s="61">
        <f>-(1-(D45/C42))</f>
        <v>-0.35761498209859544</v>
      </c>
      <c r="K45" s="61">
        <f>(F45/C42)-1</f>
        <v>0.1315064720462682</v>
      </c>
      <c r="L45" s="72">
        <f>(D45/C41)</f>
        <v>0.39040923926688426</v>
      </c>
      <c r="N45" s="74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61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84">
        <f>F51-C50</f>
        <v>5.6700000000000017</v>
      </c>
      <c r="H51" s="61">
        <f>-(1-(D51/C50))</f>
        <v>-5.3833823136521519E-2</v>
      </c>
      <c r="I51" s="85">
        <f>(F51/C50)-1</f>
        <v>7.5741383916644534E-2</v>
      </c>
      <c r="J51" s="74">
        <f>H51</f>
        <v>-5.3833823136521519E-2</v>
      </c>
      <c r="K51" s="74">
        <f>I51</f>
        <v>7.5741383916644534E-2</v>
      </c>
      <c r="L51" s="72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78">
        <f>F52-F51</f>
        <v>0</v>
      </c>
      <c r="H52" s="61">
        <f>-(1-(D52/D51))</f>
        <v>-4.8284625158831029E-2</v>
      </c>
      <c r="I52" s="61">
        <f>(F52/F51)-1</f>
        <v>0</v>
      </c>
      <c r="J52" s="61">
        <f>-(1-(D52/C50))</f>
        <v>-9.9519102324338804E-2</v>
      </c>
      <c r="K52" s="61">
        <f>(F52/C50)-1</f>
        <v>7.5741383916644534E-2</v>
      </c>
      <c r="L52" s="72">
        <f>(D52/C49)</f>
        <v>0.54521190553219023</v>
      </c>
    </row>
    <row r="53" spans="2:14" x14ac:dyDescent="0.2">
      <c r="B53" s="1" t="s">
        <v>379</v>
      </c>
      <c r="D53" s="1">
        <v>64.14</v>
      </c>
      <c r="E53" s="78">
        <f>D53-D52</f>
        <v>-3.269999999999996</v>
      </c>
      <c r="F53" s="1">
        <v>81.53</v>
      </c>
      <c r="G53" s="78">
        <f>F53-F52</f>
        <v>1</v>
      </c>
      <c r="H53" s="61">
        <f>-(1-(D53/D52))</f>
        <v>-4.8509123275478405E-2</v>
      </c>
      <c r="I53" s="61">
        <f>(F53/F52)-1</f>
        <v>1.2417732522041369E-2</v>
      </c>
      <c r="J53" s="61">
        <f>-(1-(D53/C50))</f>
        <v>-0.1432006411969009</v>
      </c>
      <c r="K53" s="61">
        <f>(F53/C50)-1</f>
        <v>8.9099652685012076E-2</v>
      </c>
      <c r="L53" s="72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61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83" t="s">
        <v>369</v>
      </c>
      <c r="G59" s="83" t="s">
        <v>369</v>
      </c>
      <c r="H59" s="61">
        <f>-(1-(D59/C58))</f>
        <v>-3.6629027816028836E-2</v>
      </c>
      <c r="I59" s="83" t="s">
        <v>369</v>
      </c>
      <c r="J59" s="74">
        <f>H59</f>
        <v>-3.6629027816028836E-2</v>
      </c>
      <c r="K59" s="83" t="str">
        <f>I59</f>
        <v>nA</v>
      </c>
      <c r="L59" s="72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78">
        <f>F60-C58</f>
        <v>1.539999999999992</v>
      </c>
      <c r="H60" s="61">
        <f>-(1-(D60/D59))</f>
        <v>-0.33319039451114918</v>
      </c>
      <c r="I60" s="61">
        <f>(F60/C58)-1</f>
        <v>2.1206279261911209E-2</v>
      </c>
      <c r="J60" s="61">
        <f>-(1-(D60/C58))</f>
        <v>-0.35761498209859544</v>
      </c>
      <c r="K60" s="61">
        <f>(F60/C58)-1</f>
        <v>2.1206279261911209E-2</v>
      </c>
      <c r="L60" s="72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83" t="s">
        <v>375</v>
      </c>
      <c r="F61" s="1">
        <v>82.17</v>
      </c>
      <c r="G61" s="78">
        <f>F61-F60</f>
        <v>8.0100000000000051</v>
      </c>
      <c r="H61" s="83" t="s">
        <v>369</v>
      </c>
      <c r="I61" s="61">
        <f>(F61/F60)-1</f>
        <v>0.1080097087378642</v>
      </c>
      <c r="J61" s="61">
        <f>-(1-(D61/C58))</f>
        <v>-0.35761498209859544</v>
      </c>
      <c r="K61" s="61">
        <f>(F61/C58)-1</f>
        <v>0.1315064720462682</v>
      </c>
      <c r="L61" s="72">
        <f>(D61/C57)</f>
        <v>0.39040923926688426</v>
      </c>
      <c r="N61" s="74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F40" sqref="F40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70" t="s">
        <v>380</v>
      </c>
      <c r="C4" s="70"/>
      <c r="D4" s="70"/>
      <c r="E4" s="70"/>
      <c r="F4" s="70"/>
      <c r="G4" s="70"/>
      <c r="H4" s="70"/>
      <c r="I4" s="70"/>
      <c r="J4" s="70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71">
        <v>124.14</v>
      </c>
      <c r="D9" s="1">
        <v>94.52</v>
      </c>
      <c r="E9" s="86">
        <f>-(1-(D9/C9))</f>
        <v>-0.2386015788625746</v>
      </c>
      <c r="F9" s="61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86">
        <f>-(1-(D10/C10))</f>
        <v>-4.8290155440414484E-2</v>
      </c>
      <c r="F10" s="61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86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73">
        <v>72.86</v>
      </c>
      <c r="E12" s="86">
        <f>-(1-(D12/C12))</f>
        <v>-0.1675045703839122</v>
      </c>
      <c r="F12" s="1" t="s">
        <v>389</v>
      </c>
    </row>
    <row r="13" spans="2:13" x14ac:dyDescent="0.25">
      <c r="E13" s="87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88" t="s">
        <v>366</v>
      </c>
      <c r="C16" s="88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88" t="s">
        <v>367</v>
      </c>
      <c r="C17" s="88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61">
        <f>-(1-(C18/C17))</f>
        <v>-3.683995088006653E-3</v>
      </c>
      <c r="E18" s="1" t="s">
        <v>8</v>
      </c>
      <c r="F18" s="1"/>
      <c r="G18" s="1"/>
      <c r="H18" s="83"/>
      <c r="I18" s="74"/>
      <c r="J18" s="1"/>
      <c r="K18" s="72"/>
      <c r="L18" s="1"/>
      <c r="M18" s="1"/>
    </row>
    <row r="19" spans="2:18" x14ac:dyDescent="0.25">
      <c r="B19" s="1" t="s">
        <v>370</v>
      </c>
      <c r="C19" s="1">
        <v>59.88</v>
      </c>
      <c r="D19" s="61">
        <f>-(1-(C19/C18))</f>
        <v>-0.17995069843878386</v>
      </c>
      <c r="E19" s="1" t="s">
        <v>391</v>
      </c>
      <c r="F19" s="1"/>
      <c r="G19" s="1"/>
      <c r="H19" s="61"/>
      <c r="I19" s="61"/>
      <c r="J19" s="61"/>
      <c r="K19" s="72"/>
      <c r="L19" s="1"/>
      <c r="M19" s="61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88" t="s">
        <v>366</v>
      </c>
      <c r="C23" s="88">
        <v>119.49</v>
      </c>
      <c r="D23" s="1"/>
      <c r="E23" s="1"/>
      <c r="F23" s="1"/>
      <c r="G23" s="1"/>
      <c r="H23" s="1"/>
      <c r="J23" s="1"/>
    </row>
    <row r="24" spans="2:18" x14ac:dyDescent="0.25">
      <c r="B24" s="88" t="s">
        <v>367</v>
      </c>
      <c r="C24" s="88">
        <v>72.62</v>
      </c>
      <c r="D24" s="1"/>
      <c r="E24" s="1"/>
      <c r="F24" s="1"/>
      <c r="G24" s="1"/>
      <c r="H24" s="61"/>
      <c r="J24" s="1"/>
    </row>
    <row r="25" spans="2:18" x14ac:dyDescent="0.25">
      <c r="B25" s="1" t="s">
        <v>368</v>
      </c>
      <c r="C25" s="1">
        <v>69.959999999999994</v>
      </c>
      <c r="D25" s="61">
        <f>-(1-(C25/C24))</f>
        <v>-3.6629027816028836E-2</v>
      </c>
      <c r="E25" s="1" t="s">
        <v>393</v>
      </c>
      <c r="F25" s="1"/>
      <c r="G25" s="83"/>
      <c r="H25" s="83"/>
      <c r="J25" s="83"/>
    </row>
    <row r="26" spans="2:18" x14ac:dyDescent="0.25">
      <c r="B26" s="1" t="s">
        <v>373</v>
      </c>
      <c r="C26" s="1">
        <v>46.65</v>
      </c>
      <c r="D26" s="61">
        <f>-(1-(C26/C25))</f>
        <v>-0.33319039451114918</v>
      </c>
      <c r="E26" s="1" t="s">
        <v>394</v>
      </c>
      <c r="F26" s="1"/>
      <c r="G26" s="1"/>
      <c r="H26" s="78"/>
      <c r="J26" s="61"/>
    </row>
    <row r="27" spans="2:18" x14ac:dyDescent="0.25">
      <c r="E27" s="1"/>
      <c r="F27" s="1"/>
      <c r="G27" s="1"/>
    </row>
    <row r="28" spans="2:18" x14ac:dyDescent="0.25">
      <c r="B28" s="89" t="s">
        <v>395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88" t="s">
        <v>366</v>
      </c>
      <c r="C30" s="88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88" t="s">
        <v>367</v>
      </c>
      <c r="C31" s="88">
        <v>74.86</v>
      </c>
      <c r="D31" s="1"/>
      <c r="E31" s="1"/>
      <c r="F31" s="1"/>
      <c r="G31" s="1"/>
      <c r="H31" s="61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61">
        <f>-(1-(C32/C31))</f>
        <v>-5.3833823136521519E-2</v>
      </c>
      <c r="E32" s="1" t="s">
        <v>396</v>
      </c>
      <c r="F32" s="1"/>
      <c r="G32" s="1"/>
      <c r="H32" s="84"/>
      <c r="J32" s="85"/>
      <c r="K32" s="74"/>
      <c r="L32" s="74"/>
      <c r="M32" s="72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61">
        <f>-(1-(C33/C32))</f>
        <v>-4.8284625158831029E-2</v>
      </c>
      <c r="E33" s="1" t="s">
        <v>397</v>
      </c>
      <c r="F33" s="1"/>
      <c r="G33" s="1"/>
      <c r="H33" s="78"/>
      <c r="J33" s="61"/>
      <c r="K33" s="61"/>
      <c r="L33" s="61"/>
      <c r="M33" s="72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61">
        <f>-(1-(C34/C33))</f>
        <v>-4.8509123275478405E-2</v>
      </c>
      <c r="E34" s="1" t="s">
        <v>398</v>
      </c>
      <c r="F34" s="1"/>
      <c r="G34" s="1"/>
      <c r="H34" s="78"/>
      <c r="J34" s="61"/>
      <c r="K34" s="61"/>
      <c r="L34" s="61"/>
      <c r="M34" s="72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4" t="s">
        <v>173</v>
      </c>
    </row>
    <row r="16" spans="2:6" x14ac:dyDescent="0.2">
      <c r="B16" s="10" t="s">
        <v>174</v>
      </c>
      <c r="C16" s="15"/>
    </row>
    <row r="17" spans="2:3" x14ac:dyDescent="0.2">
      <c r="B17" s="10" t="s">
        <v>175</v>
      </c>
      <c r="C17" s="15"/>
    </row>
    <row r="18" spans="2:3" x14ac:dyDescent="0.2">
      <c r="B18" s="10" t="s">
        <v>176</v>
      </c>
      <c r="C18" s="15"/>
    </row>
    <row r="19" spans="2:3" x14ac:dyDescent="0.2">
      <c r="B19" s="10" t="s">
        <v>177</v>
      </c>
      <c r="C19" s="15"/>
    </row>
    <row r="20" spans="2:3" x14ac:dyDescent="0.2">
      <c r="B20" s="10" t="s">
        <v>178</v>
      </c>
      <c r="C20" s="15"/>
    </row>
    <row r="21" spans="2:3" x14ac:dyDescent="0.2">
      <c r="B21" s="10" t="s">
        <v>179</v>
      </c>
      <c r="C21" s="15"/>
    </row>
    <row r="22" spans="2:3" x14ac:dyDescent="0.2">
      <c r="B22" s="10" t="s">
        <v>180</v>
      </c>
      <c r="C22" s="16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7" t="s">
        <v>187</v>
      </c>
      <c r="C5" s="18" t="s">
        <v>188</v>
      </c>
    </row>
    <row r="6" spans="2:8" x14ac:dyDescent="0.2">
      <c r="B6" s="19" t="s">
        <v>189</v>
      </c>
      <c r="C6" s="20" t="s">
        <v>190</v>
      </c>
      <c r="D6" s="1" t="s">
        <v>191</v>
      </c>
    </row>
    <row r="7" spans="2:8" x14ac:dyDescent="0.2">
      <c r="B7" s="19" t="s">
        <v>192</v>
      </c>
      <c r="C7" s="20" t="s">
        <v>193</v>
      </c>
    </row>
    <row r="8" spans="2:8" x14ac:dyDescent="0.2">
      <c r="B8" s="21" t="s">
        <v>194</v>
      </c>
      <c r="C8" s="21" t="s">
        <v>195</v>
      </c>
    </row>
    <row r="9" spans="2:8" x14ac:dyDescent="0.2">
      <c r="B9" s="22" t="s">
        <v>196</v>
      </c>
      <c r="C9" s="22" t="s">
        <v>117</v>
      </c>
      <c r="D9" s="1" t="s">
        <v>197</v>
      </c>
    </row>
    <row r="10" spans="2:8" x14ac:dyDescent="0.2">
      <c r="B10" s="22" t="s">
        <v>198</v>
      </c>
      <c r="C10" s="22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3" t="s">
        <v>200</v>
      </c>
      <c r="C12" s="23" t="s">
        <v>42</v>
      </c>
      <c r="G12" s="24"/>
      <c r="H12" s="1" t="s">
        <v>201</v>
      </c>
    </row>
    <row r="13" spans="2:8" x14ac:dyDescent="0.2">
      <c r="B13" s="23" t="s">
        <v>202</v>
      </c>
      <c r="C13" s="23" t="s">
        <v>44</v>
      </c>
      <c r="G13" s="4"/>
      <c r="H13" s="1" t="s">
        <v>203</v>
      </c>
    </row>
    <row r="14" spans="2:8" x14ac:dyDescent="0.2">
      <c r="B14" s="23" t="s">
        <v>204</v>
      </c>
      <c r="C14" s="23" t="s">
        <v>46</v>
      </c>
      <c r="G14" s="25"/>
      <c r="H14" s="1" t="s">
        <v>205</v>
      </c>
    </row>
    <row r="15" spans="2:8" x14ac:dyDescent="0.2">
      <c r="B15" s="23" t="s">
        <v>206</v>
      </c>
      <c r="C15" s="23" t="s">
        <v>50</v>
      </c>
    </row>
    <row r="16" spans="2:8" x14ac:dyDescent="0.2">
      <c r="B16" s="22" t="s">
        <v>207</v>
      </c>
      <c r="C16" s="22" t="s">
        <v>208</v>
      </c>
    </row>
    <row r="17" spans="2:4" x14ac:dyDescent="0.2">
      <c r="B17" s="22" t="s">
        <v>207</v>
      </c>
      <c r="C17" s="22" t="s">
        <v>209</v>
      </c>
      <c r="D17" s="26" t="s">
        <v>210</v>
      </c>
    </row>
    <row r="18" spans="2:4" x14ac:dyDescent="0.2">
      <c r="B18" s="21" t="s">
        <v>211</v>
      </c>
      <c r="C18" s="21" t="s">
        <v>212</v>
      </c>
    </row>
    <row r="19" spans="2:4" x14ac:dyDescent="0.2">
      <c r="B19" s="23" t="s">
        <v>213</v>
      </c>
      <c r="C19" s="23" t="s">
        <v>48</v>
      </c>
    </row>
    <row r="20" spans="2:4" x14ac:dyDescent="0.2">
      <c r="B20" s="22" t="s">
        <v>213</v>
      </c>
      <c r="C20" s="22" t="s">
        <v>124</v>
      </c>
    </row>
    <row r="21" spans="2:4" x14ac:dyDescent="0.2">
      <c r="B21" s="22" t="s">
        <v>213</v>
      </c>
      <c r="C21" s="22" t="s">
        <v>125</v>
      </c>
    </row>
    <row r="22" spans="2:4" x14ac:dyDescent="0.2">
      <c r="B22" s="21" t="s">
        <v>214</v>
      </c>
      <c r="C22" s="21" t="s">
        <v>215</v>
      </c>
      <c r="D22" s="1" t="s">
        <v>216</v>
      </c>
    </row>
    <row r="23" spans="2:4" x14ac:dyDescent="0.2">
      <c r="B23" s="19" t="s">
        <v>217</v>
      </c>
      <c r="C23" s="20" t="s">
        <v>218</v>
      </c>
      <c r="D23" s="1" t="s">
        <v>219</v>
      </c>
    </row>
    <row r="24" spans="2:4" x14ac:dyDescent="0.2">
      <c r="B24" s="21" t="s">
        <v>220</v>
      </c>
      <c r="C24" s="21" t="s">
        <v>221</v>
      </c>
    </row>
    <row r="25" spans="2:4" x14ac:dyDescent="0.2">
      <c r="B25" s="21" t="s">
        <v>222</v>
      </c>
      <c r="C25" s="21" t="s">
        <v>223</v>
      </c>
    </row>
    <row r="26" spans="2:4" x14ac:dyDescent="0.2">
      <c r="B26" s="27" t="s">
        <v>224</v>
      </c>
      <c r="C26" s="28" t="s">
        <v>225</v>
      </c>
      <c r="D26" s="1" t="s">
        <v>226</v>
      </c>
    </row>
    <row r="27" spans="2:4" x14ac:dyDescent="0.2">
      <c r="B27" s="21" t="s">
        <v>227</v>
      </c>
      <c r="C27" s="21" t="s">
        <v>228</v>
      </c>
    </row>
    <row r="28" spans="2:4" x14ac:dyDescent="0.2">
      <c r="B28" s="22" t="s">
        <v>229</v>
      </c>
      <c r="C28" s="20" t="s">
        <v>230</v>
      </c>
    </row>
    <row r="29" spans="2:4" x14ac:dyDescent="0.2">
      <c r="B29" s="22" t="s">
        <v>231</v>
      </c>
      <c r="C29" s="20" t="s">
        <v>232</v>
      </c>
    </row>
    <row r="30" spans="2:4" x14ac:dyDescent="0.2">
      <c r="B30" s="22" t="s">
        <v>233</v>
      </c>
      <c r="C30" s="20" t="s">
        <v>234</v>
      </c>
    </row>
    <row r="31" spans="2:4" x14ac:dyDescent="0.2">
      <c r="B31" s="21" t="s">
        <v>235</v>
      </c>
      <c r="C31" s="21" t="s">
        <v>236</v>
      </c>
    </row>
    <row r="32" spans="2:4" x14ac:dyDescent="0.2">
      <c r="B32" s="21" t="s">
        <v>237</v>
      </c>
      <c r="C32" s="21" t="s">
        <v>238</v>
      </c>
    </row>
    <row r="33" spans="2:3" x14ac:dyDescent="0.2">
      <c r="B33" s="22" t="s">
        <v>239</v>
      </c>
      <c r="C33" s="22" t="s">
        <v>240</v>
      </c>
    </row>
    <row r="34" spans="2:3" x14ac:dyDescent="0.2">
      <c r="B34" s="22" t="s">
        <v>239</v>
      </c>
      <c r="C34" s="22" t="s">
        <v>150</v>
      </c>
    </row>
    <row r="35" spans="2:3" x14ac:dyDescent="0.2">
      <c r="B35" s="21" t="s">
        <v>241</v>
      </c>
      <c r="C35" s="21" t="s">
        <v>242</v>
      </c>
    </row>
    <row r="36" spans="2:3" x14ac:dyDescent="0.2">
      <c r="B36" s="29" t="s">
        <v>243</v>
      </c>
      <c r="C36" s="13" t="s">
        <v>244</v>
      </c>
    </row>
    <row r="37" spans="2:3" x14ac:dyDescent="0.2">
      <c r="B37" s="29" t="s">
        <v>245</v>
      </c>
      <c r="C37" s="13" t="s">
        <v>246</v>
      </c>
    </row>
    <row r="38" spans="2:3" x14ac:dyDescent="0.2">
      <c r="B38" s="22" t="s">
        <v>247</v>
      </c>
      <c r="C38" s="22" t="s">
        <v>151</v>
      </c>
    </row>
    <row r="39" spans="2:3" x14ac:dyDescent="0.2">
      <c r="B39" s="23" t="s">
        <v>248</v>
      </c>
      <c r="C39" s="30" t="s">
        <v>54</v>
      </c>
    </row>
    <row r="40" spans="2:3" x14ac:dyDescent="0.2">
      <c r="B40" s="23" t="s">
        <v>249</v>
      </c>
      <c r="C40" s="31" t="s">
        <v>250</v>
      </c>
    </row>
    <row r="41" spans="2:3" x14ac:dyDescent="0.2">
      <c r="B41" s="23" t="s">
        <v>251</v>
      </c>
      <c r="C41" s="31" t="s">
        <v>252</v>
      </c>
    </row>
    <row r="42" spans="2:3" x14ac:dyDescent="0.2">
      <c r="B42" s="23" t="s">
        <v>253</v>
      </c>
      <c r="C42" s="31" t="s">
        <v>254</v>
      </c>
    </row>
    <row r="43" spans="2:3" x14ac:dyDescent="0.2">
      <c r="B43" s="23" t="s">
        <v>255</v>
      </c>
      <c r="C43" s="31" t="s">
        <v>256</v>
      </c>
    </row>
    <row r="44" spans="2:3" x14ac:dyDescent="0.2">
      <c r="B44" s="23" t="s">
        <v>257</v>
      </c>
      <c r="C44" s="31" t="s">
        <v>258</v>
      </c>
    </row>
    <row r="45" spans="2:3" x14ac:dyDescent="0.2">
      <c r="B45" s="22" t="s">
        <v>259</v>
      </c>
      <c r="C45" s="20" t="s">
        <v>260</v>
      </c>
    </row>
    <row r="46" spans="2:3" x14ac:dyDescent="0.2">
      <c r="B46" s="22" t="s">
        <v>261</v>
      </c>
      <c r="C46" s="22" t="s">
        <v>120</v>
      </c>
    </row>
    <row r="47" spans="2:3" x14ac:dyDescent="0.2">
      <c r="B47" s="19" t="s">
        <v>262</v>
      </c>
      <c r="C47" s="19" t="s">
        <v>141</v>
      </c>
    </row>
    <row r="48" spans="2:3" x14ac:dyDescent="0.2">
      <c r="B48" s="19" t="s">
        <v>262</v>
      </c>
      <c r="C48" s="19" t="s">
        <v>142</v>
      </c>
    </row>
    <row r="49" spans="2:3" x14ac:dyDescent="0.2">
      <c r="B49" s="22" t="s">
        <v>263</v>
      </c>
      <c r="C49" s="22" t="s">
        <v>143</v>
      </c>
    </row>
    <row r="50" spans="2:3" x14ac:dyDescent="0.2">
      <c r="B50" s="22" t="s">
        <v>263</v>
      </c>
      <c r="C50" s="22" t="s">
        <v>144</v>
      </c>
    </row>
    <row r="51" spans="2:3" x14ac:dyDescent="0.2">
      <c r="B51" s="22" t="s">
        <v>263</v>
      </c>
      <c r="C51" s="22" t="s">
        <v>145</v>
      </c>
    </row>
    <row r="52" spans="2:3" x14ac:dyDescent="0.2">
      <c r="B52" s="22" t="s">
        <v>263</v>
      </c>
      <c r="C52" s="22" t="s">
        <v>146</v>
      </c>
    </row>
    <row r="53" spans="2:3" x14ac:dyDescent="0.2">
      <c r="B53" s="23" t="s">
        <v>264</v>
      </c>
      <c r="C53" s="31" t="s">
        <v>265</v>
      </c>
    </row>
    <row r="54" spans="2:3" x14ac:dyDescent="0.2">
      <c r="B54" s="22" t="s">
        <v>266</v>
      </c>
      <c r="C54" s="20" t="s">
        <v>267</v>
      </c>
    </row>
    <row r="55" spans="2:3" x14ac:dyDescent="0.2">
      <c r="B55" s="27" t="s">
        <v>268</v>
      </c>
      <c r="C55" s="28" t="s">
        <v>269</v>
      </c>
    </row>
    <row r="56" spans="2:3" x14ac:dyDescent="0.2">
      <c r="B56" s="23" t="s">
        <v>270</v>
      </c>
      <c r="C56" s="31" t="s">
        <v>271</v>
      </c>
    </row>
    <row r="57" spans="2:3" x14ac:dyDescent="0.2">
      <c r="B57" s="27" t="s">
        <v>272</v>
      </c>
      <c r="C57" s="28"/>
    </row>
    <row r="58" spans="2:3" x14ac:dyDescent="0.2">
      <c r="B58" s="27" t="s">
        <v>273</v>
      </c>
      <c r="C58" s="28"/>
    </row>
    <row r="59" spans="2:3" x14ac:dyDescent="0.2">
      <c r="B59" s="27" t="s">
        <v>274</v>
      </c>
      <c r="C59" s="27"/>
    </row>
  </sheetData>
  <pageMargins left="0.7" right="0.7" top="0.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32" t="s">
        <v>276</v>
      </c>
      <c r="C4" s="33"/>
      <c r="D4" s="32" t="s">
        <v>277</v>
      </c>
      <c r="E4" s="33"/>
      <c r="F4" s="34" t="s">
        <v>278</v>
      </c>
      <c r="G4" s="33"/>
    </row>
    <row r="5" spans="2:7" ht="15" x14ac:dyDescent="0.25">
      <c r="B5" s="35" t="s">
        <v>279</v>
      </c>
      <c r="C5" s="33"/>
      <c r="D5" s="35" t="s">
        <v>280</v>
      </c>
      <c r="E5" s="33"/>
      <c r="F5" s="36" t="s">
        <v>281</v>
      </c>
      <c r="G5" s="33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37" t="s">
        <v>283</v>
      </c>
      <c r="C7" s="38" t="s">
        <v>12</v>
      </c>
      <c r="D7" s="39" t="s">
        <v>284</v>
      </c>
      <c r="E7" s="40" t="s">
        <v>73</v>
      </c>
      <c r="F7" s="41" t="s">
        <v>285</v>
      </c>
      <c r="G7" s="42"/>
    </row>
    <row r="8" spans="2:7" x14ac:dyDescent="0.2">
      <c r="B8" s="43" t="s">
        <v>283</v>
      </c>
      <c r="C8" s="44" t="s">
        <v>14</v>
      </c>
      <c r="D8" s="45" t="s">
        <v>284</v>
      </c>
      <c r="E8" s="46" t="s">
        <v>75</v>
      </c>
      <c r="F8" s="47" t="s">
        <v>286</v>
      </c>
      <c r="G8" s="48"/>
    </row>
    <row r="9" spans="2:7" x14ac:dyDescent="0.2">
      <c r="B9" s="43" t="s">
        <v>287</v>
      </c>
      <c r="C9" s="44" t="s">
        <v>16</v>
      </c>
      <c r="D9" s="49" t="s">
        <v>288</v>
      </c>
      <c r="E9" s="50" t="s">
        <v>289</v>
      </c>
      <c r="F9" s="47" t="s">
        <v>290</v>
      </c>
      <c r="G9" s="48"/>
    </row>
    <row r="10" spans="2:7" x14ac:dyDescent="0.2">
      <c r="B10" s="43" t="s">
        <v>291</v>
      </c>
      <c r="C10" s="44" t="s">
        <v>18</v>
      </c>
      <c r="D10" s="45" t="s">
        <v>292</v>
      </c>
      <c r="E10" s="46" t="s">
        <v>99</v>
      </c>
      <c r="F10" s="47" t="s">
        <v>293</v>
      </c>
      <c r="G10" s="48" t="s">
        <v>49</v>
      </c>
    </row>
    <row r="11" spans="2:7" x14ac:dyDescent="0.2">
      <c r="B11" s="51" t="s">
        <v>294</v>
      </c>
      <c r="C11" s="44"/>
      <c r="D11" s="45" t="s">
        <v>292</v>
      </c>
      <c r="E11" s="46" t="s">
        <v>102</v>
      </c>
      <c r="F11" s="47" t="s">
        <v>293</v>
      </c>
      <c r="G11" s="48" t="s">
        <v>51</v>
      </c>
    </row>
    <row r="12" spans="2:7" x14ac:dyDescent="0.2">
      <c r="B12" s="43" t="s">
        <v>295</v>
      </c>
      <c r="C12" s="44" t="s">
        <v>20</v>
      </c>
      <c r="D12" s="45" t="s">
        <v>292</v>
      </c>
      <c r="E12" s="46" t="s">
        <v>105</v>
      </c>
      <c r="F12" s="47" t="s">
        <v>296</v>
      </c>
      <c r="G12" s="48" t="s">
        <v>53</v>
      </c>
    </row>
    <row r="13" spans="2:7" x14ac:dyDescent="0.2">
      <c r="B13" s="43" t="s">
        <v>297</v>
      </c>
      <c r="C13" s="44" t="s">
        <v>8</v>
      </c>
      <c r="D13" s="45" t="s">
        <v>298</v>
      </c>
      <c r="E13" s="46" t="s">
        <v>109</v>
      </c>
      <c r="F13" s="47" t="s">
        <v>299</v>
      </c>
      <c r="G13" s="48" t="s">
        <v>300</v>
      </c>
    </row>
    <row r="14" spans="2:7" x14ac:dyDescent="0.2">
      <c r="B14" s="43" t="s">
        <v>301</v>
      </c>
      <c r="C14" s="44" t="s">
        <v>22</v>
      </c>
      <c r="D14" s="45" t="s">
        <v>302</v>
      </c>
      <c r="E14" s="46" t="s">
        <v>115</v>
      </c>
      <c r="F14" s="47" t="s">
        <v>303</v>
      </c>
      <c r="G14" s="48" t="s">
        <v>300</v>
      </c>
    </row>
    <row r="15" spans="2:7" x14ac:dyDescent="0.2">
      <c r="B15" s="43" t="s">
        <v>304</v>
      </c>
      <c r="C15" s="44" t="s">
        <v>24</v>
      </c>
      <c r="D15" s="49" t="s">
        <v>305</v>
      </c>
      <c r="E15" s="50" t="s">
        <v>306</v>
      </c>
      <c r="F15" s="52" t="s">
        <v>307</v>
      </c>
      <c r="G15" s="48"/>
    </row>
    <row r="16" spans="2:7" x14ac:dyDescent="0.2">
      <c r="B16" s="43" t="s">
        <v>308</v>
      </c>
      <c r="C16" s="44" t="s">
        <v>26</v>
      </c>
      <c r="D16" s="45" t="s">
        <v>309</v>
      </c>
      <c r="E16" s="46" t="s">
        <v>89</v>
      </c>
      <c r="F16" s="53" t="s">
        <v>310</v>
      </c>
      <c r="G16" s="48"/>
    </row>
    <row r="17" spans="2:12" x14ac:dyDescent="0.2">
      <c r="B17" s="43" t="s">
        <v>311</v>
      </c>
      <c r="C17" s="44" t="s">
        <v>28</v>
      </c>
      <c r="D17" s="49" t="s">
        <v>312</v>
      </c>
      <c r="E17" s="50" t="s">
        <v>313</v>
      </c>
      <c r="F17" s="52" t="s">
        <v>314</v>
      </c>
      <c r="G17" s="48"/>
    </row>
    <row r="18" spans="2:12" x14ac:dyDescent="0.2">
      <c r="B18" s="51" t="s">
        <v>315</v>
      </c>
      <c r="C18" s="44"/>
      <c r="D18" s="45" t="s">
        <v>316</v>
      </c>
      <c r="E18" s="46" t="s">
        <v>113</v>
      </c>
      <c r="F18" s="52" t="s">
        <v>317</v>
      </c>
      <c r="G18" s="48"/>
    </row>
    <row r="19" spans="2:12" x14ac:dyDescent="0.2">
      <c r="B19" s="51" t="s">
        <v>318</v>
      </c>
      <c r="C19" s="44"/>
      <c r="D19" s="45" t="s">
        <v>319</v>
      </c>
      <c r="E19" s="46" t="s">
        <v>91</v>
      </c>
      <c r="F19" s="52" t="s">
        <v>320</v>
      </c>
      <c r="G19" s="48"/>
    </row>
    <row r="20" spans="2:12" x14ac:dyDescent="0.2">
      <c r="B20" s="54" t="s">
        <v>321</v>
      </c>
      <c r="C20" s="55"/>
      <c r="D20" s="56" t="s">
        <v>322</v>
      </c>
      <c r="E20" s="57" t="s">
        <v>77</v>
      </c>
      <c r="F20" s="58" t="s">
        <v>323</v>
      </c>
      <c r="G20" s="59"/>
    </row>
    <row r="21" spans="2:12" x14ac:dyDescent="0.2">
      <c r="B21" s="41" t="s">
        <v>285</v>
      </c>
      <c r="C21" s="42"/>
      <c r="D21" s="45" t="s">
        <v>324</v>
      </c>
      <c r="E21" s="46" t="s">
        <v>79</v>
      </c>
      <c r="F21" s="39" t="s">
        <v>284</v>
      </c>
      <c r="G21" s="40" t="s">
        <v>73</v>
      </c>
    </row>
    <row r="22" spans="2:12" x14ac:dyDescent="0.2">
      <c r="B22" s="47" t="s">
        <v>286</v>
      </c>
      <c r="C22" s="48"/>
      <c r="D22" s="45" t="s">
        <v>325</v>
      </c>
      <c r="E22" s="46" t="s">
        <v>81</v>
      </c>
      <c r="F22" s="45" t="s">
        <v>284</v>
      </c>
      <c r="G22" s="46" t="s">
        <v>75</v>
      </c>
    </row>
    <row r="23" spans="2:12" x14ac:dyDescent="0.2">
      <c r="B23" s="52" t="s">
        <v>290</v>
      </c>
      <c r="C23" s="60" t="s">
        <v>326</v>
      </c>
      <c r="D23" s="45" t="s">
        <v>327</v>
      </c>
      <c r="E23" s="46" t="s">
        <v>328</v>
      </c>
      <c r="F23" s="45" t="s">
        <v>288</v>
      </c>
      <c r="G23" s="46" t="s">
        <v>329</v>
      </c>
    </row>
    <row r="24" spans="2:12" x14ac:dyDescent="0.2">
      <c r="B24" s="47" t="s">
        <v>293</v>
      </c>
      <c r="C24" s="48" t="s">
        <v>49</v>
      </c>
      <c r="D24" s="45" t="s">
        <v>330</v>
      </c>
      <c r="E24" s="46" t="s">
        <v>331</v>
      </c>
      <c r="F24" s="45" t="s">
        <v>292</v>
      </c>
      <c r="G24" s="46" t="s">
        <v>99</v>
      </c>
      <c r="L24" s="61"/>
    </row>
    <row r="25" spans="2:12" x14ac:dyDescent="0.2">
      <c r="B25" s="47" t="s">
        <v>293</v>
      </c>
      <c r="C25" s="62" t="s">
        <v>51</v>
      </c>
      <c r="D25" s="63" t="s">
        <v>332</v>
      </c>
      <c r="E25" s="64" t="s">
        <v>333</v>
      </c>
      <c r="F25" s="45" t="s">
        <v>292</v>
      </c>
      <c r="G25" s="46" t="s">
        <v>102</v>
      </c>
      <c r="L25" s="61"/>
    </row>
    <row r="26" spans="2:12" x14ac:dyDescent="0.2">
      <c r="B26" s="47" t="s">
        <v>296</v>
      </c>
      <c r="C26" s="62" t="s">
        <v>53</v>
      </c>
      <c r="D26" s="37" t="s">
        <v>283</v>
      </c>
      <c r="E26" s="38" t="s">
        <v>12</v>
      </c>
      <c r="F26" s="45" t="s">
        <v>292</v>
      </c>
      <c r="G26" s="46" t="s">
        <v>105</v>
      </c>
    </row>
    <row r="27" spans="2:12" x14ac:dyDescent="0.2">
      <c r="B27" s="47" t="s">
        <v>299</v>
      </c>
      <c r="C27" s="62" t="s">
        <v>300</v>
      </c>
      <c r="D27" s="43" t="s">
        <v>283</v>
      </c>
      <c r="E27" s="44" t="s">
        <v>14</v>
      </c>
      <c r="F27" s="45" t="s">
        <v>298</v>
      </c>
      <c r="G27" s="46" t="s">
        <v>109</v>
      </c>
    </row>
    <row r="28" spans="2:12" x14ac:dyDescent="0.2">
      <c r="B28" s="47" t="s">
        <v>303</v>
      </c>
      <c r="C28" s="62" t="s">
        <v>300</v>
      </c>
      <c r="D28" s="43" t="s">
        <v>287</v>
      </c>
      <c r="E28" s="44" t="s">
        <v>16</v>
      </c>
      <c r="F28" s="45" t="s">
        <v>302</v>
      </c>
      <c r="G28" s="46" t="s">
        <v>115</v>
      </c>
    </row>
    <row r="29" spans="2:12" x14ac:dyDescent="0.2">
      <c r="B29" s="52" t="s">
        <v>307</v>
      </c>
      <c r="C29" s="62"/>
      <c r="D29" s="43" t="s">
        <v>291</v>
      </c>
      <c r="E29" s="44" t="s">
        <v>18</v>
      </c>
      <c r="F29" s="49" t="s">
        <v>305</v>
      </c>
      <c r="G29" s="50" t="s">
        <v>306</v>
      </c>
    </row>
    <row r="30" spans="2:12" x14ac:dyDescent="0.2">
      <c r="B30" s="52" t="s">
        <v>310</v>
      </c>
      <c r="C30" s="65" t="s">
        <v>334</v>
      </c>
      <c r="D30" s="51" t="s">
        <v>294</v>
      </c>
      <c r="E30" s="44"/>
      <c r="F30" s="45" t="s">
        <v>309</v>
      </c>
      <c r="G30" s="46" t="s">
        <v>89</v>
      </c>
    </row>
    <row r="31" spans="2:12" x14ac:dyDescent="0.2">
      <c r="B31" s="52" t="s">
        <v>314</v>
      </c>
      <c r="C31" s="66" t="s">
        <v>335</v>
      </c>
      <c r="D31" s="43" t="s">
        <v>295</v>
      </c>
      <c r="E31" s="44" t="s">
        <v>20</v>
      </c>
      <c r="F31" s="49" t="s">
        <v>312</v>
      </c>
      <c r="G31" s="50" t="s">
        <v>313</v>
      </c>
    </row>
    <row r="32" spans="2:12" x14ac:dyDescent="0.2">
      <c r="B32" s="52" t="s">
        <v>317</v>
      </c>
      <c r="C32" s="65"/>
      <c r="D32" s="43" t="s">
        <v>297</v>
      </c>
      <c r="E32" s="44" t="s">
        <v>8</v>
      </c>
      <c r="F32" s="45" t="s">
        <v>316</v>
      </c>
      <c r="G32" s="46" t="s">
        <v>113</v>
      </c>
    </row>
    <row r="33" spans="2:7" x14ac:dyDescent="0.2">
      <c r="B33" s="52" t="s">
        <v>320</v>
      </c>
      <c r="C33" s="62"/>
      <c r="D33" s="43" t="s">
        <v>301</v>
      </c>
      <c r="E33" s="44" t="s">
        <v>22</v>
      </c>
      <c r="F33" s="45" t="s">
        <v>319</v>
      </c>
      <c r="G33" s="46" t="s">
        <v>91</v>
      </c>
    </row>
    <row r="34" spans="2:7" x14ac:dyDescent="0.2">
      <c r="B34" s="58" t="s">
        <v>323</v>
      </c>
      <c r="C34" s="67"/>
      <c r="D34" s="43" t="s">
        <v>304</v>
      </c>
      <c r="E34" s="44" t="s">
        <v>24</v>
      </c>
      <c r="F34" s="56" t="s">
        <v>322</v>
      </c>
      <c r="G34" s="57" t="s">
        <v>77</v>
      </c>
    </row>
    <row r="35" spans="2:7" x14ac:dyDescent="0.2">
      <c r="D35" s="43" t="s">
        <v>308</v>
      </c>
      <c r="E35" s="44" t="s">
        <v>26</v>
      </c>
      <c r="F35" s="45" t="s">
        <v>324</v>
      </c>
      <c r="G35" s="46" t="s">
        <v>79</v>
      </c>
    </row>
    <row r="36" spans="2:7" x14ac:dyDescent="0.2">
      <c r="D36" s="43" t="s">
        <v>311</v>
      </c>
      <c r="E36" s="44" t="s">
        <v>28</v>
      </c>
      <c r="F36" s="45" t="s">
        <v>325</v>
      </c>
      <c r="G36" s="46" t="s">
        <v>81</v>
      </c>
    </row>
    <row r="37" spans="2:7" x14ac:dyDescent="0.2">
      <c r="D37" s="51" t="s">
        <v>315</v>
      </c>
      <c r="E37" s="44"/>
      <c r="F37" s="45" t="s">
        <v>327</v>
      </c>
      <c r="G37" s="46"/>
    </row>
    <row r="38" spans="2:7" x14ac:dyDescent="0.2">
      <c r="D38" s="51" t="s">
        <v>318</v>
      </c>
      <c r="E38" s="44"/>
      <c r="F38" s="45" t="s">
        <v>330</v>
      </c>
      <c r="G38" s="46"/>
    </row>
    <row r="39" spans="2:7" x14ac:dyDescent="0.2">
      <c r="D39" s="68" t="s">
        <v>321</v>
      </c>
      <c r="E39" s="69"/>
      <c r="F39" s="63" t="s">
        <v>332</v>
      </c>
      <c r="G39" s="64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K39" sqref="K39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4" x14ac:dyDescent="0.2">
      <c r="B3" s="2" t="s">
        <v>0</v>
      </c>
      <c r="D3" s="2" t="s">
        <v>1</v>
      </c>
    </row>
    <row r="4" spans="2:4" x14ac:dyDescent="0.2">
      <c r="B4" s="5" t="s">
        <v>3</v>
      </c>
      <c r="D4" s="5" t="s">
        <v>3</v>
      </c>
    </row>
    <row r="5" spans="2:4" x14ac:dyDescent="0.2">
      <c r="B5" s="5" t="s">
        <v>5</v>
      </c>
      <c r="D5" s="5" t="s">
        <v>10</v>
      </c>
    </row>
    <row r="6" spans="2:4" x14ac:dyDescent="0.2">
      <c r="B6" s="1" t="s">
        <v>7</v>
      </c>
      <c r="D6" s="1" t="s">
        <v>26</v>
      </c>
    </row>
    <row r="7" spans="2:4" x14ac:dyDescent="0.2">
      <c r="B7" s="1" t="s">
        <v>9</v>
      </c>
      <c r="D7" s="1" t="s">
        <v>28</v>
      </c>
    </row>
    <row r="8" spans="2:4" x14ac:dyDescent="0.2">
      <c r="B8" s="1" t="s">
        <v>11</v>
      </c>
    </row>
    <row r="9" spans="2:4" x14ac:dyDescent="0.2">
      <c r="B9" s="1" t="s">
        <v>13</v>
      </c>
      <c r="D9" s="2" t="s">
        <v>31</v>
      </c>
    </row>
    <row r="10" spans="2:4" x14ac:dyDescent="0.2">
      <c r="B10" s="1" t="s">
        <v>15</v>
      </c>
      <c r="D10" s="5" t="s">
        <v>3</v>
      </c>
    </row>
    <row r="11" spans="2:4" x14ac:dyDescent="0.2">
      <c r="B11" s="1" t="s">
        <v>17</v>
      </c>
      <c r="D11" s="5" t="s">
        <v>6</v>
      </c>
    </row>
    <row r="12" spans="2:4" x14ac:dyDescent="0.2">
      <c r="B12" s="1" t="s">
        <v>19</v>
      </c>
      <c r="D12" s="1" t="s">
        <v>399</v>
      </c>
    </row>
    <row r="13" spans="2:4" x14ac:dyDescent="0.2">
      <c r="B13" s="1" t="s">
        <v>21</v>
      </c>
      <c r="D13" s="1" t="s">
        <v>400</v>
      </c>
    </row>
    <row r="14" spans="2:4" x14ac:dyDescent="0.2">
      <c r="B14" s="1" t="s">
        <v>23</v>
      </c>
      <c r="D14" s="1" t="s">
        <v>401</v>
      </c>
    </row>
    <row r="15" spans="2:4" x14ac:dyDescent="0.2">
      <c r="B15" s="1" t="s">
        <v>25</v>
      </c>
      <c r="D15" s="1" t="s">
        <v>402</v>
      </c>
    </row>
    <row r="16" spans="2:4" x14ac:dyDescent="0.2">
      <c r="B16" s="1" t="s">
        <v>27</v>
      </c>
      <c r="D16" s="1" t="s">
        <v>403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404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/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70" t="s">
        <v>445</v>
      </c>
      <c r="C2" s="70"/>
      <c r="D2" s="70"/>
      <c r="E2" s="70"/>
      <c r="F2" s="70"/>
      <c r="G2" s="70"/>
      <c r="H2" s="70"/>
      <c r="I2" s="70"/>
      <c r="J2" s="70"/>
      <c r="K2" s="70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9"/>
      <c r="E6" s="99"/>
      <c r="F6" s="99"/>
      <c r="G6" s="99"/>
      <c r="H6" s="99"/>
      <c r="I6" s="99"/>
      <c r="J6" s="1">
        <v>48483</v>
      </c>
      <c r="K6" s="99"/>
      <c r="L6" s="99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61">
        <f>-(1-(D7/C7))</f>
        <v>-0.28775962895745111</v>
      </c>
      <c r="I7" s="61">
        <f>-(1-(F7/C7))</f>
        <v>5.918531962089113E-2</v>
      </c>
      <c r="J7" s="1">
        <v>35345</v>
      </c>
      <c r="K7" s="99"/>
      <c r="L7" s="99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100">
        <f>F8-C8</f>
        <v>3.1799999999999926</v>
      </c>
      <c r="H8" s="101">
        <f>-(1-(D8/C8))</f>
        <v>-3.7735849056603876E-2</v>
      </c>
      <c r="I8" s="101">
        <f>-(1-(F8/C8))</f>
        <v>4.2553191489361541E-2</v>
      </c>
      <c r="J8" s="1">
        <v>28960</v>
      </c>
      <c r="K8" s="99"/>
      <c r="L8" s="99"/>
    </row>
    <row r="9" spans="2:15" x14ac:dyDescent="0.2">
      <c r="B9" s="1" t="s">
        <v>351</v>
      </c>
      <c r="C9" s="71">
        <v>73.08</v>
      </c>
      <c r="D9" s="1">
        <v>71.78</v>
      </c>
      <c r="E9" s="71">
        <f>D9-C9</f>
        <v>-1.2999999999999972</v>
      </c>
      <c r="F9" s="71">
        <v>73.819999999999993</v>
      </c>
      <c r="G9" s="71">
        <f t="shared" ref="G9:G10" si="0">F9-C9</f>
        <v>0.73999999999999488</v>
      </c>
      <c r="H9" s="102">
        <f>-(1-(D9/C9))</f>
        <v>-1.7788724685276369E-2</v>
      </c>
      <c r="I9" s="102">
        <f t="shared" ref="I9" si="1">-(1-(F9/C9))</f>
        <v>1.0125889436234159E-2</v>
      </c>
      <c r="J9" s="100">
        <v>31796</v>
      </c>
      <c r="K9" s="99"/>
      <c r="L9" s="99"/>
    </row>
    <row r="10" spans="2:15" x14ac:dyDescent="0.2">
      <c r="B10" s="1" t="s">
        <v>352</v>
      </c>
      <c r="C10" s="71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72">
        <f>-(1-(D10/C10))</f>
        <v>-0.18716196982635935</v>
      </c>
      <c r="I10" s="72">
        <f>-(1-(F10/C10))</f>
        <v>0.28707657272986054</v>
      </c>
      <c r="J10" s="100">
        <v>22680</v>
      </c>
      <c r="K10" s="101">
        <f>D10/C6</f>
        <v>0.54307721567135792</v>
      </c>
      <c r="L10" s="103"/>
    </row>
    <row r="11" spans="2:15" x14ac:dyDescent="0.2">
      <c r="B11" s="99"/>
      <c r="C11" s="99"/>
      <c r="D11" s="104"/>
      <c r="E11" s="104"/>
      <c r="F11" s="104"/>
      <c r="G11" s="104"/>
      <c r="H11" s="104"/>
      <c r="I11" s="104"/>
      <c r="J11" s="99"/>
      <c r="K11" s="105"/>
      <c r="L11" s="99"/>
    </row>
    <row r="12" spans="2:15" x14ac:dyDescent="0.2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15" x14ac:dyDescent="0.2">
      <c r="B13" s="5" t="s">
        <v>360</v>
      </c>
      <c r="L13" s="99"/>
      <c r="M13" s="99"/>
      <c r="N13" s="99"/>
      <c r="O13" s="99"/>
    </row>
    <row r="14" spans="2:15" x14ac:dyDescent="0.2">
      <c r="C14" s="1" t="s">
        <v>446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100" t="s">
        <v>447</v>
      </c>
      <c r="L14" s="99"/>
      <c r="M14" s="99"/>
      <c r="N14" s="99"/>
      <c r="O14" s="99"/>
    </row>
    <row r="15" spans="2:15" x14ac:dyDescent="0.2">
      <c r="B15" s="100" t="s">
        <v>348</v>
      </c>
      <c r="C15" s="100">
        <v>94.69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15" x14ac:dyDescent="0.2">
      <c r="B16" s="100" t="s">
        <v>349</v>
      </c>
      <c r="C16" s="99"/>
      <c r="D16" s="100">
        <v>68.540000000000006</v>
      </c>
      <c r="E16" s="100">
        <f>D16-C15</f>
        <v>-26.149999999999991</v>
      </c>
      <c r="F16" s="100">
        <v>100.99</v>
      </c>
      <c r="G16" s="106">
        <f>F16-C15</f>
        <v>6.2999999999999972</v>
      </c>
      <c r="H16" s="101">
        <f>-(1-(D16/C15))</f>
        <v>-0.27616432569437099</v>
      </c>
      <c r="I16" s="101">
        <f>-(1-(F16/C15))</f>
        <v>6.6532896821206E-2</v>
      </c>
      <c r="J16" s="99"/>
      <c r="K16" s="99"/>
      <c r="L16" s="103"/>
      <c r="M16" s="99"/>
      <c r="N16" s="99"/>
      <c r="O16" s="99"/>
    </row>
    <row r="17" spans="2:15" x14ac:dyDescent="0.2">
      <c r="B17" s="100" t="s">
        <v>350</v>
      </c>
      <c r="C17" s="99"/>
      <c r="D17" s="100">
        <v>66.77</v>
      </c>
      <c r="E17" s="100">
        <f>D17-D16</f>
        <v>-1.7700000000000102</v>
      </c>
      <c r="F17" s="100">
        <v>103.35</v>
      </c>
      <c r="G17" s="106">
        <f>F17-F16</f>
        <v>2.3599999999999994</v>
      </c>
      <c r="H17" s="101">
        <f>-(1-(D17/D16))</f>
        <v>-2.5824336154070759E-2</v>
      </c>
      <c r="I17" s="101">
        <f>-(1-(F17/F16))</f>
        <v>2.3368650361421883E-2</v>
      </c>
      <c r="J17" s="99"/>
      <c r="K17" s="99"/>
      <c r="L17" s="103"/>
      <c r="M17" s="99"/>
      <c r="N17" s="99"/>
      <c r="O17" s="99"/>
    </row>
    <row r="18" spans="2:15" x14ac:dyDescent="0.2">
      <c r="B18" s="100" t="s">
        <v>351</v>
      </c>
      <c r="C18" s="99"/>
      <c r="D18" s="100">
        <v>65.75</v>
      </c>
      <c r="E18" s="100">
        <f>D18-D17</f>
        <v>-1.019999999999996</v>
      </c>
      <c r="F18" s="100">
        <v>102.94</v>
      </c>
      <c r="G18" s="107">
        <f>F18-F17</f>
        <v>-0.40999999999999659</v>
      </c>
      <c r="H18" s="101">
        <f>-(1-(D18/D17))</f>
        <v>-1.5276321701362838E-2</v>
      </c>
      <c r="I18" s="101">
        <f>-(1-(F18/F17))</f>
        <v>-3.9671020803095924E-3</v>
      </c>
      <c r="J18" s="99"/>
      <c r="K18" s="99"/>
      <c r="L18" s="99"/>
      <c r="M18" s="99"/>
      <c r="N18" s="99"/>
      <c r="O18" s="99"/>
    </row>
    <row r="19" spans="2:15" x14ac:dyDescent="0.2">
      <c r="B19" s="100" t="s">
        <v>352</v>
      </c>
      <c r="C19" s="99"/>
      <c r="D19" s="71">
        <v>52.61</v>
      </c>
      <c r="E19" s="100">
        <f>D19-D18</f>
        <v>-13.14</v>
      </c>
      <c r="F19" s="108">
        <v>110.8</v>
      </c>
      <c r="G19" s="106">
        <f>F19-F18</f>
        <v>7.8599999999999994</v>
      </c>
      <c r="H19" s="101">
        <f>-(1-(D19/D18))</f>
        <v>-0.19984790874524716</v>
      </c>
      <c r="I19" s="109">
        <f>-(1-(F19/F18))</f>
        <v>7.6355158344666885E-2</v>
      </c>
      <c r="J19" s="101">
        <f>D19/C15</f>
        <v>0.5556024923434365</v>
      </c>
      <c r="K19" s="110"/>
      <c r="L19" s="99"/>
      <c r="M19" s="99"/>
      <c r="N19" s="99"/>
      <c r="O19" s="99"/>
    </row>
    <row r="20" spans="2:15" x14ac:dyDescent="0.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 x14ac:dyDescent="0.2">
      <c r="B21" s="111" t="s">
        <v>362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99"/>
    </row>
    <row r="22" spans="2:15" x14ac:dyDescent="0.2">
      <c r="B22" s="100"/>
      <c r="C22" s="100" t="s">
        <v>448</v>
      </c>
      <c r="D22" s="100" t="s">
        <v>340</v>
      </c>
      <c r="E22" s="100" t="s">
        <v>341</v>
      </c>
      <c r="F22" s="100" t="s">
        <v>342</v>
      </c>
      <c r="G22" s="100" t="s">
        <v>343</v>
      </c>
      <c r="H22" s="100" t="s">
        <v>344</v>
      </c>
      <c r="I22" s="100" t="s">
        <v>345</v>
      </c>
      <c r="J22" s="100" t="s">
        <v>363</v>
      </c>
      <c r="K22" s="100" t="s">
        <v>364</v>
      </c>
      <c r="L22" s="71" t="s">
        <v>347</v>
      </c>
      <c r="M22" s="100" t="s">
        <v>449</v>
      </c>
      <c r="N22" s="100"/>
      <c r="O22" s="99"/>
    </row>
    <row r="23" spans="2:15" x14ac:dyDescent="0.2">
      <c r="B23" s="100" t="s">
        <v>450</v>
      </c>
      <c r="C23" s="112">
        <v>103</v>
      </c>
      <c r="D23" s="99"/>
      <c r="E23" s="99"/>
      <c r="F23" s="99"/>
      <c r="G23" s="99"/>
      <c r="H23" s="99"/>
      <c r="I23" s="99"/>
      <c r="J23" s="99"/>
      <c r="K23" s="99"/>
      <c r="L23" s="104"/>
      <c r="M23" s="99"/>
      <c r="N23" s="99"/>
      <c r="O23" s="99"/>
    </row>
    <row r="24" spans="2:15" x14ac:dyDescent="0.2">
      <c r="B24" s="100" t="s">
        <v>367</v>
      </c>
      <c r="C24" s="112">
        <v>58.99</v>
      </c>
      <c r="D24" s="99"/>
      <c r="E24" s="99"/>
      <c r="F24" s="99"/>
      <c r="G24" s="103"/>
      <c r="H24" s="99"/>
      <c r="I24" s="99"/>
      <c r="J24" s="99"/>
      <c r="K24" s="99"/>
      <c r="L24" s="104"/>
      <c r="M24" s="99"/>
      <c r="N24" s="99"/>
      <c r="O24" s="99"/>
    </row>
    <row r="25" spans="2:15" x14ac:dyDescent="0.2">
      <c r="B25" s="100" t="s">
        <v>451</v>
      </c>
      <c r="C25" s="99"/>
      <c r="D25" s="100">
        <v>58.43</v>
      </c>
      <c r="E25" s="100">
        <f>D25-C24</f>
        <v>-0.56000000000000227</v>
      </c>
      <c r="F25" s="100">
        <v>61.22</v>
      </c>
      <c r="G25" s="108">
        <f>F25-C24</f>
        <v>2.2299999999999969</v>
      </c>
      <c r="H25" s="101">
        <f>-(1-(D25/C24))</f>
        <v>-9.4931344295643427E-3</v>
      </c>
      <c r="I25" s="101">
        <f>(F25/C24)-1</f>
        <v>3.7803017460586563E-2</v>
      </c>
      <c r="J25" s="113">
        <f>H25</f>
        <v>-9.4931344295643427E-3</v>
      </c>
      <c r="K25" s="101">
        <f>(F25/C24)-1</f>
        <v>3.7803017460586563E-2</v>
      </c>
      <c r="L25" s="102">
        <f>(D25/C23)</f>
        <v>0.5672815533980583</v>
      </c>
      <c r="M25" s="99"/>
      <c r="N25" s="99"/>
      <c r="O25" s="99"/>
    </row>
    <row r="26" spans="2:15" x14ac:dyDescent="0.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104"/>
      <c r="M26" s="99"/>
      <c r="N26" s="99"/>
      <c r="O26" s="99"/>
    </row>
    <row r="27" spans="2:15" x14ac:dyDescent="0.2">
      <c r="B27" s="111" t="s">
        <v>371</v>
      </c>
      <c r="C27" s="100"/>
      <c r="D27" s="100"/>
      <c r="E27" s="100"/>
      <c r="F27" s="100"/>
      <c r="G27" s="100"/>
      <c r="H27" s="100"/>
      <c r="I27" s="100"/>
      <c r="J27" s="100"/>
      <c r="K27" s="100"/>
      <c r="L27" s="71"/>
      <c r="M27" s="100"/>
      <c r="N27" s="100"/>
      <c r="O27" s="99"/>
    </row>
    <row r="28" spans="2:15" x14ac:dyDescent="0.2">
      <c r="B28" s="100"/>
      <c r="C28" s="100" t="s">
        <v>448</v>
      </c>
      <c r="D28" s="100" t="s">
        <v>340</v>
      </c>
      <c r="E28" s="100" t="s">
        <v>341</v>
      </c>
      <c r="F28" s="100" t="s">
        <v>342</v>
      </c>
      <c r="G28" s="100" t="s">
        <v>343</v>
      </c>
      <c r="H28" s="100" t="s">
        <v>344</v>
      </c>
      <c r="I28" s="100" t="s">
        <v>345</v>
      </c>
      <c r="J28" s="100" t="s">
        <v>363</v>
      </c>
      <c r="K28" s="100" t="s">
        <v>364</v>
      </c>
      <c r="L28" s="71" t="s">
        <v>347</v>
      </c>
      <c r="M28" s="100" t="s">
        <v>452</v>
      </c>
      <c r="N28" s="100"/>
      <c r="O28" s="99"/>
    </row>
    <row r="29" spans="2:15" x14ac:dyDescent="0.2">
      <c r="B29" s="100" t="s">
        <v>450</v>
      </c>
      <c r="C29" s="100">
        <v>95.19</v>
      </c>
      <c r="D29" s="99"/>
      <c r="E29" s="99"/>
      <c r="F29" s="99"/>
      <c r="G29" s="99"/>
      <c r="H29" s="99"/>
      <c r="I29" s="99"/>
      <c r="J29" s="99"/>
      <c r="K29" s="99"/>
      <c r="L29" s="104"/>
      <c r="M29" s="99"/>
      <c r="N29" s="99"/>
      <c r="O29" s="99"/>
    </row>
    <row r="30" spans="2:15" x14ac:dyDescent="0.2">
      <c r="B30" s="100" t="s">
        <v>367</v>
      </c>
      <c r="C30" s="100">
        <v>54.22</v>
      </c>
      <c r="D30" s="99"/>
      <c r="E30" s="99"/>
      <c r="F30" s="99"/>
      <c r="G30" s="103"/>
      <c r="H30" s="99"/>
      <c r="I30" s="99"/>
      <c r="J30" s="99"/>
      <c r="K30" s="99"/>
      <c r="L30" s="104"/>
      <c r="M30" s="99"/>
      <c r="N30" s="99"/>
      <c r="O30" s="99"/>
    </row>
    <row r="31" spans="2:15" x14ac:dyDescent="0.2">
      <c r="B31" s="100" t="s">
        <v>349</v>
      </c>
      <c r="C31" s="99"/>
      <c r="D31" s="83" t="s">
        <v>375</v>
      </c>
      <c r="E31" s="83" t="s">
        <v>375</v>
      </c>
      <c r="F31" s="100">
        <v>58.05</v>
      </c>
      <c r="G31" s="100">
        <f>F31-C30</f>
        <v>3.8299999999999983</v>
      </c>
      <c r="H31" s="83" t="s">
        <v>375</v>
      </c>
      <c r="I31" s="101">
        <f>(F31/C30)-1</f>
        <v>7.063814090741416E-2</v>
      </c>
      <c r="J31" s="83" t="s">
        <v>375</v>
      </c>
      <c r="K31" s="114">
        <f>I31</f>
        <v>7.063814090741416E-2</v>
      </c>
      <c r="L31" s="83" t="s">
        <v>375</v>
      </c>
      <c r="M31" s="99"/>
      <c r="N31" s="99"/>
      <c r="O31" s="99"/>
    </row>
    <row r="32" spans="2:15" x14ac:dyDescent="0.2">
      <c r="B32" s="100" t="s">
        <v>453</v>
      </c>
      <c r="C32" s="99"/>
      <c r="D32" s="100">
        <v>52.04</v>
      </c>
      <c r="E32" s="100">
        <f>D32-C30</f>
        <v>-2.1799999999999997</v>
      </c>
      <c r="F32" s="100">
        <v>59.84</v>
      </c>
      <c r="G32" s="108">
        <f>F32-F31</f>
        <v>1.7900000000000063</v>
      </c>
      <c r="H32" s="101">
        <f>-(1-(D32/C30))</f>
        <v>-4.0206565842862418E-2</v>
      </c>
      <c r="I32" s="101">
        <f>(F32/F31)-1</f>
        <v>3.0835486649440247E-2</v>
      </c>
      <c r="J32" s="101">
        <f>-(1-(D32/C30))</f>
        <v>-4.0206565842862418E-2</v>
      </c>
      <c r="K32" s="101">
        <f>(F32/C30)-1</f>
        <v>0.10365178900774641</v>
      </c>
      <c r="L32" s="102">
        <f>(D32/C29)</f>
        <v>0.54669608152116822</v>
      </c>
      <c r="M32" s="99"/>
      <c r="N32" s="99"/>
      <c r="O32" s="99"/>
    </row>
    <row r="33" spans="1:18" x14ac:dyDescent="0.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104"/>
      <c r="M33" s="99"/>
      <c r="N33" s="99"/>
      <c r="O33" s="99"/>
    </row>
    <row r="34" spans="1:18" x14ac:dyDescent="0.2">
      <c r="A34" s="3"/>
      <c r="B34" s="73" t="s">
        <v>376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3"/>
      <c r="Q34" s="3"/>
      <c r="R34" s="3"/>
    </row>
    <row r="35" spans="1:18" x14ac:dyDescent="0.2">
      <c r="A35" s="3"/>
      <c r="B35" s="71"/>
      <c r="C35" s="71" t="s">
        <v>448</v>
      </c>
      <c r="D35" s="71" t="s">
        <v>340</v>
      </c>
      <c r="E35" s="71" t="s">
        <v>341</v>
      </c>
      <c r="F35" s="71" t="s">
        <v>342</v>
      </c>
      <c r="G35" s="71" t="s">
        <v>343</v>
      </c>
      <c r="H35" s="71" t="s">
        <v>344</v>
      </c>
      <c r="I35" s="71" t="s">
        <v>345</v>
      </c>
      <c r="J35" s="71" t="s">
        <v>363</v>
      </c>
      <c r="K35" s="71" t="s">
        <v>364</v>
      </c>
      <c r="L35" s="71" t="s">
        <v>347</v>
      </c>
      <c r="M35" s="71" t="s">
        <v>454</v>
      </c>
      <c r="N35" s="104"/>
      <c r="O35" s="104"/>
      <c r="P35" s="3"/>
      <c r="Q35" s="3"/>
      <c r="R35" s="3"/>
    </row>
    <row r="36" spans="1:18" x14ac:dyDescent="0.2">
      <c r="A36" s="3"/>
      <c r="B36" s="71" t="s">
        <v>450</v>
      </c>
      <c r="C36" s="71">
        <v>101.36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3"/>
      <c r="Q36" s="3"/>
      <c r="R36" s="3"/>
    </row>
    <row r="37" spans="1:18" x14ac:dyDescent="0.2">
      <c r="A37" s="3"/>
      <c r="B37" s="71" t="s">
        <v>367</v>
      </c>
      <c r="C37" s="71">
        <v>58.27</v>
      </c>
      <c r="D37" s="104"/>
      <c r="E37" s="104"/>
      <c r="F37" s="104"/>
      <c r="G37" s="115"/>
      <c r="H37" s="104"/>
      <c r="I37" s="104"/>
      <c r="J37" s="104"/>
      <c r="K37" s="104"/>
      <c r="L37" s="104"/>
      <c r="M37" s="104"/>
      <c r="N37" s="104"/>
      <c r="O37" s="104"/>
      <c r="P37" s="3"/>
      <c r="Q37" s="3"/>
      <c r="R37" s="3"/>
    </row>
    <row r="38" spans="1:18" x14ac:dyDescent="0.2">
      <c r="A38" s="3"/>
      <c r="B38" s="71" t="s">
        <v>349</v>
      </c>
      <c r="C38" s="104"/>
      <c r="D38" s="71">
        <v>55.65</v>
      </c>
      <c r="E38" s="71">
        <f>D38-C37</f>
        <v>-2.6200000000000045</v>
      </c>
      <c r="F38" s="71">
        <v>62.7</v>
      </c>
      <c r="G38" s="116">
        <f>F38-C37</f>
        <v>4.43</v>
      </c>
      <c r="H38" s="102">
        <f>-(1-(D38/C37))</f>
        <v>-4.4963102797322851E-2</v>
      </c>
      <c r="I38" s="117">
        <f>(F38/C37)-1</f>
        <v>7.6025399004633565E-2</v>
      </c>
      <c r="J38" s="118">
        <f>H38</f>
        <v>-4.4963102797322851E-2</v>
      </c>
      <c r="K38" s="118">
        <f>I38</f>
        <v>7.6025399004633565E-2</v>
      </c>
      <c r="L38" s="102">
        <f>(D38/C36)</f>
        <v>0.54903314917127066</v>
      </c>
      <c r="M38" s="104"/>
      <c r="N38" s="104"/>
      <c r="O38" s="104"/>
      <c r="P38" s="3"/>
      <c r="Q38" s="3"/>
      <c r="R38" s="3"/>
    </row>
    <row r="39" spans="1:18" x14ac:dyDescent="0.2">
      <c r="A39" s="3"/>
      <c r="B39" s="71" t="s">
        <v>350</v>
      </c>
      <c r="C39" s="104"/>
      <c r="D39" s="71">
        <v>52.72</v>
      </c>
      <c r="E39" s="71">
        <f>D39-D38</f>
        <v>-2.9299999999999997</v>
      </c>
      <c r="F39" s="119" t="s">
        <v>369</v>
      </c>
      <c r="G39" s="119" t="s">
        <v>369</v>
      </c>
      <c r="H39" s="102">
        <f>-(1-(D39/D38))</f>
        <v>-5.2650494159928063E-2</v>
      </c>
      <c r="I39" s="119" t="s">
        <v>369</v>
      </c>
      <c r="J39" s="102">
        <f>-(1-(D39/C37))</f>
        <v>-9.5246267376008276E-2</v>
      </c>
      <c r="K39" s="119" t="s">
        <v>375</v>
      </c>
      <c r="L39" s="102">
        <f>(D39/C36)</f>
        <v>0.52012628255722182</v>
      </c>
      <c r="M39" s="104"/>
      <c r="N39" s="104"/>
      <c r="O39" s="104"/>
      <c r="P39" s="3"/>
      <c r="Q39" s="3"/>
      <c r="R39" s="3"/>
    </row>
    <row r="40" spans="1:18" x14ac:dyDescent="0.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1:18" hidden="1" x14ac:dyDescent="0.2">
      <c r="B41" s="111" t="s">
        <v>371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71"/>
      <c r="M41" s="100"/>
      <c r="N41" s="100"/>
      <c r="O41" s="99"/>
    </row>
    <row r="42" spans="1:18" hidden="1" x14ac:dyDescent="0.2">
      <c r="B42" s="100"/>
      <c r="C42" s="100" t="s">
        <v>448</v>
      </c>
      <c r="D42" s="100" t="s">
        <v>340</v>
      </c>
      <c r="E42" s="100" t="s">
        <v>341</v>
      </c>
      <c r="F42" s="100" t="s">
        <v>342</v>
      </c>
      <c r="G42" s="100" t="s">
        <v>343</v>
      </c>
      <c r="H42" s="100" t="s">
        <v>344</v>
      </c>
      <c r="I42" s="100" t="s">
        <v>345</v>
      </c>
      <c r="J42" s="100" t="s">
        <v>363</v>
      </c>
      <c r="K42" s="100" t="s">
        <v>364</v>
      </c>
      <c r="L42" s="71" t="s">
        <v>347</v>
      </c>
      <c r="M42" s="100" t="s">
        <v>455</v>
      </c>
      <c r="N42" s="100"/>
      <c r="O42" s="99"/>
    </row>
    <row r="43" spans="1:18" hidden="1" x14ac:dyDescent="0.2">
      <c r="B43" s="100" t="s">
        <v>450</v>
      </c>
      <c r="C43" s="100">
        <v>98.01</v>
      </c>
      <c r="D43" s="99"/>
      <c r="E43" s="99"/>
      <c r="F43" s="99"/>
      <c r="G43" s="99"/>
      <c r="H43" s="99"/>
      <c r="I43" s="99"/>
      <c r="J43" s="99"/>
      <c r="K43" s="99"/>
      <c r="L43" s="104"/>
      <c r="M43" s="99"/>
      <c r="N43" s="99"/>
      <c r="O43" s="99"/>
    </row>
    <row r="44" spans="1:18" hidden="1" x14ac:dyDescent="0.2">
      <c r="B44" s="100" t="s">
        <v>367</v>
      </c>
      <c r="C44" s="100">
        <v>57.29</v>
      </c>
      <c r="D44" s="99"/>
      <c r="E44" s="99"/>
      <c r="F44" s="99"/>
      <c r="G44" s="103"/>
      <c r="H44" s="99"/>
      <c r="I44" s="99"/>
      <c r="J44" s="99"/>
      <c r="K44" s="99"/>
      <c r="L44" s="104"/>
      <c r="M44" s="99"/>
      <c r="N44" s="99"/>
      <c r="O44" s="99"/>
    </row>
    <row r="45" spans="1:18" hidden="1" x14ac:dyDescent="0.2">
      <c r="B45" s="100" t="s">
        <v>349</v>
      </c>
      <c r="C45" s="99"/>
      <c r="D45" s="83" t="s">
        <v>375</v>
      </c>
      <c r="E45" s="83" t="s">
        <v>375</v>
      </c>
      <c r="F45" s="100">
        <v>61.44</v>
      </c>
      <c r="G45" s="100">
        <f>F45-C44</f>
        <v>4.1499999999999986</v>
      </c>
      <c r="H45" s="83" t="s">
        <v>375</v>
      </c>
      <c r="I45" s="101">
        <f>(F45/C44)-1</f>
        <v>7.2438470937336241E-2</v>
      </c>
      <c r="J45" s="83" t="s">
        <v>375</v>
      </c>
      <c r="K45" s="114">
        <f>I45</f>
        <v>7.2438470937336241E-2</v>
      </c>
      <c r="L45" s="83" t="s">
        <v>375</v>
      </c>
      <c r="M45" s="99"/>
      <c r="N45" s="99"/>
      <c r="O45" s="99"/>
    </row>
    <row r="46" spans="1:18" hidden="1" x14ac:dyDescent="0.2">
      <c r="B46" s="100" t="s">
        <v>350</v>
      </c>
      <c r="C46" s="99"/>
      <c r="D46" s="100">
        <v>57.16</v>
      </c>
      <c r="E46" s="100">
        <f>D46-C44</f>
        <v>-0.13000000000000256</v>
      </c>
      <c r="F46" s="100">
        <v>62.83</v>
      </c>
      <c r="G46" s="108">
        <f>F46-F45</f>
        <v>1.3900000000000006</v>
      </c>
      <c r="H46" s="101">
        <f>-(1-(D46/C44))</f>
        <v>-2.2691569209286611E-3</v>
      </c>
      <c r="I46" s="101">
        <f>(F46/F45)-1</f>
        <v>2.2623697916666741E-2</v>
      </c>
      <c r="J46" s="101">
        <f>-(1-(D46/C44))</f>
        <v>-2.2691569209286611E-3</v>
      </c>
      <c r="K46" s="101">
        <f>(F46/C44)-1</f>
        <v>9.6700994938034635E-2</v>
      </c>
      <c r="L46" s="102">
        <f>(D46/C43)</f>
        <v>0.58320579532700734</v>
      </c>
      <c r="M46" s="99"/>
      <c r="N46" s="99"/>
      <c r="O46" s="99"/>
    </row>
    <row r="47" spans="1:18" x14ac:dyDescent="0.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1:18" x14ac:dyDescent="0.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 x14ac:dyDescent="0.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 x14ac:dyDescent="0.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 x14ac:dyDescent="0.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 x14ac:dyDescent="0.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 x14ac:dyDescent="0.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 x14ac:dyDescent="0.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 x14ac:dyDescent="0.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 x14ac:dyDescent="0.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 x14ac:dyDescent="0.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 x14ac:dyDescent="0.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 x14ac:dyDescent="0.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 x14ac:dyDescent="0.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 x14ac:dyDescent="0.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 x14ac:dyDescent="0.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 x14ac:dyDescent="0.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 x14ac:dyDescent="0.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 x14ac:dyDescent="0.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 x14ac:dyDescent="0.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 x14ac:dyDescent="0.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 x14ac:dyDescent="0.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 x14ac:dyDescent="0.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 x14ac:dyDescent="0.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 x14ac:dyDescent="0.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 x14ac:dyDescent="0.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 x14ac:dyDescent="0.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 x14ac:dyDescent="0.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 x14ac:dyDescent="0.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 x14ac:dyDescent="0.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 x14ac:dyDescent="0.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 x14ac:dyDescent="0.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 x14ac:dyDescent="0.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MATH_variable overview</vt:lpstr>
      <vt:lpstr>MATH_Regression Output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SCIE_Decerasing Variables</vt:lpstr>
      <vt:lpstr>SCIE_ variable student - common</vt:lpstr>
      <vt:lpstr>SCIE_variables school</vt:lpstr>
      <vt:lpstr>SCIE_variables student - rotate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dcterms:created xsi:type="dcterms:W3CDTF">2015-08-24T20:05:28Z</dcterms:created>
  <dcterms:modified xsi:type="dcterms:W3CDTF">2015-08-24T20:37:02Z</dcterms:modified>
</cp:coreProperties>
</file>