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ixie Tube Clock\"/>
    </mc:Choice>
  </mc:AlternateContent>
  <xr:revisionPtr revIDLastSave="0" documentId="13_ncr:1_{FF0D1707-8081-4B23-9668-9F17CEA8E534}" xr6:coauthVersionLast="43" xr6:coauthVersionMax="43" xr10:uidLastSave="{00000000-0000-0000-0000-000000000000}"/>
  <bookViews>
    <workbookView xWindow="23925" yWindow="3300" windowWidth="28800" windowHeight="11505" xr2:uid="{7557B87A-6456-4B7A-A56A-C4C7008508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2" i="1"/>
  <c r="G3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2" i="1"/>
  <c r="G4" i="1" l="1"/>
</calcChain>
</file>

<file path=xl/sharedStrings.xml><?xml version="1.0" encoding="utf-8"?>
<sst xmlns="http://schemas.openxmlformats.org/spreadsheetml/2006/main" count="13" uniqueCount="13">
  <si>
    <t>Vin</t>
  </si>
  <si>
    <t>Nps</t>
  </si>
  <si>
    <t>D</t>
  </si>
  <si>
    <t>Vout</t>
  </si>
  <si>
    <t>Lpri</t>
  </si>
  <si>
    <t>I_L ON</t>
  </si>
  <si>
    <t>Tsw</t>
  </si>
  <si>
    <t>I_L OFF</t>
  </si>
  <si>
    <t>I_L AVG</t>
  </si>
  <si>
    <t>P_IN</t>
  </si>
  <si>
    <t>P_OUT</t>
  </si>
  <si>
    <t>I_OUT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</si>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</sst>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5207-A25A-48E2-95C5-DA60C654A164}">
  <dimension ref="A1:M21"/>
  <sheetViews>
    <sheetView tabSelected="1" workbookViewId="0">
      <selection activeCell="K16" sqref="K16"/>
    </sheetView>
  </sheetViews>
  <sheetFormatPr defaultRowHeight="15" x14ac:dyDescent="0.25"/>
  <cols>
    <col min="1" max="1" width="10" bestFit="1" customWidth="1"/>
    <col min="4" max="4" width="7.5703125" bestFit="1" customWidth="1"/>
    <col min="6" max="6" width="11" bestFit="1" customWidth="1"/>
    <col min="7" max="7" width="12" bestFit="1" customWidth="1"/>
    <col min="13" max="13" width="9.140625" style="3"/>
  </cols>
  <sheetData>
    <row r="1" spans="1:13" x14ac:dyDescent="0.25">
      <c r="A1" t="s">
        <v>4</v>
      </c>
      <c r="B1" t="s">
        <v>0</v>
      </c>
      <c r="C1" t="s">
        <v>1</v>
      </c>
      <c r="D1" t="s">
        <v>3</v>
      </c>
      <c r="E1" t="s">
        <v>2</v>
      </c>
      <c r="F1" t="s">
        <v>6</v>
      </c>
      <c r="G1" t="s">
        <v>5</v>
      </c>
      <c r="H1" t="s">
        <v>7</v>
      </c>
      <c r="I1" t="s">
        <v>8</v>
      </c>
      <c r="J1" t="s">
        <v>11</v>
      </c>
      <c r="K1" t="s">
        <v>9</v>
      </c>
      <c r="L1" t="s">
        <v>10</v>
      </c>
      <c r="M1" s="3" t="s">
        <v>12</v>
      </c>
    </row>
    <row r="2" spans="1:13" x14ac:dyDescent="0.25">
      <c r="A2" s="2">
        <v>8.4999999999999999E-6</v>
      </c>
      <c r="B2">
        <v>12</v>
      </c>
      <c r="C2">
        <f>1/5</f>
        <v>0.2</v>
      </c>
      <c r="D2" s="1">
        <f>($B$2/$C$2)*(E2/(1-E2))</f>
        <v>3.1578947368421053</v>
      </c>
      <c r="E2">
        <v>0.05</v>
      </c>
      <c r="F2">
        <f>1/(400000)</f>
        <v>2.5000000000000002E-6</v>
      </c>
      <c r="G2" s="2">
        <f>$B$2*((E2*$F$2)/$A$2)</f>
        <v>0.17647058823529416</v>
      </c>
      <c r="H2" s="2">
        <f>(D2*$C$2*(1-E2)*$F$2)/$A$2</f>
        <v>0.17647058823529416</v>
      </c>
      <c r="I2" s="2">
        <f>AVERAGE(G2:H2)</f>
        <v>0.17647058823529416</v>
      </c>
      <c r="J2" s="2">
        <f>0.003*4</f>
        <v>1.2E-2</v>
      </c>
      <c r="K2" s="2">
        <f>$B$2*I2</f>
        <v>2.1176470588235299</v>
      </c>
      <c r="L2" s="2">
        <f>$J$2*D2</f>
        <v>3.7894736842105266E-2</v>
      </c>
      <c r="M2" s="4"/>
    </row>
    <row r="3" spans="1:13" x14ac:dyDescent="0.25">
      <c r="D3" s="1">
        <f>($B$2/$C$2)*(E3/(1-E3))</f>
        <v>6.666666666666667</v>
      </c>
      <c r="E3">
        <v>0.1</v>
      </c>
      <c r="G3" s="2">
        <f t="shared" ref="G3:G20" si="0">$B$2*((E3*$F$2)/$A$2)</f>
        <v>0.35294117647058831</v>
      </c>
      <c r="H3" s="2">
        <f t="shared" ref="H3:H20" si="1">(D3*$C$2*(1-E3)*$F$2)/$A$2</f>
        <v>0.35294117647058831</v>
      </c>
      <c r="I3" s="2">
        <f t="shared" ref="I3:I20" si="2">AVERAGE(G3:H3)</f>
        <v>0.35294117647058831</v>
      </c>
      <c r="J3" s="2"/>
      <c r="K3" s="2">
        <f t="shared" ref="K3:K20" si="3">$B$2*I3</f>
        <v>4.2352941176470598</v>
      </c>
      <c r="L3" s="2">
        <f t="shared" ref="L3:L20" si="4">$J$2*D3</f>
        <v>0.08</v>
      </c>
      <c r="M3" s="4"/>
    </row>
    <row r="4" spans="1:13" x14ac:dyDescent="0.25">
      <c r="D4" s="1">
        <f>($B$2/$C$2)*(E4/(1-E4))</f>
        <v>10.588235294117649</v>
      </c>
      <c r="E4">
        <v>0.15</v>
      </c>
      <c r="G4" s="2">
        <f t="shared" si="0"/>
        <v>0.52941176470588236</v>
      </c>
      <c r="H4" s="2">
        <f t="shared" si="1"/>
        <v>0.52941176470588247</v>
      </c>
      <c r="I4" s="2">
        <f t="shared" si="2"/>
        <v>0.52941176470588247</v>
      </c>
      <c r="J4" s="2"/>
      <c r="K4" s="2">
        <f t="shared" si="3"/>
        <v>6.3529411764705896</v>
      </c>
      <c r="L4" s="2">
        <f t="shared" si="4"/>
        <v>0.12705882352941178</v>
      </c>
      <c r="M4" s="4"/>
    </row>
    <row r="5" spans="1:13" x14ac:dyDescent="0.25">
      <c r="D5" s="1">
        <f>($B$2/$C$2)*(E5/(1-E5))</f>
        <v>15</v>
      </c>
      <c r="E5">
        <v>0.2</v>
      </c>
      <c r="G5" s="2">
        <f t="shared" si="0"/>
        <v>0.70588235294117663</v>
      </c>
      <c r="H5" s="2">
        <f t="shared" si="1"/>
        <v>0.70588235294117663</v>
      </c>
      <c r="I5" s="2">
        <f t="shared" si="2"/>
        <v>0.70588235294117663</v>
      </c>
      <c r="J5" s="2"/>
      <c r="K5" s="2">
        <f t="shared" si="3"/>
        <v>8.4705882352941195</v>
      </c>
      <c r="L5" s="2">
        <f t="shared" si="4"/>
        <v>0.18</v>
      </c>
      <c r="M5" s="4"/>
    </row>
    <row r="6" spans="1:13" x14ac:dyDescent="0.25">
      <c r="D6" s="1">
        <f>($B$2/$C$2)*(E6/(1-E6))</f>
        <v>20</v>
      </c>
      <c r="E6">
        <v>0.25</v>
      </c>
      <c r="G6" s="2">
        <f t="shared" si="0"/>
        <v>0.88235294117647056</v>
      </c>
      <c r="H6" s="2">
        <f t="shared" si="1"/>
        <v>0.88235294117647067</v>
      </c>
      <c r="I6" s="2">
        <f t="shared" si="2"/>
        <v>0.88235294117647056</v>
      </c>
      <c r="J6" s="2"/>
      <c r="K6" s="2">
        <f t="shared" si="3"/>
        <v>10.588235294117647</v>
      </c>
      <c r="L6" s="2">
        <f t="shared" si="4"/>
        <v>0.24</v>
      </c>
      <c r="M6" s="4"/>
    </row>
    <row r="7" spans="1:13" x14ac:dyDescent="0.25">
      <c r="D7" s="1">
        <f>($B$2/$C$2)*(E7/(1-E7))</f>
        <v>25.714285714285715</v>
      </c>
      <c r="E7">
        <v>0.3</v>
      </c>
      <c r="G7" s="2">
        <f t="shared" si="0"/>
        <v>1.0588235294117647</v>
      </c>
      <c r="H7" s="2">
        <f t="shared" si="1"/>
        <v>1.0588235294117647</v>
      </c>
      <c r="I7" s="2">
        <f t="shared" si="2"/>
        <v>1.0588235294117647</v>
      </c>
      <c r="J7" s="2"/>
      <c r="K7" s="2">
        <f t="shared" si="3"/>
        <v>12.705882352941178</v>
      </c>
      <c r="L7" s="2">
        <f t="shared" si="4"/>
        <v>0.30857142857142861</v>
      </c>
      <c r="M7" s="4"/>
    </row>
    <row r="8" spans="1:13" x14ac:dyDescent="0.25">
      <c r="D8" s="1">
        <f>($B$2/$C$2)*(E8/(1-E8))</f>
        <v>32.307692307692307</v>
      </c>
      <c r="E8">
        <v>0.35</v>
      </c>
      <c r="G8" s="2">
        <f t="shared" si="0"/>
        <v>1.2352941176470589</v>
      </c>
      <c r="H8" s="2">
        <f t="shared" si="1"/>
        <v>1.2352941176470589</v>
      </c>
      <c r="I8" s="2">
        <f t="shared" si="2"/>
        <v>1.2352941176470589</v>
      </c>
      <c r="J8" s="2"/>
      <c r="K8" s="2">
        <f t="shared" si="3"/>
        <v>14.823529411764707</v>
      </c>
      <c r="L8" s="2">
        <f t="shared" si="4"/>
        <v>0.38769230769230767</v>
      </c>
      <c r="M8" s="4"/>
    </row>
    <row r="9" spans="1:13" x14ac:dyDescent="0.25">
      <c r="D9" s="1">
        <f>($B$2/$C$2)*(E9/(1-E9))</f>
        <v>40.000000000000007</v>
      </c>
      <c r="E9">
        <v>0.4</v>
      </c>
      <c r="G9" s="2">
        <f t="shared" si="0"/>
        <v>1.4117647058823533</v>
      </c>
      <c r="H9" s="2">
        <f t="shared" si="1"/>
        <v>1.4117647058823533</v>
      </c>
      <c r="I9" s="2">
        <f t="shared" si="2"/>
        <v>1.4117647058823533</v>
      </c>
      <c r="J9" s="2"/>
      <c r="K9" s="2">
        <f t="shared" si="3"/>
        <v>16.941176470588239</v>
      </c>
      <c r="L9" s="2">
        <f t="shared" si="4"/>
        <v>0.48000000000000009</v>
      </c>
      <c r="M9" s="4"/>
    </row>
    <row r="10" spans="1:13" x14ac:dyDescent="0.25">
      <c r="D10" s="1">
        <f>($B$2/$C$2)*(E10/(1-E10))</f>
        <v>49.090909090909086</v>
      </c>
      <c r="E10">
        <v>0.45</v>
      </c>
      <c r="G10" s="2">
        <f t="shared" si="0"/>
        <v>1.5882352941176472</v>
      </c>
      <c r="H10" s="2">
        <f t="shared" si="1"/>
        <v>1.5882352941176472</v>
      </c>
      <c r="I10" s="2">
        <f t="shared" si="2"/>
        <v>1.5882352941176472</v>
      </c>
      <c r="J10" s="2"/>
      <c r="K10" s="2">
        <f t="shared" si="3"/>
        <v>19.058823529411768</v>
      </c>
      <c r="L10" s="2">
        <f t="shared" si="4"/>
        <v>0.589090909090909</v>
      </c>
      <c r="M10" s="4"/>
    </row>
    <row r="11" spans="1:13" x14ac:dyDescent="0.25">
      <c r="D11" s="1">
        <f>($B$2/$C$2)*(E11/(1-E11))</f>
        <v>60</v>
      </c>
      <c r="E11">
        <v>0.5</v>
      </c>
      <c r="G11" s="2">
        <f t="shared" si="0"/>
        <v>1.7647058823529411</v>
      </c>
      <c r="H11" s="2">
        <f t="shared" si="1"/>
        <v>1.7647058823529413</v>
      </c>
      <c r="I11" s="2">
        <f t="shared" si="2"/>
        <v>1.7647058823529411</v>
      </c>
      <c r="J11" s="2"/>
      <c r="K11" s="2">
        <f t="shared" si="3"/>
        <v>21.176470588235293</v>
      </c>
      <c r="L11" s="2">
        <f t="shared" si="4"/>
        <v>0.72</v>
      </c>
      <c r="M11" s="4"/>
    </row>
    <row r="12" spans="1:13" x14ac:dyDescent="0.25">
      <c r="D12" s="1">
        <f>($B$2/$C$2)*(E12/(1-E12))</f>
        <v>73.333333333333357</v>
      </c>
      <c r="E12">
        <v>0.55000000000000004</v>
      </c>
      <c r="G12" s="2">
        <f t="shared" si="0"/>
        <v>1.9411764705882355</v>
      </c>
      <c r="H12" s="2">
        <f t="shared" si="1"/>
        <v>1.9411764705882359</v>
      </c>
      <c r="I12" s="2">
        <f t="shared" si="2"/>
        <v>1.9411764705882357</v>
      </c>
      <c r="J12" s="2"/>
      <c r="K12" s="2">
        <f t="shared" si="3"/>
        <v>23.29411764705883</v>
      </c>
      <c r="L12" s="2">
        <f t="shared" si="4"/>
        <v>0.88000000000000034</v>
      </c>
      <c r="M12" s="4"/>
    </row>
    <row r="13" spans="1:13" x14ac:dyDescent="0.25">
      <c r="D13" s="1">
        <f>($B$2/$C$2)*(E13/(1-E13))</f>
        <v>89.999999999999986</v>
      </c>
      <c r="E13">
        <v>0.6</v>
      </c>
      <c r="G13" s="2">
        <f t="shared" si="0"/>
        <v>2.1176470588235294</v>
      </c>
      <c r="H13" s="2">
        <f t="shared" si="1"/>
        <v>2.1176470588235294</v>
      </c>
      <c r="I13" s="2">
        <f t="shared" si="2"/>
        <v>2.1176470588235294</v>
      </c>
      <c r="J13" s="2"/>
      <c r="K13" s="2">
        <f t="shared" si="3"/>
        <v>25.411764705882355</v>
      </c>
      <c r="L13" s="2">
        <f t="shared" si="4"/>
        <v>1.0799999999999998</v>
      </c>
      <c r="M13" s="4"/>
    </row>
    <row r="14" spans="1:13" x14ac:dyDescent="0.25">
      <c r="D14" s="1">
        <f>($B$2/$C$2)*(E14/(1-E14))</f>
        <v>111.42857142857144</v>
      </c>
      <c r="E14">
        <v>0.65</v>
      </c>
      <c r="G14" s="2">
        <f t="shared" si="0"/>
        <v>2.2941176470588238</v>
      </c>
      <c r="H14" s="2">
        <f t="shared" si="1"/>
        <v>2.2941176470588243</v>
      </c>
      <c r="I14" s="2">
        <f t="shared" si="2"/>
        <v>2.2941176470588243</v>
      </c>
      <c r="J14" s="2"/>
      <c r="K14" s="2">
        <f t="shared" si="3"/>
        <v>27.529411764705891</v>
      </c>
      <c r="L14" s="2">
        <f t="shared" si="4"/>
        <v>1.3371428571428574</v>
      </c>
      <c r="M14" s="4"/>
    </row>
    <row r="15" spans="1:13" x14ac:dyDescent="0.25">
      <c r="D15" s="1">
        <f>($B$2/$C$2)*(E15/(1-E15))</f>
        <v>139.99999999999997</v>
      </c>
      <c r="E15">
        <v>0.7</v>
      </c>
      <c r="G15" s="2">
        <f t="shared" si="0"/>
        <v>2.4705882352941178</v>
      </c>
      <c r="H15" s="2">
        <f t="shared" si="1"/>
        <v>2.4705882352941178</v>
      </c>
      <c r="I15" s="2">
        <f t="shared" si="2"/>
        <v>2.4705882352941178</v>
      </c>
      <c r="J15" s="2"/>
      <c r="K15" s="2">
        <f t="shared" si="3"/>
        <v>29.647058823529413</v>
      </c>
      <c r="L15" s="2">
        <f t="shared" si="4"/>
        <v>1.6799999999999997</v>
      </c>
      <c r="M15" s="4"/>
    </row>
    <row r="16" spans="1:13" x14ac:dyDescent="0.25">
      <c r="D16" s="1">
        <f>($B$2/$C$2)*(E16/(1-E16))</f>
        <v>180</v>
      </c>
      <c r="E16">
        <v>0.75</v>
      </c>
      <c r="G16" s="2">
        <f t="shared" si="0"/>
        <v>2.6470588235294121</v>
      </c>
      <c r="H16" s="2">
        <f t="shared" si="1"/>
        <v>2.6470588235294121</v>
      </c>
      <c r="I16" s="2">
        <f t="shared" si="2"/>
        <v>2.6470588235294121</v>
      </c>
      <c r="J16" s="2"/>
      <c r="K16" s="2">
        <f t="shared" si="3"/>
        <v>31.764705882352946</v>
      </c>
      <c r="L16" s="2">
        <f t="shared" si="4"/>
        <v>2.16</v>
      </c>
      <c r="M16" s="4"/>
    </row>
    <row r="17" spans="4:13" x14ac:dyDescent="0.25">
      <c r="D17" s="1">
        <f>($B$2/$C$2)*(E17/(1-E17))</f>
        <v>240.00000000000006</v>
      </c>
      <c r="E17">
        <v>0.8</v>
      </c>
      <c r="G17" s="2">
        <f t="shared" si="0"/>
        <v>2.8235294117647065</v>
      </c>
      <c r="H17" s="2">
        <f t="shared" si="1"/>
        <v>2.8235294117647065</v>
      </c>
      <c r="I17" s="2">
        <f t="shared" si="2"/>
        <v>2.8235294117647065</v>
      </c>
      <c r="J17" s="2"/>
      <c r="K17" s="2">
        <f t="shared" si="3"/>
        <v>33.882352941176478</v>
      </c>
      <c r="L17" s="2">
        <f t="shared" si="4"/>
        <v>2.8800000000000008</v>
      </c>
      <c r="M17" s="4"/>
    </row>
    <row r="18" spans="4:13" x14ac:dyDescent="0.25">
      <c r="D18" s="1">
        <f>($B$2/$C$2)*(E18/(1-E18))</f>
        <v>339.99999999999994</v>
      </c>
      <c r="E18">
        <v>0.85</v>
      </c>
      <c r="G18" s="2">
        <f t="shared" si="0"/>
        <v>3</v>
      </c>
      <c r="H18" s="2">
        <f t="shared" si="1"/>
        <v>3</v>
      </c>
      <c r="I18" s="2">
        <f t="shared" si="2"/>
        <v>3</v>
      </c>
      <c r="J18" s="2"/>
      <c r="K18" s="2">
        <f t="shared" si="3"/>
        <v>36</v>
      </c>
      <c r="L18" s="2">
        <f t="shared" si="4"/>
        <v>4.0799999999999992</v>
      </c>
      <c r="M18" s="4"/>
    </row>
    <row r="19" spans="4:13" x14ac:dyDescent="0.25">
      <c r="D19" s="1">
        <f>($B$2/$C$2)*(E19/(1-E19))</f>
        <v>540.00000000000011</v>
      </c>
      <c r="E19">
        <v>0.9</v>
      </c>
      <c r="G19" s="2">
        <f t="shared" si="0"/>
        <v>3.1764705882352944</v>
      </c>
      <c r="H19" s="2">
        <f t="shared" si="1"/>
        <v>3.1764705882352944</v>
      </c>
      <c r="I19" s="2">
        <f t="shared" si="2"/>
        <v>3.1764705882352944</v>
      </c>
      <c r="J19" s="2"/>
      <c r="K19" s="2">
        <f t="shared" si="3"/>
        <v>38.117647058823536</v>
      </c>
      <c r="L19" s="2">
        <f t="shared" si="4"/>
        <v>6.4800000000000013</v>
      </c>
      <c r="M19" s="4"/>
    </row>
    <row r="20" spans="4:13" x14ac:dyDescent="0.25">
      <c r="D20" s="1">
        <f>($B$2/$C$2)*(E20/(1-E20))</f>
        <v>1139.9999999999989</v>
      </c>
      <c r="E20">
        <v>0.95</v>
      </c>
      <c r="G20" s="2">
        <f t="shared" si="0"/>
        <v>3.3529411764705883</v>
      </c>
      <c r="H20" s="2">
        <f t="shared" si="1"/>
        <v>3.3529411764705879</v>
      </c>
      <c r="I20" s="2">
        <f t="shared" si="2"/>
        <v>3.3529411764705879</v>
      </c>
      <c r="J20" s="2"/>
      <c r="K20" s="2">
        <f t="shared" si="3"/>
        <v>40.235294117647058</v>
      </c>
      <c r="L20" s="2">
        <f t="shared" si="4"/>
        <v>13.679999999999987</v>
      </c>
      <c r="M20" s="4"/>
    </row>
    <row r="21" spans="4:13" x14ac:dyDescent="0.25">
      <c r="D2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4C9DBF3F06AB45848CDDE6636C7564" ma:contentTypeVersion="6" ma:contentTypeDescription="Create a new document." ma:contentTypeScope="" ma:versionID="a4f75d9f07c645b80c0debe852f542d0">
  <xsd:schema xmlns:xsd="http://www.w3.org/2001/XMLSchema" xmlns:xs="http://www.w3.org/2001/XMLSchema" xmlns:p="http://schemas.microsoft.com/office/2006/metadata/properties" xmlns:ns3="3c031681-42a6-4ea5-929a-86d935776c9f" xmlns:ns4="86bed0c2-55db-408c-9a80-0e7fffd829c8" targetNamespace="http://schemas.microsoft.com/office/2006/metadata/properties" ma:root="true" ma:fieldsID="a295b8051039d31afa32d572375a9c5c" ns3:_="" ns4:_="">
    <xsd:import namespace="3c031681-42a6-4ea5-929a-86d935776c9f"/>
    <xsd:import namespace="86bed0c2-55db-408c-9a80-0e7fffd829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031681-42a6-4ea5-929a-86d935776c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ed0c2-55db-408c-9a80-0e7fffd829c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70671F-6524-4EE6-A823-F6853354D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031681-42a6-4ea5-929a-86d935776c9f"/>
    <ds:schemaRef ds:uri="86bed0c2-55db-408c-9a80-0e7fffd829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1ADB53-AD58-400A-B00F-164602DBCE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62382-F8F5-4CEE-957C-5F7C65914196}">
  <ds:schemaRefs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86bed0c2-55db-408c-9a80-0e7fffd829c8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c031681-42a6-4ea5-929a-86d935776c9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2019-08-18T19:32:27Z</dcterms:created>
  <dcterms:modified xsi:type="dcterms:W3CDTF">2019-08-18T21:58:20Z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0x010100D84C9DBF3F06AB45848CDDE6636C7564</vt:lpwstr>
  </property>
</Properties>
</file>