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rkus Bay Jensen\py\Projekt_3B_Visionkamera\Visionkamera\"/>
    </mc:Choice>
  </mc:AlternateContent>
  <xr:revisionPtr revIDLastSave="0" documentId="13_ncr:9_{A48D8612-D1F9-4D1F-8DD4-4028C2E61479}" xr6:coauthVersionLast="47" xr6:coauthVersionMax="47" xr10:uidLastSave="{00000000-0000-0000-0000-000000000000}"/>
  <bookViews>
    <workbookView xWindow="12792" yWindow="576" windowWidth="17280" windowHeight="8964" activeTab="2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9" i="3" l="1"/>
  <c r="C18" i="3"/>
  <c r="C20" i="3"/>
  <c r="C17" i="3"/>
  <c r="C6" i="3"/>
  <c r="C7" i="3" s="1"/>
  <c r="C8" i="3" s="1"/>
  <c r="C5" i="3"/>
  <c r="E20" i="2"/>
  <c r="D20" i="2"/>
  <c r="I7" i="2"/>
  <c r="D7" i="2"/>
  <c r="G7" i="2"/>
  <c r="F7" i="2"/>
  <c r="B7" i="2"/>
  <c r="A7" i="2"/>
  <c r="I2" i="2"/>
  <c r="H2" i="2"/>
  <c r="M3" i="2"/>
  <c r="N3" i="2"/>
  <c r="M4" i="2"/>
  <c r="N4" i="2"/>
  <c r="M5" i="2"/>
  <c r="N5" i="2"/>
  <c r="N2" i="2"/>
  <c r="M2" i="2"/>
  <c r="O2" i="2" s="1"/>
  <c r="P2" i="2" s="1"/>
  <c r="D6" i="2"/>
  <c r="E6" i="2"/>
  <c r="F6" i="2"/>
  <c r="C6" i="2"/>
  <c r="I5" i="2" s="1"/>
  <c r="J5" i="2" s="1"/>
  <c r="K5" i="2" s="1"/>
  <c r="H3" i="2"/>
  <c r="I3" i="2"/>
  <c r="J3" i="2" s="1"/>
  <c r="K3" i="2" s="1"/>
  <c r="H4" i="2"/>
  <c r="I4" i="2"/>
  <c r="H5" i="2"/>
  <c r="AG9" i="1"/>
  <c r="AF9" i="1"/>
  <c r="AE9" i="1"/>
  <c r="AD10" i="1"/>
  <c r="AD9" i="1"/>
  <c r="AC9" i="1"/>
  <c r="M9" i="1"/>
  <c r="AB9" i="1"/>
  <c r="S9" i="1"/>
  <c r="R9" i="1"/>
  <c r="P9" i="1"/>
  <c r="Q9" i="1"/>
  <c r="N9" i="1"/>
  <c r="K9" i="1"/>
  <c r="J9" i="1"/>
  <c r="J10" i="1"/>
  <c r="G10" i="1"/>
  <c r="G9" i="1"/>
  <c r="AF18" i="1"/>
  <c r="AD19" i="1"/>
  <c r="AD18" i="1"/>
  <c r="AE18" i="1" s="1"/>
  <c r="AD15" i="1"/>
  <c r="AD14" i="1"/>
  <c r="AE15" i="1"/>
  <c r="AE14" i="1"/>
  <c r="AE24" i="1"/>
  <c r="AE23" i="1"/>
  <c r="AE19" i="1"/>
  <c r="J19" i="1"/>
  <c r="K19" i="1"/>
  <c r="L19" i="1"/>
  <c r="K15" i="1"/>
  <c r="N15" i="1" s="1"/>
  <c r="L15" i="1"/>
  <c r="L10" i="1"/>
  <c r="K10" i="1"/>
  <c r="L9" i="1"/>
  <c r="L14" i="1"/>
  <c r="K14" i="1"/>
  <c r="N14" i="1" s="1"/>
  <c r="I15" i="1"/>
  <c r="I14" i="1"/>
  <c r="H15" i="1"/>
  <c r="H14" i="1"/>
  <c r="I19" i="1"/>
  <c r="H19" i="1"/>
  <c r="G19" i="1"/>
  <c r="L18" i="1"/>
  <c r="K18" i="1"/>
  <c r="I18" i="1"/>
  <c r="H18" i="1"/>
  <c r="G18" i="1"/>
  <c r="AB24" i="1"/>
  <c r="AB23" i="1"/>
  <c r="M23" i="1"/>
  <c r="L3" i="1"/>
  <c r="K3" i="1"/>
  <c r="G3" i="1"/>
  <c r="L2" i="1"/>
  <c r="G2" i="1"/>
  <c r="K2" i="1"/>
  <c r="H10" i="1"/>
  <c r="I10" i="1"/>
  <c r="I3" i="1"/>
  <c r="I2" i="1"/>
  <c r="H3" i="1"/>
  <c r="H2" i="1"/>
  <c r="I9" i="1"/>
  <c r="H9" i="1"/>
  <c r="M24" i="1"/>
  <c r="E6" i="1"/>
  <c r="D6" i="1"/>
  <c r="H7" i="2" l="1"/>
  <c r="C7" i="2"/>
  <c r="J2" i="2"/>
  <c r="K2" i="2" s="1"/>
  <c r="O3" i="2"/>
  <c r="P3" i="2" s="1"/>
  <c r="O5" i="2"/>
  <c r="P5" i="2" s="1"/>
  <c r="O4" i="2"/>
  <c r="P4" i="2" s="1"/>
  <c r="J4" i="2"/>
  <c r="K4" i="2" s="1"/>
  <c r="M14" i="1"/>
  <c r="M18" i="1"/>
  <c r="N18" i="1"/>
  <c r="G15" i="1"/>
  <c r="J15" i="1" s="1"/>
  <c r="O15" i="1" s="1"/>
  <c r="G14" i="1"/>
  <c r="J14" i="1" s="1"/>
  <c r="O14" i="1" s="1"/>
  <c r="O9" i="1"/>
  <c r="M10" i="1" s="1"/>
  <c r="J18" i="1"/>
  <c r="M2" i="1"/>
  <c r="N2" i="1" s="1"/>
  <c r="AC23" i="1"/>
  <c r="AF23" i="1" s="1"/>
  <c r="J2" i="1"/>
  <c r="J3" i="1"/>
  <c r="M3" i="1"/>
  <c r="N3" i="1" s="1"/>
  <c r="AC24" i="1"/>
  <c r="AG23" i="1" s="1"/>
  <c r="Q15" i="1" l="1"/>
  <c r="P15" i="1"/>
  <c r="P10" i="1"/>
  <c r="O18" i="1"/>
  <c r="M19" i="1" s="1"/>
  <c r="M15" i="1"/>
  <c r="Q14" i="1"/>
  <c r="P14" i="1"/>
  <c r="O3" i="1"/>
  <c r="P3" i="1" s="1"/>
  <c r="O2" i="1"/>
  <c r="AF25" i="1"/>
  <c r="AG25" i="1"/>
  <c r="AF24" i="1"/>
  <c r="AG24" i="1"/>
  <c r="P19" i="1" l="1"/>
  <c r="Q18" i="1"/>
  <c r="P18" i="1"/>
  <c r="Q19" i="1"/>
  <c r="Q10" i="1"/>
  <c r="W16" i="1"/>
  <c r="S14" i="1"/>
  <c r="Q3" i="1"/>
  <c r="Q2" i="1"/>
  <c r="P2" i="1"/>
  <c r="R11" i="1" l="1"/>
  <c r="X9" i="1"/>
  <c r="W11" i="1"/>
  <c r="W10" i="1"/>
  <c r="W9" i="1"/>
  <c r="X20" i="1"/>
  <c r="X19" i="1"/>
  <c r="X18" i="1"/>
  <c r="W19" i="1"/>
  <c r="W18" i="1"/>
  <c r="W20" i="1"/>
  <c r="S20" i="1"/>
  <c r="S19" i="1"/>
  <c r="S18" i="1"/>
  <c r="R20" i="1"/>
  <c r="R18" i="1"/>
  <c r="R19" i="1"/>
  <c r="R15" i="1"/>
  <c r="R14" i="1"/>
  <c r="R16" i="1"/>
  <c r="S16" i="1"/>
  <c r="S15" i="1"/>
  <c r="X16" i="1"/>
  <c r="Y16" i="1" s="1"/>
  <c r="X15" i="1"/>
  <c r="X14" i="1"/>
  <c r="W14" i="1"/>
  <c r="W15" i="1"/>
  <c r="AA20" i="1"/>
  <c r="AA19" i="1"/>
  <c r="AA18" i="1"/>
  <c r="V19" i="1"/>
  <c r="V20" i="1"/>
  <c r="V18" i="1"/>
  <c r="AB18" i="1" s="1"/>
  <c r="S10" i="1" l="1"/>
  <c r="T18" i="1"/>
  <c r="Z9" i="1"/>
  <c r="T20" i="1"/>
  <c r="Y9" i="1"/>
  <c r="S11" i="1"/>
  <c r="T11" i="1" s="1"/>
  <c r="X11" i="1"/>
  <c r="Y11" i="1" s="1"/>
  <c r="R10" i="1"/>
  <c r="X10" i="1"/>
  <c r="Z10" i="1" s="1"/>
  <c r="Z15" i="1"/>
  <c r="Y20" i="1"/>
  <c r="AC18" i="1"/>
  <c r="AB19" i="1"/>
  <c r="AC19" i="1" s="1"/>
  <c r="AG18" i="1" s="1"/>
  <c r="Z18" i="1"/>
  <c r="Y18" i="1"/>
  <c r="Y19" i="1"/>
  <c r="Z19" i="1"/>
  <c r="Z20" i="1"/>
  <c r="U19" i="1"/>
  <c r="T19" i="1"/>
  <c r="U18" i="1"/>
  <c r="U20" i="1"/>
  <c r="Z16" i="1"/>
  <c r="U14" i="1"/>
  <c r="U16" i="1"/>
  <c r="U15" i="1"/>
  <c r="Z14" i="1"/>
  <c r="Y14" i="1"/>
  <c r="T14" i="1"/>
  <c r="Y15" i="1"/>
  <c r="T16" i="1"/>
  <c r="T15" i="1"/>
  <c r="T9" i="1" l="1"/>
  <c r="T10" i="1"/>
  <c r="AF19" i="1"/>
  <c r="U10" i="1"/>
  <c r="U13" i="1"/>
  <c r="Z11" i="1"/>
  <c r="Z8" i="1" s="1"/>
  <c r="AA9" i="1" s="1"/>
  <c r="U11" i="1"/>
  <c r="Y10" i="1"/>
  <c r="U9" i="1"/>
  <c r="Z13" i="1"/>
  <c r="AA15" i="1" s="1"/>
  <c r="Z17" i="1"/>
  <c r="U17" i="1"/>
  <c r="AG19" i="1"/>
  <c r="AG20" i="1"/>
  <c r="AF20" i="1"/>
  <c r="V16" i="1" l="1"/>
  <c r="V14" i="1"/>
  <c r="U8" i="1"/>
  <c r="V9" i="1" s="1"/>
  <c r="V15" i="1"/>
  <c r="AA10" i="1"/>
  <c r="AA11" i="1"/>
  <c r="AA14" i="1"/>
  <c r="AA16" i="1"/>
  <c r="AB15" i="1" s="1"/>
  <c r="AC15" i="1" s="1"/>
  <c r="AB14" i="1" l="1"/>
  <c r="AC14" i="1" s="1"/>
  <c r="AG16" i="1"/>
  <c r="AG14" i="1"/>
  <c r="AF15" i="1"/>
  <c r="V11" i="1"/>
  <c r="V10" i="1"/>
  <c r="AB10" i="1"/>
  <c r="AC10" i="1" s="1"/>
  <c r="AF16" i="1"/>
  <c r="AF14" i="1"/>
  <c r="AE10" i="1" l="1"/>
  <c r="AG11" i="1" s="1"/>
  <c r="AF10" i="1"/>
  <c r="AF11" i="1"/>
  <c r="AG15" i="1"/>
  <c r="AG10" i="1"/>
</calcChain>
</file>

<file path=xl/sharedStrings.xml><?xml version="1.0" encoding="utf-8"?>
<sst xmlns="http://purl.oclc.org/ooxml/spreadsheetml/main" count="76" uniqueCount="36">
  <si>
    <t>P X</t>
  </si>
  <si>
    <t>P Y</t>
  </si>
  <si>
    <t>R x</t>
  </si>
  <si>
    <t>Robot 1</t>
  </si>
  <si>
    <t>Robot 2</t>
  </si>
  <si>
    <t>Robot 3</t>
  </si>
  <si>
    <t>Robot 4</t>
  </si>
  <si>
    <t>left</t>
  </si>
  <si>
    <t>A</t>
  </si>
  <si>
    <t>R y</t>
  </si>
  <si>
    <t>C</t>
  </si>
  <si>
    <t>B</t>
  </si>
  <si>
    <t>Y</t>
  </si>
  <si>
    <t>X</t>
  </si>
  <si>
    <t>P A</t>
  </si>
  <si>
    <t>R A</t>
  </si>
  <si>
    <t>O</t>
  </si>
  <si>
    <t>a</t>
  </si>
  <si>
    <t>x</t>
  </si>
  <si>
    <t>P B</t>
  </si>
  <si>
    <t>P C</t>
  </si>
  <si>
    <t>v</t>
  </si>
  <si>
    <t>oX</t>
  </si>
  <si>
    <t>oY</t>
  </si>
  <si>
    <t>Robot</t>
  </si>
  <si>
    <t>c</t>
  </si>
  <si>
    <t>o</t>
  </si>
  <si>
    <t>[4, (451, 624)] - [3, (268, 625)]</t>
  </si>
  <si>
    <t>[100, 100] - [0, 100]</t>
  </si>
  <si>
    <t>M1 - M2</t>
  </si>
  <si>
    <t>-83 -351 4.228915662650603 104.2289156626506</t>
  </si>
  <si>
    <t>[4, (451, 624)] - [2, (455, 422)]</t>
  </si>
  <si>
    <t>[100, 100] - [100, 0]</t>
  </si>
  <si>
    <t>-102 -524 5.137254901960785 105.13725490196079</t>
  </si>
  <si>
    <t>x 367 y 277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</si>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</sst>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opLeftCell="O4" workbookViewId="0">
      <selection activeCell="AG10" sqref="AG10"/>
    </sheetView>
  </sheetViews>
  <sheetFormatPr defaultRowHeight="14.4" x14ac:dyDescent="0.3"/>
  <cols>
    <col min="7" max="29" width="8.33203125" customWidth="1"/>
    <col min="30" max="30" width="11.5546875" customWidth="1"/>
    <col min="31" max="33" width="8.33203125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9</v>
      </c>
      <c r="G1" t="s">
        <v>14</v>
      </c>
      <c r="H1" t="s">
        <v>19</v>
      </c>
      <c r="I1" t="s">
        <v>20</v>
      </c>
      <c r="J1" t="s">
        <v>21</v>
      </c>
      <c r="K1" t="s">
        <v>2</v>
      </c>
      <c r="L1" t="s">
        <v>9</v>
      </c>
      <c r="M1" t="s">
        <v>15</v>
      </c>
      <c r="N1" t="s">
        <v>21</v>
      </c>
      <c r="O1" t="s">
        <v>21</v>
      </c>
      <c r="P1" t="s">
        <v>22</v>
      </c>
      <c r="Q1" t="s">
        <v>23</v>
      </c>
      <c r="AB1" t="s">
        <v>16</v>
      </c>
      <c r="AC1" t="s">
        <v>8</v>
      </c>
      <c r="AE1" t="s">
        <v>10</v>
      </c>
      <c r="AF1" t="s">
        <v>2</v>
      </c>
      <c r="AG1" t="s">
        <v>9</v>
      </c>
    </row>
    <row r="2" spans="1:33" x14ac:dyDescent="0.3">
      <c r="A2" t="s">
        <v>3</v>
      </c>
      <c r="B2">
        <v>199</v>
      </c>
      <c r="C2">
        <v>261</v>
      </c>
      <c r="D2">
        <v>10</v>
      </c>
      <c r="E2">
        <v>10</v>
      </c>
      <c r="F2" t="s">
        <v>13</v>
      </c>
      <c r="G2">
        <f>+((B3-B2)^2+(C3-C2)^2)^0.5</f>
        <v>535.68087514862805</v>
      </c>
      <c r="H2">
        <f>+-B2+B3</f>
        <v>535</v>
      </c>
      <c r="I2">
        <f>-C2+C3</f>
        <v>27</v>
      </c>
      <c r="J2">
        <f>ASIN(H2/G2)</f>
        <v>1.5203718175614489</v>
      </c>
      <c r="K2">
        <f>+D3-D2</f>
        <v>90</v>
      </c>
      <c r="L2">
        <f>+E2-E3</f>
        <v>0</v>
      </c>
      <c r="M2">
        <f>((K2)^2+(L2)^2)^0.5</f>
        <v>90</v>
      </c>
      <c r="N2">
        <f>ASIN(K2/M2)</f>
        <v>1.5707963267948966</v>
      </c>
      <c r="O2">
        <f>+J2+N2</f>
        <v>3.0911681443563452</v>
      </c>
      <c r="P2" s="3">
        <f>+SIN(O2)*1</f>
        <v>5.0403143462065293E-2</v>
      </c>
      <c r="Q2" s="3">
        <f>+COS(O2)*1</f>
        <v>-0.99872895378533133</v>
      </c>
      <c r="R2" s="3"/>
      <c r="S2" s="3"/>
      <c r="T2" s="3"/>
      <c r="U2" s="3"/>
      <c r="AF2" s="1"/>
      <c r="AG2" s="1"/>
    </row>
    <row r="3" spans="1:33" x14ac:dyDescent="0.3">
      <c r="A3" t="s">
        <v>4</v>
      </c>
      <c r="B3">
        <v>734</v>
      </c>
      <c r="C3">
        <v>288</v>
      </c>
      <c r="D3">
        <v>100</v>
      </c>
      <c r="E3">
        <v>10</v>
      </c>
      <c r="F3" t="s">
        <v>12</v>
      </c>
      <c r="G3">
        <f>+((B5-B3)^2+(C5-C3)^2)^0.5</f>
        <v>358.27363843855437</v>
      </c>
      <c r="H3">
        <f>+-C3+C5</f>
        <v>358</v>
      </c>
      <c r="I3">
        <f>-B3+B5</f>
        <v>-14</v>
      </c>
      <c r="J3">
        <f>ASIN(H3/G3)</f>
        <v>1.5317100981584497</v>
      </c>
      <c r="K3">
        <f>+D5-D3</f>
        <v>0</v>
      </c>
      <c r="L3">
        <f>+E3-E5</f>
        <v>-90</v>
      </c>
      <c r="M3">
        <f>((K3)^2+(L3)^2)^0.5</f>
        <v>90</v>
      </c>
      <c r="N3">
        <f>ASIN(K3/M3)</f>
        <v>0</v>
      </c>
      <c r="O3">
        <f>+J3+N3</f>
        <v>1.5317100981584497</v>
      </c>
      <c r="P3" s="3">
        <f>+COS(O3)*1</f>
        <v>3.9076277174661542E-2</v>
      </c>
      <c r="Q3" s="3">
        <f>+SIN(O3)*1</f>
        <v>0.99923623060924338</v>
      </c>
      <c r="R3" s="3"/>
      <c r="S3" s="3"/>
      <c r="T3" s="3"/>
      <c r="U3" s="3"/>
      <c r="AF3" s="1"/>
      <c r="AG3" s="1"/>
    </row>
    <row r="4" spans="1:33" x14ac:dyDescent="0.3">
      <c r="A4" t="s">
        <v>5</v>
      </c>
      <c r="B4">
        <v>181</v>
      </c>
      <c r="C4">
        <v>646</v>
      </c>
      <c r="D4">
        <v>10</v>
      </c>
      <c r="E4">
        <v>100</v>
      </c>
      <c r="AF4" s="1"/>
      <c r="AG4" s="1"/>
    </row>
    <row r="5" spans="1:33" x14ac:dyDescent="0.3">
      <c r="A5" t="s">
        <v>6</v>
      </c>
      <c r="B5">
        <v>720</v>
      </c>
      <c r="C5">
        <v>646</v>
      </c>
      <c r="D5">
        <v>100</v>
      </c>
      <c r="E5">
        <v>100</v>
      </c>
      <c r="AF5" s="1"/>
      <c r="AG5" s="1"/>
    </row>
    <row r="6" spans="1:33" x14ac:dyDescent="0.3">
      <c r="D6">
        <f>+D2</f>
        <v>10</v>
      </c>
      <c r="E6">
        <f>+E2</f>
        <v>10</v>
      </c>
      <c r="AG6" s="1"/>
    </row>
    <row r="7" spans="1:33" x14ac:dyDescent="0.3">
      <c r="A7" t="s">
        <v>7</v>
      </c>
      <c r="B7">
        <v>458</v>
      </c>
      <c r="C7">
        <v>413</v>
      </c>
      <c r="AG7" s="1"/>
    </row>
    <row r="8" spans="1:33" x14ac:dyDescent="0.3">
      <c r="T8">
        <v>1</v>
      </c>
      <c r="U8">
        <f>IF(((D9=D10)=(U9=U10))=((D10=D11)=(U10=U11))=((D9=D11)=(U9=U11)),1,0)</f>
        <v>1</v>
      </c>
      <c r="Y8">
        <v>1</v>
      </c>
      <c r="Z8">
        <f>IF(((E9=E10)=(Z9=Z10))=((E10=E11)=(Z10=Z11))=((E9=E11)=(Z9=Z11)),1,0)</f>
        <v>0</v>
      </c>
      <c r="AG8" s="1"/>
    </row>
    <row r="9" spans="1:33" x14ac:dyDescent="0.3">
      <c r="A9" t="s">
        <v>8</v>
      </c>
      <c r="B9">
        <v>10</v>
      </c>
      <c r="C9">
        <v>10</v>
      </c>
      <c r="D9">
        <v>0.6</v>
      </c>
      <c r="E9">
        <v>0</v>
      </c>
      <c r="F9" t="s">
        <v>13</v>
      </c>
      <c r="G9">
        <f>+((B10-B9)^2+(C10-C9)^2)^0.5</f>
        <v>990</v>
      </c>
      <c r="H9">
        <f>+-B9+B10</f>
        <v>990</v>
      </c>
      <c r="I9">
        <f>-C9+C10</f>
        <v>0</v>
      </c>
      <c r="J9">
        <f>ASIN(H9/G9)*180/PI()</f>
        <v>90</v>
      </c>
      <c r="K9">
        <f>+D10-D9</f>
        <v>-0.39999999999999997</v>
      </c>
      <c r="L9">
        <f>+E9-E10</f>
        <v>0</v>
      </c>
      <c r="M9">
        <f>+K9+L9</f>
        <v>-0.39999999999999997</v>
      </c>
      <c r="N9">
        <f>ASIN(K9/((K9^2+L9^2)^0.5))*180/PI()</f>
        <v>-90</v>
      </c>
      <c r="O9">
        <f>+J9-N9</f>
        <v>180</v>
      </c>
      <c r="P9" s="2">
        <f>+SIN(O9/180*PI())*1</f>
        <v>1.22514845490862E-16</v>
      </c>
      <c r="Q9" s="2">
        <f>+COS(O9/180*PI())</f>
        <v>-1</v>
      </c>
      <c r="R9" s="1">
        <f>+B9*Q$9</f>
        <v>-10</v>
      </c>
      <c r="S9" s="1">
        <f>+C9*P$9</f>
        <v>1.22514845490862E-15</v>
      </c>
      <c r="T9" s="1">
        <f>+R9+S9</f>
        <v>-9.9999999999999982</v>
      </c>
      <c r="U9" s="1">
        <f>+R9-S9</f>
        <v>-10.000000000000002</v>
      </c>
      <c r="V9" s="1">
        <f>IF(U8=1,U9,IF(T8=1,T9,0))</f>
        <v>-10.000000000000002</v>
      </c>
      <c r="W9">
        <f>+B9*Q$10</f>
        <v>1.22514845490862E-15</v>
      </c>
      <c r="X9">
        <f>+C9*P$10</f>
        <v>-10</v>
      </c>
      <c r="Y9">
        <f>+W9+X9</f>
        <v>-9.9999999999999982</v>
      </c>
      <c r="Z9">
        <f>+W9-X9</f>
        <v>10.000000000000002</v>
      </c>
      <c r="AA9" s="1">
        <f>IF(Z8=1,Z9,IF(Y8=1,Y9,0))</f>
        <v>-9.9999999999999982</v>
      </c>
      <c r="AB9" s="1">
        <f>-V9+D9+V10-D10</f>
        <v>-989.6</v>
      </c>
      <c r="AC9" s="3">
        <f>+((M9)/AB9)</f>
        <v>4.0420371867421178E-4</v>
      </c>
      <c r="AD9" s="3">
        <f>(P9*1+Q9*1-1)/2</f>
        <v>-1</v>
      </c>
      <c r="AE9" s="3">
        <f>+D9+AC9-AD9</f>
        <v>1.6004042037186741</v>
      </c>
      <c r="AF9" s="1">
        <f>+AE9+(V9*AC9)</f>
        <v>1.5963621665319321</v>
      </c>
      <c r="AG9" s="1">
        <f>+AE10+(AA9*AC10)</f>
        <v>1.2036348949919224</v>
      </c>
    </row>
    <row r="10" spans="1:33" x14ac:dyDescent="0.3">
      <c r="A10" t="s">
        <v>11</v>
      </c>
      <c r="B10">
        <v>1000</v>
      </c>
      <c r="C10">
        <v>10</v>
      </c>
      <c r="D10">
        <v>0.2</v>
      </c>
      <c r="E10">
        <v>0</v>
      </c>
      <c r="F10" t="s">
        <v>12</v>
      </c>
      <c r="G10">
        <f>+((B11-B10)^2+(C11-C10)^2)^0.5</f>
        <v>990</v>
      </c>
      <c r="H10">
        <f>+-B10+B11</f>
        <v>0</v>
      </c>
      <c r="I10">
        <f>-C10+C11</f>
        <v>990</v>
      </c>
      <c r="J10">
        <f>ASIN(H10/G10)*180/PI()</f>
        <v>0</v>
      </c>
      <c r="K10">
        <f>+D11-D10</f>
        <v>0</v>
      </c>
      <c r="L10">
        <f>+E11-E10</f>
        <v>0.4</v>
      </c>
      <c r="M10">
        <f>+IF(O9&gt;=180,-(K10+L10),K10+L10)</f>
        <v>-0.4</v>
      </c>
      <c r="P10" s="2">
        <f>+COS(O9/180*PI())</f>
        <v>-1</v>
      </c>
      <c r="Q10" s="2">
        <f>+SIN(O9/180*PI())*1</f>
        <v>1.22514845490862E-16</v>
      </c>
      <c r="R10" s="1">
        <f>+B10*Q$9</f>
        <v>-1000</v>
      </c>
      <c r="S10" s="1">
        <f>+C10*P$9</f>
        <v>1.22514845490862E-15</v>
      </c>
      <c r="T10" s="1">
        <f t="shared" ref="T10:T11" si="0">+R10+S10</f>
        <v>-1000</v>
      </c>
      <c r="U10" s="1">
        <f t="shared" ref="U10:U11" si="1">+R10-S10</f>
        <v>-1000</v>
      </c>
      <c r="V10" s="1">
        <f>IF(U8=1,U10,IF(T8=1,T10,0))</f>
        <v>-1000</v>
      </c>
      <c r="W10">
        <f>+B10*Q$10</f>
        <v>1.22514845490862E-13</v>
      </c>
      <c r="X10">
        <f>+C10*P$10</f>
        <v>-10</v>
      </c>
      <c r="Y10">
        <f t="shared" ref="Y10:Y11" si="2">+W10+X10</f>
        <v>-9.9999999999998774</v>
      </c>
      <c r="Z10">
        <f t="shared" ref="Z10:Z11" si="3">+W10-X10</f>
        <v>10.000000000000123</v>
      </c>
      <c r="AA10" s="1">
        <f>IF(Z8=1,Z10,IF(Y8=1,Y10,0))</f>
        <v>-9.9999999999998774</v>
      </c>
      <c r="AB10">
        <f>-AA10+E10+AA11-E11</f>
        <v>-990.4</v>
      </c>
      <c r="AC10">
        <f>+-(M10)/AB10</f>
        <v>-4.0387722132471731E-4</v>
      </c>
      <c r="AD10" s="3">
        <f>(P10*1+Q10*1-1)/2</f>
        <v>-1</v>
      </c>
      <c r="AE10" s="3">
        <f>+D10+AC10-AD10</f>
        <v>1.1995961227786753</v>
      </c>
      <c r="AF10" s="1">
        <f>+AE9+(V10*AC9)</f>
        <v>1.1962004850444623</v>
      </c>
      <c r="AG10" s="1">
        <f>+AE10+(AA10*AC10)</f>
        <v>1.2036348949919224</v>
      </c>
    </row>
    <row r="11" spans="1:33" x14ac:dyDescent="0.3">
      <c r="A11" t="s">
        <v>10</v>
      </c>
      <c r="B11">
        <v>1000</v>
      </c>
      <c r="C11">
        <v>1000</v>
      </c>
      <c r="D11">
        <v>0.2</v>
      </c>
      <c r="E11">
        <v>0.4</v>
      </c>
      <c r="R11" s="1">
        <f>+B11*Q$9</f>
        <v>-1000</v>
      </c>
      <c r="S11" s="1">
        <f>+C11*P$9</f>
        <v>1.22514845490862E-13</v>
      </c>
      <c r="T11" s="1">
        <f t="shared" si="0"/>
        <v>-999.99999999999989</v>
      </c>
      <c r="U11" s="1">
        <f t="shared" si="1"/>
        <v>-1000.0000000000001</v>
      </c>
      <c r="V11" s="1">
        <f>IF(U8=1,U11,IF(T8=1,T11,0))</f>
        <v>-1000.0000000000001</v>
      </c>
      <c r="W11">
        <f>+B11*Q$10</f>
        <v>1.22514845490862E-13</v>
      </c>
      <c r="X11">
        <f>+C11*P$10</f>
        <v>-1000</v>
      </c>
      <c r="Y11">
        <f t="shared" si="2"/>
        <v>-999.99999999999989</v>
      </c>
      <c r="Z11">
        <f t="shared" si="3"/>
        <v>1000.0000000000001</v>
      </c>
      <c r="AA11" s="1">
        <f>IF(Z8=1,Z11,IF(Y8=1,Y11,0))</f>
        <v>-999.99999999999989</v>
      </c>
      <c r="AF11" s="1">
        <f>+AE9+(V11*AC9)</f>
        <v>1.1962004850444623</v>
      </c>
      <c r="AG11" s="1">
        <f>+AE10+(AA11*AC10)</f>
        <v>1.6034733441033926</v>
      </c>
    </row>
    <row r="12" spans="1:33" x14ac:dyDescent="0.3">
      <c r="AF12" s="1"/>
      <c r="AG12" s="1"/>
    </row>
    <row r="13" spans="1:33" x14ac:dyDescent="0.3">
      <c r="T13">
        <v>1</v>
      </c>
      <c r="U13">
        <f>IF(((D14=D15)=(U14=U15))=((D15=D16)=(U15=U16))=((D14=D16)=(U14=U16)),1,0)</f>
        <v>1</v>
      </c>
      <c r="Y13">
        <v>1</v>
      </c>
      <c r="Z13">
        <f>IF(((E14=E15)=(Z14=Z15))=((E15=E16)=(Z15=Z16))=((E14=E16)=(Z14=Z16)),1,0)</f>
        <v>0</v>
      </c>
      <c r="AF13" s="1"/>
      <c r="AG13" s="1"/>
    </row>
    <row r="14" spans="1:33" x14ac:dyDescent="0.3">
      <c r="A14" t="s">
        <v>8</v>
      </c>
      <c r="B14">
        <v>300</v>
      </c>
      <c r="C14">
        <v>0</v>
      </c>
      <c r="D14">
        <v>0.5</v>
      </c>
      <c r="E14">
        <v>0.5</v>
      </c>
      <c r="F14" t="s">
        <v>13</v>
      </c>
      <c r="G14">
        <f>+((H14)^2+(I14)^2)^0.5</f>
        <v>500</v>
      </c>
      <c r="H14">
        <f>+-B14+B15</f>
        <v>400</v>
      </c>
      <c r="I14">
        <f>-C14+C15</f>
        <v>300</v>
      </c>
      <c r="J14" s="4">
        <f>ASIN(H14/G14)*180/PI()</f>
        <v>53.13010235415598</v>
      </c>
      <c r="K14">
        <f>+D15-D14</f>
        <v>0.5</v>
      </c>
      <c r="L14">
        <f>+E14-E15</f>
        <v>0</v>
      </c>
      <c r="M14">
        <f>+K14+L14</f>
        <v>0.5</v>
      </c>
      <c r="N14">
        <f>ASIN(K14/((K14^2+L14^2)^0.5))*180/PI()</f>
        <v>90</v>
      </c>
      <c r="O14">
        <f>+J14-N14</f>
        <v>-36.86989764584402</v>
      </c>
      <c r="P14" s="2">
        <f>+SIN(O14/180*PI())*1</f>
        <v>-0.6</v>
      </c>
      <c r="Q14" s="2">
        <f>+COS(O14/180*PI())</f>
        <v>0.8</v>
      </c>
      <c r="R14" s="1">
        <f>+B14*Q$14</f>
        <v>240</v>
      </c>
      <c r="S14" s="1">
        <f>+C14*P$14</f>
        <v>0</v>
      </c>
      <c r="T14" s="1">
        <f>+R14+S14</f>
        <v>240</v>
      </c>
      <c r="U14" s="1">
        <f>+R14-S14</f>
        <v>240</v>
      </c>
      <c r="V14" s="1">
        <f>IF(U13=1,U14,IF(T13=1,T14,0))</f>
        <v>240</v>
      </c>
      <c r="W14">
        <f>+B14*Q$15</f>
        <v>-180</v>
      </c>
      <c r="X14">
        <f>+C14*P$15</f>
        <v>0</v>
      </c>
      <c r="Y14">
        <f>+W14+X14</f>
        <v>-180</v>
      </c>
      <c r="Z14">
        <f>+W14-X14</f>
        <v>-180</v>
      </c>
      <c r="AA14" s="1">
        <f>IF(Z13=1,Z14,IF(Y13=1,Y14,0))</f>
        <v>-180</v>
      </c>
      <c r="AB14" s="1">
        <f>-V14+D14+V15-D15</f>
        <v>499.5</v>
      </c>
      <c r="AC14" s="3">
        <f>+((M14)/AB14)</f>
        <v>1.001001001001001E-3</v>
      </c>
      <c r="AD14" s="3">
        <f>(0.6*1+Q14*1-1)/2</f>
        <v>0.19999999999999996</v>
      </c>
      <c r="AE14" s="3">
        <f>+D14+AC14-AD14</f>
        <v>0.30100100100100102</v>
      </c>
      <c r="AF14" s="1">
        <f>+AE14+(V14*AC14)</f>
        <v>0.54124124124124129</v>
      </c>
      <c r="AG14" s="1">
        <f>+AE15+(AA14*AC15)</f>
        <v>1.320820820820821</v>
      </c>
    </row>
    <row r="15" spans="1:33" x14ac:dyDescent="0.3">
      <c r="A15" t="s">
        <v>11</v>
      </c>
      <c r="B15">
        <v>700</v>
      </c>
      <c r="C15">
        <v>300</v>
      </c>
      <c r="D15">
        <v>1</v>
      </c>
      <c r="E15">
        <v>0.5</v>
      </c>
      <c r="F15" t="s">
        <v>12</v>
      </c>
      <c r="G15">
        <f>+((H15)^2+(I15)^2)^0.5</f>
        <v>500</v>
      </c>
      <c r="H15">
        <f>+-B15+B16</f>
        <v>-300</v>
      </c>
      <c r="I15">
        <f>-C15+C16</f>
        <v>400</v>
      </c>
      <c r="J15" s="4">
        <f>ASIN(H15/G15)*180/PI()</f>
        <v>-36.86989764584402</v>
      </c>
      <c r="K15">
        <f>+D16-D15</f>
        <v>0</v>
      </c>
      <c r="L15">
        <f>+E16-E15</f>
        <v>0.5</v>
      </c>
      <c r="M15">
        <f>+IF(O14&gt;=180,-(K15+L15),K15+L15)</f>
        <v>0.5</v>
      </c>
      <c r="N15">
        <f>ASIN(K15/((K15^2+L15^2)^0.5))*180/PI()</f>
        <v>0</v>
      </c>
      <c r="O15">
        <f>+J15-N15</f>
        <v>-36.86989764584402</v>
      </c>
      <c r="P15" s="2">
        <f>+COS(O15/180*PI())</f>
        <v>0.8</v>
      </c>
      <c r="Q15" s="2">
        <f>+SIN(O15/180*PI())*1</f>
        <v>-0.6</v>
      </c>
      <c r="R15" s="1">
        <f>+B15*Q$14</f>
        <v>560</v>
      </c>
      <c r="S15" s="1">
        <f>+C15*P$14</f>
        <v>-180</v>
      </c>
      <c r="T15" s="1">
        <f t="shared" ref="T15:T16" si="4">+R15+S15</f>
        <v>380</v>
      </c>
      <c r="U15" s="1">
        <f t="shared" ref="U15:U16" si="5">+R15-S15</f>
        <v>740</v>
      </c>
      <c r="V15" s="1">
        <f>IF(U13=1,U15,IF(T13=1,T15,0))</f>
        <v>740</v>
      </c>
      <c r="W15">
        <f>+B15*Q$15</f>
        <v>-420</v>
      </c>
      <c r="X15">
        <f>+C15*P$15</f>
        <v>240</v>
      </c>
      <c r="Y15">
        <f t="shared" ref="Y15:Y16" si="6">+W15+X15</f>
        <v>-180</v>
      </c>
      <c r="Z15">
        <f t="shared" ref="Z15:Z16" si="7">+W15-X15</f>
        <v>-660</v>
      </c>
      <c r="AA15" s="1">
        <f>IF(Z13=1,Z15,IF(Y13=1,Y15,0))</f>
        <v>-180</v>
      </c>
      <c r="AB15">
        <f>-AA15+E15+AA16-E16</f>
        <v>499.5</v>
      </c>
      <c r="AC15" s="3">
        <f>+((M15)/AB15)</f>
        <v>1.001001001001001E-3</v>
      </c>
      <c r="AD15" s="3">
        <f>(0.6*1+Q15*1-1)/2</f>
        <v>-0.5</v>
      </c>
      <c r="AE15" s="3">
        <f>+D15+AC15-AD15</f>
        <v>1.5010010010010011</v>
      </c>
      <c r="AF15" s="1">
        <f>+AE14+(V15*AC14)</f>
        <v>1.0417417417417418</v>
      </c>
      <c r="AG15" s="1">
        <f>+AE15+(AA15*AC15)</f>
        <v>1.320820820820821</v>
      </c>
    </row>
    <row r="16" spans="1:33" x14ac:dyDescent="0.3">
      <c r="A16" t="s">
        <v>10</v>
      </c>
      <c r="B16">
        <v>400</v>
      </c>
      <c r="C16">
        <v>700</v>
      </c>
      <c r="D16">
        <v>1</v>
      </c>
      <c r="E16">
        <v>1</v>
      </c>
      <c r="R16" s="1">
        <f>+B16*Q$14</f>
        <v>320</v>
      </c>
      <c r="S16" s="1">
        <f>+C16*P$14</f>
        <v>-420</v>
      </c>
      <c r="T16" s="1">
        <f t="shared" si="4"/>
        <v>-100</v>
      </c>
      <c r="U16" s="1">
        <f t="shared" si="5"/>
        <v>740</v>
      </c>
      <c r="V16" s="1">
        <f>IF(U13=1,U16,IF(T13=1,T16,0))</f>
        <v>740</v>
      </c>
      <c r="W16">
        <f>+B16*Q$15</f>
        <v>-240</v>
      </c>
      <c r="X16">
        <f>+C16*P$15</f>
        <v>560</v>
      </c>
      <c r="Y16">
        <f t="shared" si="6"/>
        <v>320</v>
      </c>
      <c r="Z16">
        <f t="shared" si="7"/>
        <v>-800</v>
      </c>
      <c r="AA16" s="1">
        <f>IF(Z13=1,Z16,IF(Y13=1,Y16,0))</f>
        <v>320</v>
      </c>
      <c r="AF16" s="1">
        <f>+AE14+(V16*AC14)</f>
        <v>1.0417417417417418</v>
      </c>
      <c r="AG16" s="1">
        <f>+AE15+(AA16*AC15)</f>
        <v>1.8213213213213213</v>
      </c>
    </row>
    <row r="17" spans="1:33" x14ac:dyDescent="0.3">
      <c r="T17">
        <v>1</v>
      </c>
      <c r="U17">
        <f>IF(((D18=D19)=(U18=U19))=((D19=D20)=(U19=U20))=((D18=D20)=(U18=U20)),1,0)</f>
        <v>1</v>
      </c>
      <c r="Y17">
        <v>1</v>
      </c>
      <c r="Z17">
        <f>IF(((E18=E19)=(Z18=Z19))=((E19=E20)=(Z19=Z20))=((E18=E20)=(Z18=Z20)),1,0)</f>
        <v>1</v>
      </c>
      <c r="AF17" s="1"/>
      <c r="AG17" s="1"/>
    </row>
    <row r="18" spans="1:33" x14ac:dyDescent="0.3">
      <c r="A18" t="s">
        <v>8</v>
      </c>
      <c r="B18">
        <v>10</v>
      </c>
      <c r="C18">
        <v>10</v>
      </c>
      <c r="D18">
        <v>0.5</v>
      </c>
      <c r="E18">
        <v>0.5</v>
      </c>
      <c r="F18" t="s">
        <v>13</v>
      </c>
      <c r="G18">
        <f>+((B19-B18)^2+(C19-C18)^2)^0.5</f>
        <v>990</v>
      </c>
      <c r="H18">
        <f>+-B18+B19</f>
        <v>990</v>
      </c>
      <c r="I18">
        <f>-C18+C19</f>
        <v>0</v>
      </c>
      <c r="J18">
        <f>ASIN(H18/G18)*180/PI()</f>
        <v>90</v>
      </c>
      <c r="K18">
        <f>+D19-D18</f>
        <v>0.5</v>
      </c>
      <c r="L18">
        <f>+E18-E19</f>
        <v>0</v>
      </c>
      <c r="M18">
        <f>+K18+L18</f>
        <v>0.5</v>
      </c>
      <c r="N18">
        <f>ASIN(K18/((K18^2+L18^2)^0.5))*180/PI()</f>
        <v>90</v>
      </c>
      <c r="O18">
        <f>+J18-N18</f>
        <v>0</v>
      </c>
      <c r="P18" s="2">
        <f>+SIN(O18/180*PI())*1</f>
        <v>0</v>
      </c>
      <c r="Q18" s="2">
        <f>+COS(O18/180*PI())</f>
        <v>1</v>
      </c>
      <c r="R18" s="1">
        <f>+B18*Q$18</f>
        <v>10</v>
      </c>
      <c r="S18" s="1">
        <f>+C18*P$18</f>
        <v>0</v>
      </c>
      <c r="T18" s="1">
        <f>+R18+S18</f>
        <v>10</v>
      </c>
      <c r="U18" s="1">
        <f>+R18-S18</f>
        <v>10</v>
      </c>
      <c r="V18">
        <f>+(B18*Q$18+C18*P$18)</f>
        <v>10</v>
      </c>
      <c r="W18">
        <f>+B18*Q$19</f>
        <v>0</v>
      </c>
      <c r="X18">
        <f>+C18*P$19</f>
        <v>10</v>
      </c>
      <c r="Y18">
        <f>+W18+X18</f>
        <v>10</v>
      </c>
      <c r="Z18">
        <f>+W18-X18</f>
        <v>-10</v>
      </c>
      <c r="AA18">
        <f>+(B18*Q$19+C18*P$19)</f>
        <v>10</v>
      </c>
      <c r="AB18">
        <f>-V18+D18+V19-D19</f>
        <v>989.5</v>
      </c>
      <c r="AC18" s="3">
        <f>+((M18)/AB18)</f>
        <v>5.0530570995452253E-4</v>
      </c>
      <c r="AD18" s="3">
        <f>(P18*1+Q18*1-1)/2</f>
        <v>0</v>
      </c>
      <c r="AE18" s="3">
        <f>+D18+AC18-AD18</f>
        <v>0.50050530570995455</v>
      </c>
      <c r="AF18" s="1">
        <f>+AE18+(V18*AC18)</f>
        <v>0.50555836280949973</v>
      </c>
      <c r="AG18" s="1">
        <f>+AE19+(AA18*AC19)</f>
        <v>1.0055583628094997</v>
      </c>
    </row>
    <row r="19" spans="1:33" x14ac:dyDescent="0.3">
      <c r="A19" t="s">
        <v>11</v>
      </c>
      <c r="B19">
        <v>1000</v>
      </c>
      <c r="C19">
        <v>10</v>
      </c>
      <c r="D19">
        <v>1</v>
      </c>
      <c r="E19">
        <v>0.5</v>
      </c>
      <c r="F19" t="s">
        <v>12</v>
      </c>
      <c r="G19">
        <f>+((B20-B19)^2+(C20-C19)^2)^0.5</f>
        <v>990</v>
      </c>
      <c r="H19">
        <f>+-B19+B20</f>
        <v>0</v>
      </c>
      <c r="I19">
        <f>-C19+C20</f>
        <v>990</v>
      </c>
      <c r="J19">
        <f>ASIN(H19/G19)*180/PI()</f>
        <v>0</v>
      </c>
      <c r="K19">
        <f>+D20-D19</f>
        <v>0</v>
      </c>
      <c r="L19">
        <f>+E20-E19</f>
        <v>0.5</v>
      </c>
      <c r="M19">
        <f>+IF(O18&gt;=180,-(K19+L19),K19+L19)</f>
        <v>0.5</v>
      </c>
      <c r="P19" s="2">
        <f>+COS(O18/180*PI())</f>
        <v>1</v>
      </c>
      <c r="Q19" s="2">
        <f>+SIN(O18/180*PI())*1</f>
        <v>0</v>
      </c>
      <c r="R19" s="1">
        <f>+B19*Q$18</f>
        <v>1000</v>
      </c>
      <c r="S19" s="1">
        <f>+C19*P$18</f>
        <v>0</v>
      </c>
      <c r="T19" s="1">
        <f t="shared" ref="T19:T20" si="8">+R19+S19</f>
        <v>1000</v>
      </c>
      <c r="U19" s="1">
        <f t="shared" ref="U19:U20" si="9">+R19-S19</f>
        <v>1000</v>
      </c>
      <c r="V19">
        <f>+(B19*Q$18+C19*P$18)</f>
        <v>1000</v>
      </c>
      <c r="W19">
        <f>+B19*Q$19</f>
        <v>0</v>
      </c>
      <c r="X19">
        <f>+C19*P$19</f>
        <v>10</v>
      </c>
      <c r="Y19">
        <f t="shared" ref="Y19:Y20" si="10">+W19+X19</f>
        <v>10</v>
      </c>
      <c r="Z19">
        <f t="shared" ref="Z19:Z20" si="11">+W19-X19</f>
        <v>-10</v>
      </c>
      <c r="AA19">
        <f>+(B19*Q$19+C19*P$19)</f>
        <v>10</v>
      </c>
      <c r="AB19">
        <f>-AA19+E19+AA20-E20</f>
        <v>989.5</v>
      </c>
      <c r="AC19" s="3">
        <f>+((M19)/AB19)</f>
        <v>5.0530570995452253E-4</v>
      </c>
      <c r="AD19" s="3">
        <f>(P19*1+Q19*1-1)/2</f>
        <v>0</v>
      </c>
      <c r="AE19" s="3">
        <f>+D19+AC19-AD19</f>
        <v>1.0005053057099544</v>
      </c>
      <c r="AF19" s="1">
        <f>+AE18+(V19*AC18)</f>
        <v>1.0058110156644771</v>
      </c>
      <c r="AG19" s="1">
        <f>+AE19+(AA19*AC19)</f>
        <v>1.0055583628094997</v>
      </c>
    </row>
    <row r="20" spans="1:33" x14ac:dyDescent="0.3">
      <c r="A20" t="s">
        <v>10</v>
      </c>
      <c r="B20">
        <v>1000</v>
      </c>
      <c r="C20">
        <v>1000</v>
      </c>
      <c r="D20">
        <v>1</v>
      </c>
      <c r="E20">
        <v>1</v>
      </c>
      <c r="R20" s="1">
        <f>+B20*Q$18</f>
        <v>1000</v>
      </c>
      <c r="S20" s="1">
        <f>+C20*P$18</f>
        <v>0</v>
      </c>
      <c r="T20" s="1">
        <f t="shared" si="8"/>
        <v>1000</v>
      </c>
      <c r="U20" s="1">
        <f t="shared" si="9"/>
        <v>1000</v>
      </c>
      <c r="V20">
        <f>+(B20*Q$18+C20*P$18)</f>
        <v>1000</v>
      </c>
      <c r="W20">
        <f>+B20*Q$19</f>
        <v>0</v>
      </c>
      <c r="X20">
        <f>+C20*P$19</f>
        <v>1000</v>
      </c>
      <c r="Y20">
        <f t="shared" si="10"/>
        <v>1000</v>
      </c>
      <c r="Z20">
        <f t="shared" si="11"/>
        <v>-1000</v>
      </c>
      <c r="AA20">
        <f>+(B20*Q$19+C20*P$19)</f>
        <v>1000</v>
      </c>
      <c r="AF20" s="1">
        <f>+AE18+(V20*AC18)</f>
        <v>1.0058110156644771</v>
      </c>
      <c r="AG20" s="1">
        <f>+AE19+(AA20*AC19)</f>
        <v>1.5058110156644768</v>
      </c>
    </row>
    <row r="21" spans="1:33" x14ac:dyDescent="0.3">
      <c r="AF21" s="1"/>
      <c r="AG21" s="1"/>
    </row>
    <row r="22" spans="1:33" x14ac:dyDescent="0.3">
      <c r="AF22" s="1"/>
      <c r="AG22" s="1"/>
    </row>
    <row r="23" spans="1:33" x14ac:dyDescent="0.3">
      <c r="A23" t="s">
        <v>8</v>
      </c>
      <c r="B23">
        <v>10</v>
      </c>
      <c r="C23">
        <v>10</v>
      </c>
      <c r="D23">
        <v>0.6</v>
      </c>
      <c r="E23">
        <v>0</v>
      </c>
      <c r="F23" t="s">
        <v>18</v>
      </c>
      <c r="M23">
        <f>+D23-D24</f>
        <v>0.39999999999999997</v>
      </c>
      <c r="AB23">
        <f>-B23+D23+B24-D24</f>
        <v>990.4</v>
      </c>
      <c r="AC23" s="3">
        <f>+-((M23)/AB23)</f>
        <v>-4.0387722132471726E-4</v>
      </c>
      <c r="AD23" s="3"/>
      <c r="AE23" s="3">
        <f>+D23+AC23-AD23</f>
        <v>0.59959612277867524</v>
      </c>
      <c r="AF23" s="1">
        <f>+AE23+(B23*AC23)</f>
        <v>0.59555735056542802</v>
      </c>
      <c r="AG23" s="1">
        <f>+AE24+(C23*AC24)</f>
        <v>0.20444624090541635</v>
      </c>
    </row>
    <row r="24" spans="1:33" x14ac:dyDescent="0.3">
      <c r="A24" t="s">
        <v>11</v>
      </c>
      <c r="B24">
        <v>1000</v>
      </c>
      <c r="C24">
        <v>10</v>
      </c>
      <c r="D24">
        <v>0.2</v>
      </c>
      <c r="E24">
        <v>0</v>
      </c>
      <c r="F24" t="s">
        <v>12</v>
      </c>
      <c r="M24">
        <f>+E25-E24</f>
        <v>0.4</v>
      </c>
      <c r="AB24">
        <f>-C24+E24+C25-E25</f>
        <v>989.6</v>
      </c>
      <c r="AC24">
        <f>+(M24)/AB24</f>
        <v>4.0420371867421184E-4</v>
      </c>
      <c r="AD24" s="3"/>
      <c r="AE24" s="3">
        <f>+D24+AC24-AD24</f>
        <v>0.20040420371867423</v>
      </c>
      <c r="AF24" s="1">
        <f>+AE23+(B24*AC23)</f>
        <v>0.19571890145395798</v>
      </c>
      <c r="AG24" s="1">
        <f>+AE24+(C24*AC24)</f>
        <v>0.20444624090541635</v>
      </c>
    </row>
    <row r="25" spans="1:33" x14ac:dyDescent="0.3">
      <c r="A25" t="s">
        <v>10</v>
      </c>
      <c r="B25">
        <v>1000</v>
      </c>
      <c r="C25">
        <v>1000</v>
      </c>
      <c r="D25">
        <v>0.2</v>
      </c>
      <c r="E25">
        <v>0.4</v>
      </c>
      <c r="AF25" s="1">
        <f>+AE23+(B25*AC23)</f>
        <v>0.19571890145395798</v>
      </c>
      <c r="AG25" s="1">
        <f>+AE24+(C25*AC24)</f>
        <v>0.60460792239288608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D674-0D28-4E88-9B47-6F0DABDDE9F8}">
  <dimension ref="A1:P20"/>
  <sheetViews>
    <sheetView topLeftCell="B7" workbookViewId="0">
      <selection activeCell="E21" sqref="E21"/>
    </sheetView>
  </sheetViews>
  <sheetFormatPr defaultRowHeight="14.4" x14ac:dyDescent="0.3"/>
  <sheetData>
    <row r="1" spans="1:16" x14ac:dyDescent="0.3">
      <c r="H1" t="s">
        <v>25</v>
      </c>
      <c r="I1" t="s">
        <v>26</v>
      </c>
      <c r="J1" t="s">
        <v>17</v>
      </c>
      <c r="K1" t="s">
        <v>10</v>
      </c>
      <c r="M1" t="s">
        <v>25</v>
      </c>
      <c r="N1" t="s">
        <v>26</v>
      </c>
      <c r="O1" t="s">
        <v>17</v>
      </c>
      <c r="P1" t="s">
        <v>25</v>
      </c>
    </row>
    <row r="2" spans="1:16" x14ac:dyDescent="0.3">
      <c r="A2" s="5" t="s">
        <v>24</v>
      </c>
      <c r="B2">
        <v>1</v>
      </c>
      <c r="C2">
        <v>0</v>
      </c>
      <c r="D2">
        <v>0</v>
      </c>
      <c r="H2">
        <f>-E2+C2</f>
        <v>0</v>
      </c>
      <c r="I2">
        <f>-E2+C2+E3-C3</f>
        <v>355</v>
      </c>
      <c r="J2">
        <f>+H2/I2</f>
        <v>0</v>
      </c>
      <c r="K2">
        <f>+J2+C2</f>
        <v>0</v>
      </c>
      <c r="M2" s="6">
        <f>-F2+D2</f>
        <v>0</v>
      </c>
      <c r="N2" s="6">
        <f>-F2+D2+F3-D3</f>
        <v>422</v>
      </c>
      <c r="O2" s="6">
        <f t="shared" ref="O2" si="0">+M2/N2</f>
        <v>0</v>
      </c>
      <c r="P2" s="6">
        <f>+O2+D2</f>
        <v>0</v>
      </c>
    </row>
    <row r="3" spans="1:16" x14ac:dyDescent="0.3">
      <c r="A3" s="5" t="s">
        <v>24</v>
      </c>
      <c r="B3">
        <v>2</v>
      </c>
      <c r="C3">
        <v>100</v>
      </c>
      <c r="D3">
        <v>0</v>
      </c>
      <c r="E3">
        <v>455</v>
      </c>
      <c r="F3">
        <v>422</v>
      </c>
      <c r="H3" s="6">
        <f t="shared" ref="H3:H5" si="1">-E3+C3</f>
        <v>-355</v>
      </c>
      <c r="I3" s="6">
        <f t="shared" ref="I3:I5" si="2">-E3+C3+E4-C4</f>
        <v>-87</v>
      </c>
      <c r="J3" s="6">
        <f t="shared" ref="J2:J5" si="3">+H3/I3</f>
        <v>4.0804597701149428</v>
      </c>
      <c r="K3" s="6">
        <f t="shared" ref="K3:K5" si="4">+J3+C3</f>
        <v>104.08045977011494</v>
      </c>
      <c r="M3">
        <f t="shared" ref="M3:M5" si="5">-F3+D3</f>
        <v>-422</v>
      </c>
      <c r="N3">
        <f t="shared" ref="N3:N5" si="6">-F3+D3+F4-D4</f>
        <v>103</v>
      </c>
      <c r="O3">
        <f t="shared" ref="O3:O5" si="7">+M3/N3</f>
        <v>-4.0970873786407767</v>
      </c>
      <c r="P3">
        <f t="shared" ref="P3:P5" si="8">+O3+D3</f>
        <v>-4.0970873786407767</v>
      </c>
    </row>
    <row r="4" spans="1:16" x14ac:dyDescent="0.3">
      <c r="A4" s="5" t="s">
        <v>24</v>
      </c>
      <c r="B4">
        <v>3</v>
      </c>
      <c r="C4">
        <v>0</v>
      </c>
      <c r="D4">
        <v>100</v>
      </c>
      <c r="E4">
        <v>268</v>
      </c>
      <c r="F4">
        <v>625</v>
      </c>
      <c r="H4">
        <f t="shared" si="1"/>
        <v>-268</v>
      </c>
      <c r="I4">
        <f t="shared" si="2"/>
        <v>83</v>
      </c>
      <c r="J4">
        <f t="shared" si="3"/>
        <v>-3.2289156626506026</v>
      </c>
      <c r="K4">
        <f t="shared" si="4"/>
        <v>-3.2289156626506026</v>
      </c>
      <c r="M4" s="6">
        <f t="shared" si="5"/>
        <v>-525</v>
      </c>
      <c r="N4" s="6">
        <f t="shared" si="6"/>
        <v>-1</v>
      </c>
      <c r="O4" s="6">
        <f t="shared" si="7"/>
        <v>525</v>
      </c>
      <c r="P4" s="6">
        <f t="shared" si="8"/>
        <v>625</v>
      </c>
    </row>
    <row r="5" spans="1:16" x14ac:dyDescent="0.3">
      <c r="A5" s="5" t="s">
        <v>24</v>
      </c>
      <c r="B5">
        <v>4</v>
      </c>
      <c r="C5">
        <v>100</v>
      </c>
      <c r="D5">
        <v>100</v>
      </c>
      <c r="E5">
        <v>451</v>
      </c>
      <c r="F5">
        <v>624</v>
      </c>
      <c r="H5" s="6">
        <f t="shared" si="1"/>
        <v>-351</v>
      </c>
      <c r="I5" s="6">
        <f t="shared" si="2"/>
        <v>-351</v>
      </c>
      <c r="J5" s="6">
        <f t="shared" si="3"/>
        <v>1</v>
      </c>
      <c r="K5" s="6">
        <f t="shared" si="4"/>
        <v>101</v>
      </c>
      <c r="M5" s="6">
        <f t="shared" si="5"/>
        <v>-524</v>
      </c>
      <c r="N5" s="6">
        <f t="shared" si="6"/>
        <v>-524</v>
      </c>
      <c r="O5" s="6">
        <f t="shared" si="7"/>
        <v>1</v>
      </c>
      <c r="P5" s="6">
        <f t="shared" si="8"/>
        <v>101</v>
      </c>
    </row>
    <row r="6" spans="1:16" x14ac:dyDescent="0.3">
      <c r="C6">
        <f>+C2</f>
        <v>0</v>
      </c>
      <c r="D6">
        <f t="shared" ref="D6:F6" si="9">+D2</f>
        <v>0</v>
      </c>
      <c r="E6">
        <f t="shared" si="9"/>
        <v>0</v>
      </c>
      <c r="F6">
        <f t="shared" si="9"/>
        <v>0</v>
      </c>
      <c r="H6" s="6"/>
      <c r="I6" s="6"/>
      <c r="J6" s="6"/>
      <c r="K6" s="6"/>
      <c r="M6" s="6"/>
      <c r="N6" s="6"/>
      <c r="O6" s="6"/>
      <c r="P6" s="6"/>
    </row>
    <row r="7" spans="1:16" x14ac:dyDescent="0.3">
      <c r="A7" s="6">
        <f>-E5+C5</f>
        <v>-351</v>
      </c>
      <c r="B7" s="6">
        <f>-E5+C5+E4-C4</f>
        <v>-83</v>
      </c>
      <c r="C7" s="6">
        <f>+A7/B7</f>
        <v>4.2289156626506026</v>
      </c>
      <c r="D7" s="6">
        <f>+C7+C5</f>
        <v>104.22891566265061</v>
      </c>
      <c r="F7" s="6">
        <f>-F5+D5</f>
        <v>-524</v>
      </c>
      <c r="G7" s="6">
        <f>-F5+D5+F3-D3</f>
        <v>-102</v>
      </c>
      <c r="H7" s="6">
        <f>+F7/G7</f>
        <v>5.1372549019607847</v>
      </c>
      <c r="I7" s="6">
        <f>+H7+D5</f>
        <v>105.13725490196079</v>
      </c>
      <c r="J7" s="6"/>
      <c r="K7" s="6"/>
      <c r="M7" s="6"/>
      <c r="N7" s="6"/>
      <c r="O7" s="6"/>
      <c r="P7" s="6"/>
    </row>
    <row r="9" spans="1:16" x14ac:dyDescent="0.3">
      <c r="A9" t="s">
        <v>27</v>
      </c>
    </row>
    <row r="10" spans="1:16" x14ac:dyDescent="0.3">
      <c r="A10" t="s">
        <v>28</v>
      </c>
    </row>
    <row r="11" spans="1:16" x14ac:dyDescent="0.3">
      <c r="A11" t="s">
        <v>29</v>
      </c>
    </row>
    <row r="12" spans="1:16" x14ac:dyDescent="0.3">
      <c r="A12" t="s">
        <v>30</v>
      </c>
    </row>
    <row r="13" spans="1:16" x14ac:dyDescent="0.3">
      <c r="A13" t="s">
        <v>31</v>
      </c>
    </row>
    <row r="14" spans="1:16" x14ac:dyDescent="0.3">
      <c r="A14" t="s">
        <v>32</v>
      </c>
    </row>
    <row r="15" spans="1:16" x14ac:dyDescent="0.3">
      <c r="A15" t="s">
        <v>29</v>
      </c>
    </row>
    <row r="16" spans="1:16" x14ac:dyDescent="0.3">
      <c r="A16" t="s">
        <v>33</v>
      </c>
    </row>
    <row r="19" spans="1:5" x14ac:dyDescent="0.3">
      <c r="A19" t="s">
        <v>34</v>
      </c>
    </row>
    <row r="20" spans="1:5" x14ac:dyDescent="0.3">
      <c r="A20">
        <v>367</v>
      </c>
      <c r="B20">
        <v>277</v>
      </c>
      <c r="D20">
        <f>+D7+A20*C7</f>
        <v>1656.2409638554218</v>
      </c>
      <c r="E20">
        <f>+I7+B20*H7</f>
        <v>1528.1568627450984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CD72-0176-444B-843C-802ED8997759}">
  <dimension ref="B2:C20"/>
  <sheetViews>
    <sheetView tabSelected="1" workbookViewId="0">
      <selection activeCell="C20" sqref="C20"/>
    </sheetView>
  </sheetViews>
  <sheetFormatPr defaultRowHeight="14.4" x14ac:dyDescent="0.3"/>
  <sheetData>
    <row r="2" spans="2:3" x14ac:dyDescent="0.3">
      <c r="B2">
        <v>100</v>
      </c>
      <c r="C2">
        <v>577</v>
      </c>
    </row>
    <row r="3" spans="2:3" x14ac:dyDescent="0.3">
      <c r="B3">
        <v>1</v>
      </c>
      <c r="C3">
        <v>378</v>
      </c>
    </row>
    <row r="5" spans="2:3" x14ac:dyDescent="0.3">
      <c r="B5" t="s">
        <v>35</v>
      </c>
      <c r="C5">
        <f>+C2-C3</f>
        <v>199</v>
      </c>
    </row>
    <row r="6" spans="2:3" x14ac:dyDescent="0.3">
      <c r="B6" t="s">
        <v>11</v>
      </c>
      <c r="C6">
        <f>+B2-B3</f>
        <v>99</v>
      </c>
    </row>
    <row r="7" spans="2:3" x14ac:dyDescent="0.3">
      <c r="B7" t="s">
        <v>10</v>
      </c>
      <c r="C7">
        <f>+C6/C5</f>
        <v>0.49748743718592964</v>
      </c>
    </row>
    <row r="8" spans="2:3" x14ac:dyDescent="0.3">
      <c r="B8" t="s">
        <v>8</v>
      </c>
      <c r="C8">
        <f>+C7+B3</f>
        <v>1.4974874371859297</v>
      </c>
    </row>
    <row r="14" spans="2:3" x14ac:dyDescent="0.3">
      <c r="B14">
        <v>100</v>
      </c>
      <c r="C14">
        <v>462</v>
      </c>
    </row>
    <row r="15" spans="2:3" x14ac:dyDescent="0.3">
      <c r="B15">
        <v>1</v>
      </c>
      <c r="C15">
        <v>276</v>
      </c>
    </row>
    <row r="17" spans="2:3" x14ac:dyDescent="0.3">
      <c r="B17" t="s">
        <v>35</v>
      </c>
      <c r="C17">
        <f>+C14-C15</f>
        <v>186</v>
      </c>
    </row>
    <row r="18" spans="2:3" x14ac:dyDescent="0.3">
      <c r="B18" t="s">
        <v>11</v>
      </c>
      <c r="C18">
        <f>+B14-B15</f>
        <v>99</v>
      </c>
    </row>
    <row r="19" spans="2:3" x14ac:dyDescent="0.3">
      <c r="B19" t="s">
        <v>10</v>
      </c>
      <c r="C19">
        <f>+C18/C17</f>
        <v>0.532258064516129</v>
      </c>
    </row>
    <row r="20" spans="2:3" x14ac:dyDescent="0.3">
      <c r="B20" t="s">
        <v>8</v>
      </c>
      <c r="C20">
        <f>+C19+B15</f>
        <v>1.532258064516129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Bay Jensen</dc:creator>
  <cp:lastModifiedBy>Markus Bay Jensen</cp:lastModifiedBy>
  <cp:lastPrinted>2021-12-23T11:09:19Z</cp:lastPrinted>
  <dcterms:created xsi:type="dcterms:W3CDTF">2021-12-23T11:08:26Z</dcterms:created>
  <dcterms:modified xsi:type="dcterms:W3CDTF">2021-12-27T08:40:54Z</dcterms:modified>
</cp:coreProperties>
</file>