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51480" yWindow="-75" windowWidth="38640" windowHeight="21120" firstSheet="1" activeTab="2"/>
  </bookViews>
  <sheets>
    <sheet name="Properties" sheetId="13" r:id="rId1"/>
    <sheet name="Calculating Flowrates" sheetId="14" r:id="rId2"/>
    <sheet name="Mean image" sheetId="16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13" l="1"/>
  <c r="B104" i="16"/>
  <c r="AI130" i="16" l="1"/>
  <c r="AI131" i="16" s="1"/>
  <c r="AI132" i="16" s="1"/>
  <c r="AI123" i="16"/>
  <c r="AI124" i="16" s="1"/>
  <c r="AI114" i="16"/>
  <c r="AI115" i="16" s="1"/>
  <c r="AI116" i="16" s="1"/>
  <c r="AI106" i="16"/>
  <c r="AI107" i="16" s="1"/>
  <c r="AI108" i="16" s="1"/>
  <c r="AI109" i="16" s="1"/>
  <c r="AI110" i="16" s="1"/>
  <c r="AI111" i="16" s="1"/>
  <c r="AI93" i="16"/>
  <c r="AI94" i="16" s="1"/>
  <c r="AI95" i="16" s="1"/>
  <c r="AI96" i="16" s="1"/>
  <c r="AI97" i="16" s="1"/>
  <c r="AI98" i="16" s="1"/>
  <c r="AF130" i="16"/>
  <c r="AF131" i="16" s="1"/>
  <c r="AF132" i="16" s="1"/>
  <c r="AF122" i="16"/>
  <c r="AF123" i="16" s="1"/>
  <c r="AF124" i="16" s="1"/>
  <c r="AF114" i="16"/>
  <c r="AF115" i="16" s="1"/>
  <c r="AF116" i="16" s="1"/>
  <c r="AF105" i="16"/>
  <c r="AF106" i="16" s="1"/>
  <c r="AF107" i="16" s="1"/>
  <c r="AF108" i="16" s="1"/>
  <c r="AF109" i="16" s="1"/>
  <c r="AF110" i="16" s="1"/>
  <c r="AF111" i="16" s="1"/>
  <c r="AF93" i="16"/>
  <c r="AF94" i="16" s="1"/>
  <c r="AF95" i="16" s="1"/>
  <c r="AF96" i="16" s="1"/>
  <c r="AF97" i="16" s="1"/>
  <c r="AF98" i="16" s="1"/>
  <c r="V130" i="16"/>
  <c r="V131" i="16" s="1"/>
  <c r="V132" i="16" s="1"/>
  <c r="V122" i="16"/>
  <c r="V123" i="16" s="1"/>
  <c r="V124" i="16" s="1"/>
  <c r="V114" i="16"/>
  <c r="V115" i="16" s="1"/>
  <c r="V116" i="16" s="1"/>
  <c r="V106" i="16"/>
  <c r="V107" i="16" s="1"/>
  <c r="V108" i="16" s="1"/>
  <c r="V109" i="16" s="1"/>
  <c r="V110" i="16" s="1"/>
  <c r="V111" i="16" s="1"/>
  <c r="V93" i="16"/>
  <c r="V94" i="16" s="1"/>
  <c r="V95" i="16" s="1"/>
  <c r="V96" i="16" s="1"/>
  <c r="V97" i="16" s="1"/>
  <c r="V98" i="16" s="1"/>
  <c r="S130" i="16"/>
  <c r="S131" i="16" s="1"/>
  <c r="S132" i="16" s="1"/>
  <c r="S122" i="16"/>
  <c r="S123" i="16" s="1"/>
  <c r="S124" i="16" s="1"/>
  <c r="S114" i="16"/>
  <c r="S115" i="16" s="1"/>
  <c r="S116" i="16" s="1"/>
  <c r="S105" i="16"/>
  <c r="S106" i="16" s="1"/>
  <c r="S107" i="16" s="1"/>
  <c r="S108" i="16" s="1"/>
  <c r="S109" i="16" s="1"/>
  <c r="S110" i="16" s="1"/>
  <c r="S93" i="16"/>
  <c r="S94" i="16" s="1"/>
  <c r="S95" i="16" s="1"/>
  <c r="S96" i="16" s="1"/>
  <c r="S97" i="16" s="1"/>
  <c r="S98" i="16" s="1"/>
  <c r="K130" i="16"/>
  <c r="K131" i="16" s="1"/>
  <c r="K132" i="16" s="1"/>
  <c r="K123" i="16"/>
  <c r="K124" i="16" s="1"/>
  <c r="K115" i="16"/>
  <c r="K116" i="16" s="1"/>
  <c r="K114" i="16"/>
  <c r="K106" i="16"/>
  <c r="K107" i="16" s="1"/>
  <c r="K95" i="16"/>
  <c r="K96" i="16" s="1"/>
  <c r="K97" i="16" s="1"/>
  <c r="K98" i="16" s="1"/>
  <c r="K94" i="16"/>
  <c r="K93" i="16"/>
  <c r="H130" i="16"/>
  <c r="H131" i="16" s="1"/>
  <c r="H132" i="16" s="1"/>
  <c r="H122" i="16"/>
  <c r="H123" i="16" s="1"/>
  <c r="H124" i="16" s="1"/>
  <c r="H114" i="16"/>
  <c r="H115" i="16" s="1"/>
  <c r="H116" i="16" s="1"/>
  <c r="H104" i="16"/>
  <c r="H105" i="16" s="1"/>
  <c r="H106" i="16" s="1"/>
  <c r="H107" i="16" s="1"/>
  <c r="H93" i="16"/>
  <c r="H94" i="16" s="1"/>
  <c r="H95" i="16" s="1"/>
  <c r="H96" i="16" s="1"/>
  <c r="H97" i="16" s="1"/>
  <c r="H98" i="16" s="1"/>
  <c r="E130" i="16"/>
  <c r="E131" i="16" s="1"/>
  <c r="E132" i="16" s="1"/>
  <c r="E122" i="16"/>
  <c r="E123" i="16" s="1"/>
  <c r="E124" i="16" s="1"/>
  <c r="E114" i="16"/>
  <c r="E115" i="16" s="1"/>
  <c r="E116" i="16" s="1"/>
  <c r="E105" i="16"/>
  <c r="E106" i="16" s="1"/>
  <c r="E107" i="16" s="1"/>
  <c r="E93" i="16"/>
  <c r="E94" i="16" s="1"/>
  <c r="E95" i="16" s="1"/>
  <c r="E96" i="16" s="1"/>
  <c r="E97" i="16" s="1"/>
  <c r="E98" i="16" s="1"/>
  <c r="B130" i="16"/>
  <c r="B131" i="16" s="1"/>
  <c r="B132" i="16" s="1"/>
  <c r="B122" i="16"/>
  <c r="B123" i="16" s="1"/>
  <c r="B124" i="16" s="1"/>
  <c r="B114" i="16"/>
  <c r="B115" i="16" s="1"/>
  <c r="B116" i="16" s="1"/>
  <c r="B105" i="16"/>
  <c r="B106" i="16" s="1"/>
  <c r="B107" i="16" s="1"/>
  <c r="B108" i="16" s="1"/>
  <c r="B93" i="16"/>
  <c r="B94" i="16" s="1"/>
  <c r="B95" i="16" s="1"/>
  <c r="AW143" i="14"/>
  <c r="AW144" i="14"/>
  <c r="AW145" i="14"/>
  <c r="AW146" i="14"/>
  <c r="AW149" i="14"/>
  <c r="AW127" i="14"/>
  <c r="AW128" i="14"/>
  <c r="AW129" i="14"/>
  <c r="AW130" i="14"/>
  <c r="AW132" i="14"/>
  <c r="AW133" i="14"/>
  <c r="AW134" i="14"/>
  <c r="AW135" i="14"/>
  <c r="AW137" i="14"/>
  <c r="AW138" i="14"/>
  <c r="AW139" i="14"/>
  <c r="AW140" i="14"/>
  <c r="AW125" i="14"/>
  <c r="B96" i="16" l="1"/>
  <c r="B97" i="16" s="1"/>
  <c r="B98" i="16" s="1"/>
  <c r="AD153" i="14"/>
  <c r="AD148" i="14"/>
  <c r="AD137" i="14"/>
  <c r="AD135" i="14"/>
  <c r="N218" i="14" l="1"/>
  <c r="N214" i="14"/>
  <c r="N208" i="14"/>
  <c r="N188" i="14"/>
  <c r="N187" i="14"/>
  <c r="N186" i="14"/>
  <c r="N184" i="14"/>
  <c r="N183" i="14"/>
  <c r="AW123" i="14" l="1"/>
  <c r="AW124" i="14"/>
  <c r="BP143" i="14"/>
  <c r="BP144" i="14"/>
  <c r="BP145" i="14"/>
  <c r="N152" i="14"/>
  <c r="N62" i="14"/>
  <c r="N217" i="14"/>
  <c r="N216" i="14"/>
  <c r="N215" i="14"/>
  <c r="N213" i="14"/>
  <c r="N211" i="14"/>
  <c r="N210" i="14"/>
  <c r="N209" i="14"/>
  <c r="N207" i="14"/>
  <c r="N204" i="14"/>
  <c r="N203" i="14"/>
  <c r="N202" i="14"/>
  <c r="N201" i="14"/>
  <c r="N196" i="14"/>
  <c r="N195" i="14"/>
  <c r="N194" i="14"/>
  <c r="N193" i="14"/>
  <c r="N192" i="14"/>
  <c r="N191" i="14"/>
  <c r="N189" i="14"/>
  <c r="N182" i="14"/>
  <c r="N181" i="14"/>
  <c r="N177" i="14"/>
  <c r="N176" i="14"/>
  <c r="N175" i="14"/>
  <c r="AD152" i="14"/>
  <c r="AD151" i="14"/>
  <c r="AD150" i="14"/>
  <c r="AD147" i="14"/>
  <c r="AD146" i="14"/>
  <c r="AD145" i="14"/>
  <c r="AD144" i="14"/>
  <c r="AD140" i="14"/>
  <c r="AD139" i="14"/>
  <c r="AD138" i="14"/>
  <c r="AD134" i="14"/>
  <c r="AD133" i="14"/>
  <c r="AD132" i="14"/>
  <c r="AD131" i="14"/>
  <c r="AD129" i="14"/>
  <c r="AD128" i="14"/>
  <c r="AD127" i="14"/>
  <c r="AD126" i="14"/>
  <c r="AD124" i="14"/>
  <c r="AD123" i="14"/>
  <c r="AD122" i="14"/>
  <c r="N134" i="14"/>
  <c r="N133" i="14"/>
  <c r="N131" i="14"/>
  <c r="AF198" i="14"/>
  <c r="AF197" i="14"/>
  <c r="AF196" i="14"/>
  <c r="N156" i="14"/>
  <c r="N151" i="14"/>
  <c r="N150" i="14"/>
  <c r="N147" i="14"/>
  <c r="N141" i="14"/>
  <c r="N139" i="14"/>
  <c r="N140" i="14"/>
  <c r="N138" i="14"/>
  <c r="N137" i="14"/>
  <c r="N129" i="14"/>
  <c r="N127" i="14"/>
  <c r="N128" i="14"/>
  <c r="N126" i="14"/>
  <c r="N124" i="14"/>
  <c r="N123" i="14"/>
  <c r="AS73" i="14"/>
  <c r="AS72" i="14"/>
  <c r="AS71" i="14"/>
  <c r="AS69" i="14"/>
  <c r="AS68" i="14"/>
  <c r="AS67" i="14"/>
  <c r="AS65" i="14"/>
  <c r="AS64" i="14"/>
  <c r="AS63" i="14"/>
  <c r="AS61" i="14"/>
  <c r="AS60" i="14"/>
  <c r="AS59" i="14"/>
  <c r="AS57" i="14"/>
  <c r="AS56" i="14"/>
  <c r="AS55" i="14"/>
  <c r="AS53" i="14"/>
  <c r="AS52" i="14"/>
  <c r="AS51" i="14"/>
  <c r="AB68" i="14"/>
  <c r="AB67" i="14"/>
  <c r="AB66" i="14"/>
  <c r="N97" i="14"/>
  <c r="N96" i="14"/>
  <c r="N95" i="14"/>
  <c r="N93" i="14"/>
  <c r="N90" i="14"/>
  <c r="N89" i="14"/>
  <c r="N88" i="14"/>
  <c r="N86" i="14"/>
  <c r="N84" i="14"/>
  <c r="N83" i="14"/>
  <c r="N82" i="14"/>
  <c r="N81" i="14"/>
  <c r="N80" i="14" l="1"/>
  <c r="N75" i="14"/>
  <c r="N74" i="14"/>
  <c r="N73" i="14"/>
  <c r="N72" i="14"/>
  <c r="N71" i="14"/>
  <c r="N70" i="14"/>
  <c r="N68" i="14"/>
  <c r="N67" i="14"/>
  <c r="N66" i="14"/>
  <c r="N61" i="14"/>
  <c r="N60" i="14"/>
  <c r="N55" i="14"/>
  <c r="N54" i="14"/>
  <c r="N53" i="14"/>
  <c r="N52" i="14"/>
  <c r="N51" i="14"/>
  <c r="N122" i="14" l="1"/>
  <c r="N145" i="14"/>
  <c r="N146" i="14"/>
  <c r="N144" i="14"/>
  <c r="N149" i="14"/>
  <c r="K14" i="13"/>
  <c r="K15" i="13" s="1"/>
  <c r="E13" i="13"/>
  <c r="E14" i="13" s="1"/>
  <c r="E15" i="13" s="1"/>
  <c r="F6" i="13"/>
  <c r="AV144" i="14" l="1"/>
  <c r="AV143" i="14"/>
  <c r="AR148" i="14"/>
  <c r="AV145" i="14"/>
  <c r="AR142" i="14"/>
  <c r="AV146" i="14"/>
  <c r="AV149" i="14"/>
  <c r="AN148" i="14"/>
  <c r="AN142" i="14"/>
  <c r="AN126" i="14"/>
  <c r="AN131" i="14"/>
  <c r="AN136" i="14"/>
  <c r="AV125" i="14"/>
  <c r="AV138" i="14"/>
  <c r="AV140" i="14"/>
  <c r="AR126" i="14"/>
  <c r="AV127" i="14"/>
  <c r="AV129" i="14"/>
  <c r="AV130" i="14"/>
  <c r="AV137" i="14"/>
  <c r="AV139" i="14"/>
  <c r="AV128" i="14"/>
  <c r="AR131" i="14"/>
  <c r="AV132" i="14"/>
  <c r="AV134" i="14"/>
  <c r="AV135" i="14"/>
  <c r="AR136" i="14"/>
  <c r="AV133" i="14"/>
  <c r="AC153" i="14"/>
  <c r="AC148" i="14"/>
  <c r="AC135" i="14"/>
  <c r="M218" i="14"/>
  <c r="M187" i="14"/>
  <c r="M186" i="14"/>
  <c r="I185" i="14"/>
  <c r="M184" i="14"/>
  <c r="M208" i="14"/>
  <c r="M188" i="14"/>
  <c r="M183" i="14"/>
  <c r="BO145" i="14"/>
  <c r="M211" i="14"/>
  <c r="AC144" i="14"/>
  <c r="I180" i="14"/>
  <c r="Y121" i="14"/>
  <c r="AC128" i="14"/>
  <c r="BK130" i="14"/>
  <c r="M189" i="14"/>
  <c r="Y143" i="14"/>
  <c r="AC124" i="14"/>
  <c r="M210" i="14"/>
  <c r="AC138" i="14"/>
  <c r="AC129" i="14"/>
  <c r="AR121" i="14"/>
  <c r="M182" i="14"/>
  <c r="AC123" i="14"/>
  <c r="M133" i="14"/>
  <c r="AC134" i="14"/>
  <c r="M216" i="14"/>
  <c r="AC127" i="14"/>
  <c r="BK121" i="14"/>
  <c r="M209" i="14"/>
  <c r="AC137" i="14"/>
  <c r="AC151" i="14"/>
  <c r="AC147" i="14"/>
  <c r="M181" i="14"/>
  <c r="AC122" i="14"/>
  <c r="I130" i="14"/>
  <c r="AC152" i="14"/>
  <c r="M207" i="14"/>
  <c r="M217" i="14"/>
  <c r="BO144" i="14"/>
  <c r="AV123" i="14"/>
  <c r="I206" i="14"/>
  <c r="AC140" i="14"/>
  <c r="M177" i="14"/>
  <c r="AC139" i="14"/>
  <c r="M176" i="14"/>
  <c r="M131" i="14"/>
  <c r="M201" i="14"/>
  <c r="I200" i="14"/>
  <c r="BK142" i="14"/>
  <c r="M193" i="14"/>
  <c r="AC145" i="14"/>
  <c r="M134" i="14"/>
  <c r="M204" i="14"/>
  <c r="M175" i="14"/>
  <c r="M196" i="14"/>
  <c r="AC131" i="14"/>
  <c r="M62" i="14"/>
  <c r="M195" i="14"/>
  <c r="M194" i="14"/>
  <c r="Y125" i="14"/>
  <c r="AV124" i="14"/>
  <c r="BK137" i="14"/>
  <c r="M203" i="14"/>
  <c r="I174" i="14"/>
  <c r="Y136" i="14"/>
  <c r="M202" i="14"/>
  <c r="AC133" i="14"/>
  <c r="M152" i="14"/>
  <c r="AC132" i="14"/>
  <c r="AC150" i="14"/>
  <c r="Y149" i="14"/>
  <c r="BO143" i="14"/>
  <c r="M215" i="14"/>
  <c r="M213" i="14"/>
  <c r="I190" i="14"/>
  <c r="BK125" i="14"/>
  <c r="Y130" i="14"/>
  <c r="M192" i="14"/>
  <c r="M191" i="14"/>
  <c r="AC146" i="14"/>
  <c r="I212" i="14"/>
  <c r="AC126" i="14"/>
  <c r="E185" i="14"/>
  <c r="E190" i="14"/>
  <c r="U125" i="14"/>
  <c r="E130" i="14"/>
  <c r="U149" i="14"/>
  <c r="AN121" i="14"/>
  <c r="BG121" i="14"/>
  <c r="U143" i="14"/>
  <c r="E212" i="14"/>
  <c r="BG142" i="14"/>
  <c r="BG137" i="14"/>
  <c r="U130" i="14"/>
  <c r="E180" i="14"/>
  <c r="E206" i="14"/>
  <c r="U121" i="14"/>
  <c r="BG130" i="14"/>
  <c r="E174" i="14"/>
  <c r="U136" i="14"/>
  <c r="E200" i="14"/>
  <c r="BG125" i="14"/>
  <c r="W178" i="14"/>
  <c r="W190" i="14"/>
  <c r="W174" i="14"/>
  <c r="E92" i="14"/>
  <c r="W183" i="14"/>
  <c r="W195" i="14"/>
  <c r="S65" i="14"/>
  <c r="E155" i="14"/>
  <c r="E148" i="14"/>
  <c r="AJ70" i="14"/>
  <c r="AJ62" i="14"/>
  <c r="AJ54" i="14"/>
  <c r="E125" i="14"/>
  <c r="E50" i="14"/>
  <c r="E85" i="14"/>
  <c r="E69" i="14"/>
  <c r="E59" i="14"/>
  <c r="E121" i="14"/>
  <c r="E79" i="14"/>
  <c r="E65" i="14"/>
  <c r="AJ66" i="14"/>
  <c r="AJ58" i="14"/>
  <c r="AJ50" i="14"/>
  <c r="E143" i="14"/>
  <c r="E136" i="14"/>
  <c r="AA190" i="14"/>
  <c r="M150" i="14"/>
  <c r="M140" i="14"/>
  <c r="M123" i="14"/>
  <c r="AR59" i="14"/>
  <c r="AR53" i="14"/>
  <c r="M88" i="14"/>
  <c r="M84" i="14"/>
  <c r="M89" i="14"/>
  <c r="AE198" i="14"/>
  <c r="AA174" i="14"/>
  <c r="M147" i="14"/>
  <c r="AR73" i="14"/>
  <c r="AR68" i="14"/>
  <c r="AR57" i="14"/>
  <c r="AA183" i="14"/>
  <c r="M138" i="14"/>
  <c r="M128" i="14"/>
  <c r="AR63" i="14"/>
  <c r="AR52" i="14"/>
  <c r="AA68" i="14"/>
  <c r="M97" i="14"/>
  <c r="M86" i="14"/>
  <c r="M81" i="14"/>
  <c r="AR72" i="14"/>
  <c r="AA195" i="14"/>
  <c r="M151" i="14"/>
  <c r="M124" i="14"/>
  <c r="AA66" i="14"/>
  <c r="AE197" i="14"/>
  <c r="M156" i="14"/>
  <c r="M141" i="14"/>
  <c r="M137" i="14"/>
  <c r="M126" i="14"/>
  <c r="AR67" i="14"/>
  <c r="AR56" i="14"/>
  <c r="AR51" i="14"/>
  <c r="AA67" i="14"/>
  <c r="M96" i="14"/>
  <c r="M90" i="14"/>
  <c r="AE196" i="14"/>
  <c r="AR65" i="14"/>
  <c r="AR60" i="14"/>
  <c r="AA178" i="14"/>
  <c r="M139" i="14"/>
  <c r="AR71" i="14"/>
  <c r="AR55" i="14"/>
  <c r="M95" i="14"/>
  <c r="M83" i="14"/>
  <c r="M127" i="14"/>
  <c r="AR69" i="14"/>
  <c r="AR64" i="14"/>
  <c r="W65" i="14"/>
  <c r="M93" i="14"/>
  <c r="M82" i="14"/>
  <c r="I92" i="14"/>
  <c r="AR61" i="14"/>
  <c r="M129" i="14"/>
  <c r="M73" i="14"/>
  <c r="M68" i="14"/>
  <c r="M60" i="14"/>
  <c r="M52" i="14"/>
  <c r="I155" i="14"/>
  <c r="I148" i="14"/>
  <c r="M74" i="14"/>
  <c r="M53" i="14"/>
  <c r="M55" i="14"/>
  <c r="M75" i="14"/>
  <c r="M71" i="14"/>
  <c r="M66" i="14"/>
  <c r="M54" i="14"/>
  <c r="M70" i="14"/>
  <c r="M61" i="14"/>
  <c r="M80" i="14"/>
  <c r="M67" i="14"/>
  <c r="M51" i="14"/>
  <c r="M72" i="14"/>
  <c r="M144" i="14"/>
  <c r="I85" i="14"/>
  <c r="I69" i="14"/>
  <c r="I59" i="14"/>
  <c r="I121" i="14"/>
  <c r="M122" i="14"/>
  <c r="AN66" i="14"/>
  <c r="AN58" i="14"/>
  <c r="AN50" i="14"/>
  <c r="I143" i="14"/>
  <c r="I79" i="14"/>
  <c r="I50" i="14"/>
  <c r="I136" i="14"/>
  <c r="M146" i="14"/>
  <c r="I65" i="14"/>
  <c r="M145" i="14"/>
  <c r="AN70" i="14"/>
  <c r="AN62" i="14"/>
  <c r="AN54" i="14"/>
  <c r="I125" i="14"/>
  <c r="M149" i="14"/>
  <c r="AP142" i="14" l="1"/>
  <c r="AS142" i="14" s="1"/>
  <c r="AQ142" i="14"/>
  <c r="AT142" i="14" s="1"/>
  <c r="AQ148" i="14"/>
  <c r="AT148" i="14" s="1"/>
  <c r="AP148" i="14"/>
  <c r="AS148" i="14" s="1"/>
  <c r="AQ136" i="14"/>
  <c r="AP136" i="14"/>
  <c r="AS136" i="14" s="1"/>
  <c r="AP131" i="14"/>
  <c r="AS131" i="14" s="1"/>
  <c r="AQ131" i="14"/>
  <c r="AT131" i="14" s="1"/>
  <c r="AT136" i="14"/>
  <c r="AP126" i="14"/>
  <c r="AS126" i="14" s="1"/>
  <c r="AQ126" i="14"/>
  <c r="AT126" i="14" s="1"/>
  <c r="BI142" i="14"/>
  <c r="BL142" i="14" s="1"/>
  <c r="BJ142" i="14"/>
  <c r="BM142" i="14" s="1"/>
  <c r="X130" i="14"/>
  <c r="AA130" i="14" s="1"/>
  <c r="W130" i="14"/>
  <c r="Z130" i="14" s="1"/>
  <c r="W149" i="14"/>
  <c r="Z149" i="14" s="1"/>
  <c r="X149" i="14"/>
  <c r="AA149" i="14" s="1"/>
  <c r="BI130" i="14"/>
  <c r="BL130" i="14" s="1"/>
  <c r="BJ130" i="14"/>
  <c r="BM130" i="14" s="1"/>
  <c r="BI137" i="14"/>
  <c r="BL137" i="14" s="1"/>
  <c r="BJ137" i="14"/>
  <c r="BM137" i="14" s="1"/>
  <c r="BI125" i="14"/>
  <c r="BL125" i="14" s="1"/>
  <c r="BJ125" i="14"/>
  <c r="BM125" i="14" s="1"/>
  <c r="BP125" i="14" s="1"/>
  <c r="G180" i="14"/>
  <c r="J180" i="14" s="1"/>
  <c r="H180" i="14"/>
  <c r="K180" i="14" s="1"/>
  <c r="X125" i="14"/>
  <c r="AA125" i="14" s="1"/>
  <c r="W125" i="14"/>
  <c r="Z125" i="14" s="1"/>
  <c r="H190" i="14"/>
  <c r="K190" i="14" s="1"/>
  <c r="G190" i="14"/>
  <c r="J190" i="14" s="1"/>
  <c r="G185" i="14"/>
  <c r="J185" i="14" s="1"/>
  <c r="H185" i="14"/>
  <c r="K185" i="14" s="1"/>
  <c r="G200" i="14"/>
  <c r="J200" i="14" s="1"/>
  <c r="H200" i="14"/>
  <c r="K200" i="14" s="1"/>
  <c r="H212" i="14"/>
  <c r="K212" i="14" s="1"/>
  <c r="G212" i="14"/>
  <c r="J212" i="14" s="1"/>
  <c r="H174" i="14"/>
  <c r="K174" i="14" s="1"/>
  <c r="G174" i="14"/>
  <c r="J174" i="14" s="1"/>
  <c r="AP121" i="14"/>
  <c r="AS121" i="14" s="1"/>
  <c r="AQ121" i="14"/>
  <c r="AT121" i="14" s="1"/>
  <c r="H130" i="14"/>
  <c r="K130" i="14" s="1"/>
  <c r="G130" i="14"/>
  <c r="J130" i="14" s="1"/>
  <c r="W121" i="14"/>
  <c r="Z121" i="14" s="1"/>
  <c r="X121" i="14"/>
  <c r="AA121" i="14" s="1"/>
  <c r="X136" i="14"/>
  <c r="AA136" i="14" s="1"/>
  <c r="W136" i="14"/>
  <c r="Z136" i="14" s="1"/>
  <c r="G206" i="14"/>
  <c r="J206" i="14" s="1"/>
  <c r="H206" i="14"/>
  <c r="K206" i="14" s="1"/>
  <c r="W143" i="14"/>
  <c r="Z143" i="14" s="1"/>
  <c r="X143" i="14"/>
  <c r="AA143" i="14" s="1"/>
  <c r="BI121" i="14"/>
  <c r="BL121" i="14" s="1"/>
  <c r="BJ121" i="14"/>
  <c r="BM121" i="14" s="1"/>
  <c r="Z183" i="14"/>
  <c r="AC183" i="14" s="1"/>
  <c r="Y183" i="14"/>
  <c r="AB183" i="14" s="1"/>
  <c r="AE183" i="14" s="1"/>
  <c r="H85" i="14"/>
  <c r="K85" i="14" s="1"/>
  <c r="G85" i="14"/>
  <c r="J85" i="14" s="1"/>
  <c r="AM66" i="14"/>
  <c r="AP66" i="14" s="1"/>
  <c r="AL66" i="14"/>
  <c r="AO66" i="14" s="1"/>
  <c r="G59" i="14"/>
  <c r="J59" i="14" s="1"/>
  <c r="H59" i="14"/>
  <c r="K59" i="14" s="1"/>
  <c r="Y195" i="14"/>
  <c r="AB195" i="14" s="1"/>
  <c r="Z195" i="14"/>
  <c r="AC195" i="14" s="1"/>
  <c r="Y174" i="14"/>
  <c r="AB174" i="14" s="1"/>
  <c r="Z174" i="14"/>
  <c r="AC174" i="14" s="1"/>
  <c r="H143" i="14"/>
  <c r="K143" i="14" s="1"/>
  <c r="G143" i="14"/>
  <c r="J143" i="14" s="1"/>
  <c r="H148" i="14"/>
  <c r="K148" i="14" s="1"/>
  <c r="G148" i="14"/>
  <c r="J148" i="14" s="1"/>
  <c r="Y190" i="14"/>
  <c r="AB190" i="14" s="1"/>
  <c r="Z190" i="14"/>
  <c r="AC190" i="14" s="1"/>
  <c r="AM50" i="14"/>
  <c r="AP50" i="14" s="1"/>
  <c r="AL50" i="14"/>
  <c r="AO50" i="14" s="1"/>
  <c r="H155" i="14"/>
  <c r="K155" i="14" s="1"/>
  <c r="G155" i="14"/>
  <c r="J155" i="14" s="1"/>
  <c r="AM58" i="14"/>
  <c r="AP58" i="14" s="1"/>
  <c r="AL58" i="14"/>
  <c r="AO58" i="14" s="1"/>
  <c r="H50" i="14"/>
  <c r="K50" i="14" s="1"/>
  <c r="G50" i="14"/>
  <c r="J50" i="14" s="1"/>
  <c r="AL54" i="14"/>
  <c r="AO54" i="14" s="1"/>
  <c r="AM54" i="14"/>
  <c r="AP54" i="14" s="1"/>
  <c r="H92" i="14"/>
  <c r="K92" i="14" s="1"/>
  <c r="G92" i="14"/>
  <c r="J92" i="14" s="1"/>
  <c r="H69" i="14"/>
  <c r="K69" i="14" s="1"/>
  <c r="G69" i="14"/>
  <c r="J69" i="14" s="1"/>
  <c r="AM70" i="14"/>
  <c r="AP70" i="14" s="1"/>
  <c r="AL70" i="14"/>
  <c r="AO70" i="14" s="1"/>
  <c r="H125" i="14"/>
  <c r="K125" i="14" s="1"/>
  <c r="G125" i="14"/>
  <c r="J125" i="14" s="1"/>
  <c r="G79" i="14"/>
  <c r="J79" i="14" s="1"/>
  <c r="H79" i="14"/>
  <c r="K79" i="14" s="1"/>
  <c r="H136" i="14"/>
  <c r="K136" i="14" s="1"/>
  <c r="G136" i="14"/>
  <c r="J136" i="14" s="1"/>
  <c r="H121" i="14"/>
  <c r="K121" i="14" s="1"/>
  <c r="G121" i="14"/>
  <c r="J121" i="14" s="1"/>
  <c r="AL62" i="14"/>
  <c r="AO62" i="14" s="1"/>
  <c r="AM62" i="14"/>
  <c r="AP62" i="14" s="1"/>
  <c r="G65" i="14"/>
  <c r="J65" i="14" s="1"/>
  <c r="H65" i="14"/>
  <c r="K65" i="14" s="1"/>
  <c r="V65" i="14"/>
  <c r="Y65" i="14" s="1"/>
  <c r="U65" i="14"/>
  <c r="X65" i="14" s="1"/>
  <c r="Z178" i="14"/>
  <c r="AC178" i="14" s="1"/>
  <c r="Y178" i="14"/>
  <c r="AB178" i="14" s="1"/>
  <c r="M59" i="14" l="1"/>
  <c r="BP130" i="14"/>
  <c r="BP137" i="14"/>
  <c r="N50" i="14"/>
  <c r="N130" i="14"/>
  <c r="N143" i="14"/>
  <c r="BP142" i="14"/>
  <c r="BP121" i="14"/>
  <c r="M206" i="14"/>
  <c r="N174" i="14"/>
  <c r="BO125" i="14"/>
  <c r="M174" i="14"/>
  <c r="AS50" i="14"/>
  <c r="M130" i="14"/>
  <c r="BO130" i="14"/>
  <c r="BO137" i="14"/>
  <c r="BO121" i="14"/>
  <c r="BO142" i="14"/>
  <c r="AE174" i="14"/>
  <c r="N59" i="14"/>
  <c r="N206" i="14"/>
  <c r="AF195" i="14"/>
  <c r="AE178" i="14"/>
  <c r="AE190" i="14"/>
  <c r="N125" i="14"/>
  <c r="N121" i="14"/>
  <c r="N155" i="14"/>
  <c r="M148" i="14"/>
  <c r="M136" i="14"/>
  <c r="N148" i="14"/>
  <c r="N136" i="14"/>
  <c r="M121" i="14"/>
  <c r="M50" i="14"/>
  <c r="M143" i="14"/>
  <c r="AF178" i="14"/>
  <c r="AF183" i="14"/>
  <c r="AE195" i="14"/>
  <c r="M155" i="14"/>
  <c r="AR50" i="14"/>
  <c r="M125" i="14"/>
  <c r="AF174" i="14"/>
  <c r="AF190" i="14"/>
</calcChain>
</file>

<file path=xl/sharedStrings.xml><?xml version="1.0" encoding="utf-8"?>
<sst xmlns="http://schemas.openxmlformats.org/spreadsheetml/2006/main" count="487" uniqueCount="144">
  <si>
    <t>mm2</t>
  </si>
  <si>
    <t>mm</t>
  </si>
  <si>
    <t>GAS PROPERTIES</t>
  </si>
  <si>
    <t>Lower Heating Value</t>
  </si>
  <si>
    <t>kJ/g</t>
  </si>
  <si>
    <t>Values from ISO/TR 15916:2015</t>
  </si>
  <si>
    <t>Density at NTP</t>
  </si>
  <si>
    <t>kg/m3</t>
  </si>
  <si>
    <t>kJ/L</t>
  </si>
  <si>
    <t>BURNER DIMENSIONS</t>
  </si>
  <si>
    <t>Pilot</t>
  </si>
  <si>
    <t>Main</t>
  </si>
  <si>
    <t>Tube inner diameter</t>
  </si>
  <si>
    <t>Bluff body diameter</t>
  </si>
  <si>
    <t>Blockage ratio</t>
  </si>
  <si>
    <t>Open Area</t>
  </si>
  <si>
    <t>m2</t>
  </si>
  <si>
    <t>ER1</t>
  </si>
  <si>
    <t>U1</t>
  </si>
  <si>
    <t>CH4 flowrate</t>
  </si>
  <si>
    <t>Air flowrate</t>
  </si>
  <si>
    <t>ER</t>
  </si>
  <si>
    <t>Long quartz</t>
  </si>
  <si>
    <t>260 mm</t>
  </si>
  <si>
    <t>Short quartz</t>
  </si>
  <si>
    <t>90 mm</t>
  </si>
  <si>
    <t>Din = 100 mm</t>
  </si>
  <si>
    <t>Set 1</t>
  </si>
  <si>
    <t>Set 2</t>
  </si>
  <si>
    <t>Din = 120 mm</t>
  </si>
  <si>
    <t>Measurement times</t>
  </si>
  <si>
    <t>oscillation</t>
  </si>
  <si>
    <t>initial</t>
  </si>
  <si>
    <t>Notice</t>
  </si>
  <si>
    <t>log1</t>
  </si>
  <si>
    <t>log2</t>
  </si>
  <si>
    <t>log 2 gone</t>
  </si>
  <si>
    <t>log2 initial</t>
  </si>
  <si>
    <t>log3 initial</t>
  </si>
  <si>
    <t>log3 gone</t>
  </si>
  <si>
    <t>oscillation 1</t>
  </si>
  <si>
    <t>log3</t>
  </si>
  <si>
    <t>log4</t>
  </si>
  <si>
    <t>log 5</t>
  </si>
  <si>
    <t>log 6</t>
  </si>
  <si>
    <t>log1 gone</t>
  </si>
  <si>
    <t>log2 gone</t>
  </si>
  <si>
    <t>oscillation condition</t>
  </si>
  <si>
    <t>500Hz</t>
  </si>
  <si>
    <t>oscillation 1/log4</t>
  </si>
  <si>
    <t>oscillation 2/log 5</t>
  </si>
  <si>
    <t>oscillation 3 /log 6</t>
  </si>
  <si>
    <t>log 7</t>
  </si>
  <si>
    <t>log 8</t>
  </si>
  <si>
    <t>log 9</t>
  </si>
  <si>
    <t>2000 Hz</t>
  </si>
  <si>
    <t>10000Hz</t>
  </si>
  <si>
    <t>oscillation1</t>
  </si>
  <si>
    <t>oscillation2</t>
  </si>
  <si>
    <t>oscillation3</t>
  </si>
  <si>
    <t>oscillation4</t>
  </si>
  <si>
    <t>oscillation 2</t>
  </si>
  <si>
    <t>oscillation 3</t>
  </si>
  <si>
    <t>set 2</t>
  </si>
  <si>
    <t>Height</t>
  </si>
  <si>
    <t>D=88 mm</t>
  </si>
  <si>
    <t>log 1 gone</t>
  </si>
  <si>
    <t>log 3 gone</t>
  </si>
  <si>
    <t>Date:</t>
  </si>
  <si>
    <t>log 4-6 quick oscillation</t>
  </si>
  <si>
    <t>log 9-9 slow oscillation</t>
  </si>
  <si>
    <t>No oscillation/ few oscillations</t>
  </si>
  <si>
    <t>D= 120 mm</t>
  </si>
  <si>
    <t xml:space="preserve">   </t>
  </si>
  <si>
    <t>None</t>
  </si>
  <si>
    <t>Date</t>
  </si>
  <si>
    <t>Delta_ER = 0.05</t>
  </si>
  <si>
    <t>D=100</t>
  </si>
  <si>
    <t>D=88</t>
  </si>
  <si>
    <t>最好都保持一样</t>
  </si>
  <si>
    <t>200 mm</t>
  </si>
  <si>
    <t xml:space="preserve"> </t>
  </si>
  <si>
    <t>NO Oscillation</t>
  </si>
  <si>
    <t>little waving</t>
  </si>
  <si>
    <t>waving</t>
  </si>
  <si>
    <t>waving/log4</t>
  </si>
  <si>
    <t>2000 hz</t>
  </si>
  <si>
    <t>500 Hz</t>
  </si>
  <si>
    <t xml:space="preserve">oscillation </t>
  </si>
  <si>
    <t>log6 oscillation</t>
  </si>
  <si>
    <t>D=120</t>
  </si>
  <si>
    <t>350 mm</t>
  </si>
  <si>
    <t>150 mm No oscillation</t>
  </si>
  <si>
    <t>02/09/2025 afternoon</t>
  </si>
  <si>
    <t>No oscillation</t>
  </si>
  <si>
    <t>oscillation log 5/6</t>
  </si>
  <si>
    <t>log 4</t>
  </si>
  <si>
    <t>quick oscillation</t>
  </si>
  <si>
    <t>slow oscillation</t>
  </si>
  <si>
    <t>oscillation, BO at middle</t>
  </si>
  <si>
    <t>afternoon</t>
  </si>
  <si>
    <t>log6 adopt the first trigger</t>
  </si>
  <si>
    <t>Mean image measurements</t>
  </si>
  <si>
    <t xml:space="preserve">Delta_ER = </t>
  </si>
  <si>
    <t>Mean flame H = 260</t>
  </si>
  <si>
    <t>Mean flame H = 200</t>
  </si>
  <si>
    <t>Mean flame H = 350</t>
  </si>
  <si>
    <t>Mean flame H = 90</t>
  </si>
  <si>
    <t>包含震荡</t>
  </si>
  <si>
    <t xml:space="preserve">包含震荡的 case </t>
  </si>
  <si>
    <t>morning</t>
  </si>
  <si>
    <t>periodic oscillation</t>
  </si>
  <si>
    <t>Lifted flame</t>
  </si>
  <si>
    <t>PMT</t>
  </si>
  <si>
    <t>Camera</t>
  </si>
  <si>
    <t>需要包含震荡</t>
  </si>
  <si>
    <t>Oscillation</t>
  </si>
  <si>
    <t>0.6?</t>
  </si>
  <si>
    <t>扫完工况就去测振荡长视频，需包含50-100 peaks</t>
  </si>
  <si>
    <t>always blowoff before this state (due to strong oscillation)</t>
  </si>
  <si>
    <t>oscillation(quick)</t>
  </si>
  <si>
    <t>oscillation(low), might blowoff after long time running</t>
  </si>
  <si>
    <t xml:space="preserve">gone, no measurement </t>
  </si>
  <si>
    <t>LBO HS videos</t>
  </si>
  <si>
    <t>to show LBO due to strong oscillation</t>
  </si>
  <si>
    <t>small flame</t>
  </si>
  <si>
    <t>no measurement</t>
  </si>
  <si>
    <t>2min video</t>
  </si>
  <si>
    <t>2 min video few peaks</t>
  </si>
  <si>
    <t>2 min videos</t>
  </si>
  <si>
    <t>gone, no measurement</t>
  </si>
  <si>
    <t>0,78 RAMPING</t>
  </si>
  <si>
    <t>40000 IMAGES, SAVE first 28485 images</t>
  </si>
  <si>
    <t>matlab files name wrong</t>
  </si>
  <si>
    <t>0,71 RAMPING 10SLPM AIR, FROM 27500_32000(TOTAL 4000)</t>
  </si>
  <si>
    <t>later one long video for matlab file, log 2 for fowrate</t>
  </si>
  <si>
    <t>use second trigger</t>
  </si>
  <si>
    <t>flame gone</t>
  </si>
  <si>
    <t>close to oscillation</t>
  </si>
  <si>
    <t>oscillation video</t>
  </si>
  <si>
    <t>waving/ not fully oscillation, long video</t>
  </si>
  <si>
    <t>gone</t>
  </si>
  <si>
    <t>waving video</t>
  </si>
  <si>
    <t>long videos 3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</si>
</sst>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30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b/>
      <sz val="11"/>
      <color theme="1"/>
      <name val="Calibri"/>
      <family val="3"/>
      <charset val="134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等线"/>
      <family val="2"/>
    </font>
    <font>
      <b/>
      <sz val="11"/>
      <color theme="8"/>
      <name val="等线"/>
      <family val="2"/>
    </font>
    <font>
      <sz val="11"/>
      <color theme="1"/>
      <name val="Calibri"/>
      <family val="2"/>
    </font>
    <font>
      <sz val="11"/>
      <name val="Calibri"/>
      <family val="2"/>
    </font>
    <font>
      <sz val="11"/>
      <color rgb="FFFF0000"/>
      <name val="Calibri"/>
      <family val="3"/>
      <charset val="134"/>
      <scheme val="minor"/>
    </font>
    <font>
      <sz val="11"/>
      <color theme="0"/>
      <name val="Calibri"/>
      <family val="2"/>
    </font>
    <font>
      <b/>
      <sz val="11"/>
      <color rgb="FF000000"/>
      <name val="Calibri"/>
      <family val="2"/>
    </font>
    <font>
      <b/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name val="Calibri"/>
      <family val="2"/>
    </font>
    <font>
      <b/>
      <sz val="11"/>
      <color rgb="FFFF0000"/>
      <name val="Calibri"/>
      <family val="2"/>
    </font>
    <font>
      <sz val="11"/>
      <name val="Calibri"/>
      <family val="2"/>
      <scheme val="minor"/>
    </font>
    <font>
      <b/>
      <sz val="11"/>
      <color rgb="FFFF0000"/>
      <name val="Calibri"/>
      <family val="3"/>
      <charset val="134"/>
      <scheme val="minor"/>
    </font>
    <font>
      <b/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8"/>
      <color rgb="FFC00000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sz val="14"/>
      <color theme="5" tint="-0.499984740745262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2F2F2"/>
      </patternFill>
    </fill>
    <fill>
      <patternFill patternType="solid">
        <fgColor rgb="FFFFF2CC"/>
        <bgColor rgb="FFFFFFFF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2" fillId="7" borderId="11" applyNumberFormat="0" applyAlignment="0" applyProtection="0"/>
    <xf numFmtId="0" fontId="13" fillId="0" borderId="0" applyNumberFormat="0" applyFill="0" applyBorder="0" applyAlignment="0" applyProtection="0"/>
  </cellStyleXfs>
  <cellXfs count="246">
    <xf numFmtId="0" fontId="0" fillId="0" borderId="0" xfId="0"/>
    <xf numFmtId="0" fontId="4" fillId="0" borderId="0" xfId="0" applyFont="1"/>
    <xf numFmtId="0" fontId="0" fillId="0" borderId="0" xfId="0" applyAlignment="1">
      <alignment horizontal="center"/>
    </xf>
    <xf numFmtId="0" fontId="0" fillId="0" borderId="9" xfId="0" applyBorder="1"/>
    <xf numFmtId="0" fontId="11" fillId="0" borderId="0" xfId="0" applyFont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8" borderId="9" xfId="0" applyFill="1" applyBorder="1"/>
    <xf numFmtId="0" fontId="8" fillId="0" borderId="0" xfId="2" applyFont="1" applyFill="1" applyBorder="1" applyProtection="1"/>
    <xf numFmtId="0" fontId="14" fillId="0" borderId="0" xfId="2" applyFont="1" applyFill="1" applyBorder="1" applyProtection="1"/>
    <xf numFmtId="0" fontId="11" fillId="0" borderId="13" xfId="0" applyFont="1" applyBorder="1"/>
    <xf numFmtId="0" fontId="11" fillId="0" borderId="15" xfId="0" applyFont="1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0" xfId="2" applyFont="1" applyFill="1" applyBorder="1" applyProtection="1"/>
    <xf numFmtId="0" fontId="0" fillId="8" borderId="16" xfId="0" applyFill="1" applyBorder="1"/>
    <xf numFmtId="0" fontId="15" fillId="0" borderId="0" xfId="0" applyFont="1"/>
    <xf numFmtId="0" fontId="0" fillId="8" borderId="15" xfId="0" applyFill="1" applyBorder="1"/>
    <xf numFmtId="0" fontId="3" fillId="0" borderId="0" xfId="0" applyFont="1"/>
    <xf numFmtId="0" fontId="9" fillId="0" borderId="0" xfId="0" applyFont="1"/>
    <xf numFmtId="0" fontId="0" fillId="0" borderId="7" xfId="0" applyBorder="1" applyAlignment="1">
      <alignment horizontal="center"/>
    </xf>
    <xf numFmtId="0" fontId="4" fillId="0" borderId="0" xfId="0" applyFont="1" applyAlignment="1">
      <alignment horizontal="center"/>
    </xf>
    <xf numFmtId="0" fontId="0" fillId="2" borderId="22" xfId="0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8" fillId="0" borderId="0" xfId="2" applyFont="1" applyFill="1" applyBorder="1" applyAlignment="1" applyProtection="1">
      <alignment horizontal="center"/>
    </xf>
    <xf numFmtId="0" fontId="14" fillId="0" borderId="0" xfId="2" applyFont="1" applyFill="1" applyBorder="1" applyAlignment="1" applyProtection="1">
      <alignment horizontal="center"/>
    </xf>
    <xf numFmtId="0" fontId="0" fillId="0" borderId="0" xfId="2" applyFont="1" applyFill="1" applyBorder="1" applyAlignment="1" applyProtection="1">
      <alignment horizontal="center"/>
    </xf>
    <xf numFmtId="0" fontId="4" fillId="4" borderId="9" xfId="0" applyFon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4" fillId="5" borderId="9" xfId="0" applyFont="1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4" fillId="6" borderId="9" xfId="0" applyFont="1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6" borderId="9" xfId="0" applyFill="1" applyBorder="1"/>
    <xf numFmtId="0" fontId="19" fillId="0" borderId="0" xfId="0" applyFont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4" xfId="0" applyBorder="1"/>
    <xf numFmtId="2" fontId="0" fillId="0" borderId="0" xfId="0" applyNumberFormat="1" applyAlignment="1">
      <alignment horizontal="center"/>
    </xf>
    <xf numFmtId="2" fontId="4" fillId="6" borderId="9" xfId="0" applyNumberFormat="1" applyFont="1" applyFill="1" applyBorder="1" applyAlignment="1">
      <alignment horizontal="center"/>
    </xf>
    <xf numFmtId="2" fontId="0" fillId="6" borderId="9" xfId="0" applyNumberFormat="1" applyFill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0" fontId="0" fillId="0" borderId="24" xfId="0" applyBorder="1" applyAlignment="1">
      <alignment horizontal="center"/>
    </xf>
    <xf numFmtId="2" fontId="0" fillId="0" borderId="10" xfId="0" applyNumberFormat="1" applyBorder="1" applyAlignment="1">
      <alignment horizontal="center"/>
    </xf>
    <xf numFmtId="2" fontId="0" fillId="0" borderId="0" xfId="0" applyNumberFormat="1"/>
    <xf numFmtId="2" fontId="8" fillId="0" borderId="0" xfId="2" applyNumberFormat="1" applyFont="1" applyFill="1" applyBorder="1" applyAlignment="1" applyProtection="1">
      <alignment horizontal="center"/>
    </xf>
    <xf numFmtId="2" fontId="8" fillId="0" borderId="0" xfId="2" applyNumberFormat="1" applyFont="1" applyFill="1" applyBorder="1" applyProtection="1"/>
    <xf numFmtId="2" fontId="14" fillId="0" borderId="0" xfId="2" applyNumberFormat="1" applyFont="1" applyFill="1" applyBorder="1" applyAlignment="1" applyProtection="1">
      <alignment horizontal="center"/>
    </xf>
    <xf numFmtId="2" fontId="14" fillId="0" borderId="0" xfId="2" applyNumberFormat="1" applyFont="1" applyFill="1" applyBorder="1" applyProtection="1"/>
    <xf numFmtId="2" fontId="0" fillId="0" borderId="0" xfId="2" applyNumberFormat="1" applyFont="1" applyFill="1" applyBorder="1" applyAlignment="1" applyProtection="1">
      <alignment horizontal="center"/>
    </xf>
    <xf numFmtId="2" fontId="0" fillId="0" borderId="0" xfId="2" applyNumberFormat="1" applyFont="1" applyFill="1" applyBorder="1" applyProtection="1"/>
    <xf numFmtId="2" fontId="4" fillId="5" borderId="9" xfId="0" applyNumberFormat="1" applyFont="1" applyFill="1" applyBorder="1" applyAlignment="1">
      <alignment horizontal="center"/>
    </xf>
    <xf numFmtId="2" fontId="4" fillId="4" borderId="9" xfId="0" applyNumberFormat="1" applyFont="1" applyFill="1" applyBorder="1" applyAlignment="1">
      <alignment horizontal="center"/>
    </xf>
    <xf numFmtId="2" fontId="0" fillId="5" borderId="9" xfId="0" applyNumberFormat="1" applyFill="1" applyBorder="1" applyAlignment="1">
      <alignment horizontal="center"/>
    </xf>
    <xf numFmtId="2" fontId="0" fillId="4" borderId="9" xfId="0" applyNumberForma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4" fillId="0" borderId="23" xfId="0" applyFont="1" applyBorder="1" applyAlignment="1">
      <alignment horizontal="center"/>
    </xf>
    <xf numFmtId="2" fontId="0" fillId="5" borderId="0" xfId="0" applyNumberFormat="1" applyFill="1" applyAlignment="1">
      <alignment horizontal="center"/>
    </xf>
    <xf numFmtId="0" fontId="0" fillId="9" borderId="9" xfId="0" applyFill="1" applyBorder="1" applyAlignment="1">
      <alignment horizontal="center"/>
    </xf>
    <xf numFmtId="2" fontId="0" fillId="9" borderId="9" xfId="0" applyNumberFormat="1" applyFill="1" applyBorder="1" applyAlignment="1">
      <alignment horizontal="center"/>
    </xf>
    <xf numFmtId="0" fontId="0" fillId="9" borderId="7" xfId="0" applyFill="1" applyBorder="1" applyAlignment="1">
      <alignment horizontal="center"/>
    </xf>
    <xf numFmtId="0" fontId="0" fillId="9" borderId="0" xfId="0" applyFill="1" applyAlignment="1">
      <alignment horizontal="center"/>
    </xf>
    <xf numFmtId="2" fontId="0" fillId="9" borderId="4" xfId="0" applyNumberFormat="1" applyFill="1" applyBorder="1" applyAlignment="1">
      <alignment horizontal="center"/>
    </xf>
    <xf numFmtId="0" fontId="0" fillId="9" borderId="0" xfId="0" applyFill="1"/>
    <xf numFmtId="0" fontId="0" fillId="9" borderId="9" xfId="0" applyFill="1" applyBorder="1"/>
    <xf numFmtId="0" fontId="0" fillId="9" borderId="8" xfId="0" applyFill="1" applyBorder="1" applyAlignment="1">
      <alignment horizontal="center"/>
    </xf>
    <xf numFmtId="2" fontId="0" fillId="9" borderId="5" xfId="0" applyNumberFormat="1" applyFill="1" applyBorder="1" applyAlignment="1">
      <alignment horizontal="center"/>
    </xf>
    <xf numFmtId="2" fontId="0" fillId="0" borderId="24" xfId="0" applyNumberFormat="1" applyBorder="1" applyAlignment="1">
      <alignment horizontal="center"/>
    </xf>
    <xf numFmtId="2" fontId="4" fillId="0" borderId="0" xfId="0" applyNumberFormat="1" applyFont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5" borderId="4" xfId="0" applyNumberFormat="1" applyFill="1" applyBorder="1" applyAlignment="1">
      <alignment horizontal="center"/>
    </xf>
    <xf numFmtId="2" fontId="3" fillId="0" borderId="0" xfId="0" applyNumberFormat="1" applyFont="1"/>
    <xf numFmtId="2" fontId="0" fillId="0" borderId="9" xfId="0" applyNumberFormat="1" applyBorder="1" applyAlignment="1">
      <alignment horizontal="center"/>
    </xf>
    <xf numFmtId="2" fontId="9" fillId="0" borderId="0" xfId="0" applyNumberFormat="1" applyFont="1"/>
    <xf numFmtId="0" fontId="0" fillId="0" borderId="21" xfId="0" applyBorder="1" applyAlignment="1">
      <alignment horizontal="center"/>
    </xf>
    <xf numFmtId="2" fontId="4" fillId="6" borderId="21" xfId="0" applyNumberFormat="1" applyFont="1" applyFill="1" applyBorder="1" applyAlignment="1">
      <alignment horizontal="center"/>
    </xf>
    <xf numFmtId="0" fontId="0" fillId="6" borderId="21" xfId="0" applyFill="1" applyBorder="1" applyAlignment="1">
      <alignment horizontal="center"/>
    </xf>
    <xf numFmtId="2" fontId="0" fillId="5" borderId="21" xfId="0" applyNumberFormat="1" applyFill="1" applyBorder="1" applyAlignment="1">
      <alignment horizontal="center"/>
    </xf>
    <xf numFmtId="2" fontId="0" fillId="4" borderId="21" xfId="0" applyNumberFormat="1" applyFill="1" applyBorder="1" applyAlignment="1">
      <alignment horizontal="center"/>
    </xf>
    <xf numFmtId="2" fontId="4" fillId="0" borderId="4" xfId="0" applyNumberFormat="1" applyFont="1" applyBorder="1" applyAlignment="1">
      <alignment horizontal="center"/>
    </xf>
    <xf numFmtId="14" fontId="4" fillId="0" borderId="0" xfId="0" applyNumberFormat="1" applyFont="1"/>
    <xf numFmtId="0" fontId="0" fillId="2" borderId="7" xfId="0" applyFill="1" applyBorder="1" applyAlignment="1">
      <alignment horizontal="center"/>
    </xf>
    <xf numFmtId="2" fontId="0" fillId="2" borderId="9" xfId="0" applyNumberFormat="1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0" xfId="0" applyFill="1"/>
    <xf numFmtId="2" fontId="0" fillId="2" borderId="0" xfId="0" applyNumberFormat="1" applyFill="1" applyAlignment="1">
      <alignment horizontal="center"/>
    </xf>
    <xf numFmtId="2" fontId="0" fillId="2" borderId="4" xfId="0" applyNumberForma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0" fillId="2" borderId="9" xfId="0" applyFill="1" applyBorder="1"/>
    <xf numFmtId="0" fontId="4" fillId="9" borderId="0" xfId="0" applyFont="1" applyFill="1" applyAlignment="1">
      <alignment horizontal="center"/>
    </xf>
    <xf numFmtId="2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19" fillId="0" borderId="0" xfId="0" applyFont="1"/>
    <xf numFmtId="2" fontId="0" fillId="0" borderId="4" xfId="0" applyNumberFormat="1" applyBorder="1"/>
    <xf numFmtId="14" fontId="4" fillId="0" borderId="0" xfId="0" applyNumberFormat="1" applyFont="1" applyAlignment="1">
      <alignment horizontal="center"/>
    </xf>
    <xf numFmtId="2" fontId="0" fillId="9" borderId="0" xfId="0" applyNumberFormat="1" applyFill="1" applyAlignment="1">
      <alignment horizontal="center"/>
    </xf>
    <xf numFmtId="0" fontId="0" fillId="0" borderId="1" xfId="0" applyBorder="1" applyAlignment="1">
      <alignment horizontal="center"/>
    </xf>
    <xf numFmtId="2" fontId="0" fillId="4" borderId="4" xfId="0" applyNumberFormat="1" applyFill="1" applyBorder="1" applyAlignment="1">
      <alignment horizontal="center"/>
    </xf>
    <xf numFmtId="2" fontId="0" fillId="4" borderId="10" xfId="0" applyNumberFormat="1" applyFill="1" applyBorder="1" applyAlignment="1">
      <alignment horizontal="center"/>
    </xf>
    <xf numFmtId="2" fontId="0" fillId="5" borderId="3" xfId="0" applyNumberFormat="1" applyFill="1" applyBorder="1" applyAlignment="1">
      <alignment horizontal="center"/>
    </xf>
    <xf numFmtId="2" fontId="0" fillId="5" borderId="10" xfId="0" applyNumberForma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6" borderId="10" xfId="0" applyFill="1" applyBorder="1"/>
    <xf numFmtId="0" fontId="0" fillId="0" borderId="10" xfId="0" applyBorder="1"/>
    <xf numFmtId="0" fontId="4" fillId="0" borderId="10" xfId="0" applyFont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5" xfId="0" applyBorder="1" applyAlignment="1">
      <alignment horizontal="center"/>
    </xf>
    <xf numFmtId="2" fontId="0" fillId="0" borderId="22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Border="1" applyAlignment="1">
      <alignment horizontal="center"/>
    </xf>
    <xf numFmtId="2" fontId="0" fillId="4" borderId="4" xfId="0" applyNumberFormat="1" applyFill="1" applyBorder="1"/>
    <xf numFmtId="2" fontId="0" fillId="6" borderId="5" xfId="0" applyNumberFormat="1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2" fontId="0" fillId="5" borderId="22" xfId="0" applyNumberFormat="1" applyFill="1" applyBorder="1" applyAlignment="1">
      <alignment horizontal="center"/>
    </xf>
    <xf numFmtId="2" fontId="4" fillId="0" borderId="0" xfId="0" applyNumberFormat="1" applyFont="1"/>
    <xf numFmtId="0" fontId="21" fillId="0" borderId="0" xfId="0" applyFont="1"/>
    <xf numFmtId="0" fontId="21" fillId="0" borderId="0" xfId="0" applyFont="1" applyAlignment="1">
      <alignment horizontal="center"/>
    </xf>
    <xf numFmtId="0" fontId="22" fillId="0" borderId="0" xfId="0" applyFont="1"/>
    <xf numFmtId="0" fontId="22" fillId="0" borderId="9" xfId="0" applyFont="1" applyBorder="1" applyAlignment="1">
      <alignment horizontal="center"/>
    </xf>
    <xf numFmtId="0" fontId="21" fillId="0" borderId="9" xfId="0" applyFont="1" applyBorder="1" applyAlignment="1">
      <alignment horizontal="center"/>
    </xf>
    <xf numFmtId="0" fontId="22" fillId="0" borderId="0" xfId="0" applyFont="1" applyAlignment="1">
      <alignment horizontal="center"/>
    </xf>
    <xf numFmtId="0" fontId="23" fillId="0" borderId="0" xfId="0" applyFont="1"/>
    <xf numFmtId="0" fontId="22" fillId="6" borderId="9" xfId="0" applyFont="1" applyFill="1" applyBorder="1" applyAlignment="1">
      <alignment horizontal="center"/>
    </xf>
    <xf numFmtId="0" fontId="21" fillId="6" borderId="9" xfId="0" applyFont="1" applyFill="1" applyBorder="1" applyAlignment="1">
      <alignment horizontal="center"/>
    </xf>
    <xf numFmtId="0" fontId="21" fillId="6" borderId="9" xfId="0" applyFont="1" applyFill="1" applyBorder="1" applyAlignment="1">
      <alignment horizontal="center" vertical="center"/>
    </xf>
    <xf numFmtId="0" fontId="22" fillId="2" borderId="9" xfId="0" applyFont="1" applyFill="1" applyBorder="1" applyAlignment="1">
      <alignment horizontal="center"/>
    </xf>
    <xf numFmtId="0" fontId="22" fillId="5" borderId="9" xfId="0" applyFont="1" applyFill="1" applyBorder="1" applyAlignment="1">
      <alignment horizontal="center"/>
    </xf>
    <xf numFmtId="0" fontId="0" fillId="5" borderId="9" xfId="0" applyFill="1" applyBorder="1"/>
    <xf numFmtId="0" fontId="22" fillId="3" borderId="9" xfId="0" applyFont="1" applyFill="1" applyBorder="1" applyAlignment="1">
      <alignment horizontal="center"/>
    </xf>
    <xf numFmtId="0" fontId="0" fillId="3" borderId="9" xfId="0" applyFill="1" applyBorder="1"/>
    <xf numFmtId="0" fontId="20" fillId="5" borderId="0" xfId="0" applyFont="1" applyFill="1" applyAlignment="1">
      <alignment horizontal="center"/>
    </xf>
    <xf numFmtId="0" fontId="20" fillId="3" borderId="0" xfId="0" applyFont="1" applyFill="1" applyAlignment="1">
      <alignment horizontal="center"/>
    </xf>
    <xf numFmtId="0" fontId="21" fillId="5" borderId="9" xfId="0" applyFont="1" applyFill="1" applyBorder="1" applyAlignment="1">
      <alignment horizontal="center"/>
    </xf>
    <xf numFmtId="0" fontId="21" fillId="5" borderId="9" xfId="0" applyFont="1" applyFill="1" applyBorder="1" applyAlignment="1">
      <alignment horizontal="center" vertical="center"/>
    </xf>
    <xf numFmtId="0" fontId="21" fillId="3" borderId="9" xfId="0" applyFont="1" applyFill="1" applyBorder="1" applyAlignment="1">
      <alignment horizontal="center"/>
    </xf>
    <xf numFmtId="0" fontId="21" fillId="3" borderId="9" xfId="0" applyFont="1" applyFill="1" applyBorder="1" applyAlignment="1">
      <alignment horizontal="center" vertical="center"/>
    </xf>
    <xf numFmtId="0" fontId="0" fillId="3" borderId="9" xfId="0" applyFill="1" applyBorder="1" applyAlignment="1">
      <alignment horizontal="center"/>
    </xf>
    <xf numFmtId="0" fontId="0" fillId="10" borderId="0" xfId="0" applyFill="1"/>
    <xf numFmtId="0" fontId="22" fillId="10" borderId="9" xfId="0" applyFont="1" applyFill="1" applyBorder="1" applyAlignment="1">
      <alignment horizontal="center"/>
    </xf>
    <xf numFmtId="0" fontId="21" fillId="10" borderId="9" xfId="0" applyFont="1" applyFill="1" applyBorder="1" applyAlignment="1">
      <alignment horizontal="center"/>
    </xf>
    <xf numFmtId="0" fontId="0" fillId="10" borderId="9" xfId="0" applyFill="1" applyBorder="1"/>
    <xf numFmtId="0" fontId="21" fillId="10" borderId="9" xfId="0" applyFont="1" applyFill="1" applyBorder="1" applyAlignment="1">
      <alignment horizontal="center" vertical="center"/>
    </xf>
    <xf numFmtId="0" fontId="0" fillId="10" borderId="9" xfId="0" applyFill="1" applyBorder="1" applyAlignment="1">
      <alignment horizontal="center"/>
    </xf>
    <xf numFmtId="0" fontId="20" fillId="10" borderId="0" xfId="0" applyFont="1" applyFill="1" applyAlignment="1">
      <alignment horizontal="center"/>
    </xf>
    <xf numFmtId="0" fontId="22" fillId="5" borderId="9" xfId="0" applyFont="1" applyFill="1" applyBorder="1" applyAlignment="1">
      <alignment horizontal="center" vertical="center"/>
    </xf>
    <xf numFmtId="2" fontId="0" fillId="6" borderId="21" xfId="0" applyNumberFormat="1" applyFill="1" applyBorder="1" applyAlignment="1">
      <alignment horizontal="center"/>
    </xf>
    <xf numFmtId="2" fontId="0" fillId="4" borderId="3" xfId="0" applyNumberFormat="1" applyFill="1" applyBorder="1" applyAlignment="1">
      <alignment horizontal="center"/>
    </xf>
    <xf numFmtId="9" fontId="0" fillId="0" borderId="9" xfId="0" applyNumberFormat="1" applyBorder="1" applyAlignment="1">
      <alignment horizontal="center"/>
    </xf>
    <xf numFmtId="2" fontId="0" fillId="2" borderId="10" xfId="0" applyNumberForma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10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2" fontId="0" fillId="2" borderId="22" xfId="0" applyNumberFormat="1" applyFill="1" applyBorder="1" applyAlignment="1">
      <alignment horizontal="center"/>
    </xf>
    <xf numFmtId="0" fontId="21" fillId="11" borderId="9" xfId="0" applyFont="1" applyFill="1" applyBorder="1" applyAlignment="1">
      <alignment horizontal="center"/>
    </xf>
    <xf numFmtId="0" fontId="0" fillId="11" borderId="9" xfId="0" applyFill="1" applyBorder="1"/>
    <xf numFmtId="0" fontId="0" fillId="11" borderId="9" xfId="0" applyFill="1" applyBorder="1" applyAlignment="1">
      <alignment horizontal="center"/>
    </xf>
    <xf numFmtId="0" fontId="22" fillId="11" borderId="9" xfId="0" applyFont="1" applyFill="1" applyBorder="1" applyAlignment="1">
      <alignment horizontal="center"/>
    </xf>
    <xf numFmtId="0" fontId="24" fillId="6" borderId="0" xfId="0" applyFont="1" applyFill="1" applyAlignment="1">
      <alignment horizontal="center"/>
    </xf>
    <xf numFmtId="0" fontId="25" fillId="0" borderId="0" xfId="0" applyFont="1"/>
    <xf numFmtId="0" fontId="21" fillId="12" borderId="9" xfId="0" applyFont="1" applyFill="1" applyBorder="1" applyAlignment="1">
      <alignment horizontal="center"/>
    </xf>
    <xf numFmtId="0" fontId="0" fillId="12" borderId="9" xfId="0" applyFill="1" applyBorder="1"/>
    <xf numFmtId="0" fontId="0" fillId="12" borderId="0" xfId="0" applyFill="1"/>
    <xf numFmtId="0" fontId="27" fillId="6" borderId="9" xfId="0" applyFont="1" applyFill="1" applyBorder="1" applyAlignment="1">
      <alignment horizontal="center"/>
    </xf>
    <xf numFmtId="0" fontId="28" fillId="6" borderId="9" xfId="0" applyFont="1" applyFill="1" applyBorder="1"/>
    <xf numFmtId="0" fontId="27" fillId="5" borderId="9" xfId="0" applyFont="1" applyFill="1" applyBorder="1" applyAlignment="1">
      <alignment horizontal="center"/>
    </xf>
    <xf numFmtId="0" fontId="28" fillId="5" borderId="9" xfId="0" applyFont="1" applyFill="1" applyBorder="1"/>
    <xf numFmtId="0" fontId="27" fillId="3" borderId="9" xfId="0" applyFont="1" applyFill="1" applyBorder="1" applyAlignment="1">
      <alignment horizontal="center"/>
    </xf>
    <xf numFmtId="0" fontId="28" fillId="3" borderId="9" xfId="0" applyFont="1" applyFill="1" applyBorder="1"/>
    <xf numFmtId="0" fontId="27" fillId="10" borderId="9" xfId="0" applyFont="1" applyFill="1" applyBorder="1" applyAlignment="1">
      <alignment horizontal="center"/>
    </xf>
    <xf numFmtId="0" fontId="28" fillId="10" borderId="9" xfId="0" applyFont="1" applyFill="1" applyBorder="1"/>
    <xf numFmtId="0" fontId="28" fillId="0" borderId="0" xfId="0" applyFont="1"/>
    <xf numFmtId="0" fontId="28" fillId="0" borderId="9" xfId="0" applyFont="1" applyBorder="1"/>
    <xf numFmtId="0" fontId="26" fillId="6" borderId="9" xfId="0" applyFont="1" applyFill="1" applyBorder="1" applyAlignment="1">
      <alignment horizontal="center"/>
    </xf>
    <xf numFmtId="0" fontId="27" fillId="5" borderId="9" xfId="0" applyFont="1" applyFill="1" applyBorder="1" applyAlignment="1">
      <alignment horizontal="center" vertical="center"/>
    </xf>
    <xf numFmtId="0" fontId="27" fillId="10" borderId="9" xfId="0" applyFont="1" applyFill="1" applyBorder="1" applyAlignment="1">
      <alignment horizontal="center" vertical="center"/>
    </xf>
    <xf numFmtId="0" fontId="28" fillId="5" borderId="9" xfId="0" applyFont="1" applyFill="1" applyBorder="1" applyAlignment="1">
      <alignment horizontal="center"/>
    </xf>
    <xf numFmtId="0" fontId="28" fillId="3" borderId="9" xfId="0" applyFont="1" applyFill="1" applyBorder="1" applyAlignment="1">
      <alignment horizontal="center"/>
    </xf>
    <xf numFmtId="0" fontId="28" fillId="10" borderId="9" xfId="0" applyFont="1" applyFill="1" applyBorder="1" applyAlignment="1">
      <alignment horizontal="center"/>
    </xf>
    <xf numFmtId="0" fontId="26" fillId="5" borderId="9" xfId="0" applyFont="1" applyFill="1" applyBorder="1" applyAlignment="1">
      <alignment horizontal="center" vertical="center"/>
    </xf>
    <xf numFmtId="0" fontId="26" fillId="3" borderId="9" xfId="0" applyFont="1" applyFill="1" applyBorder="1" applyAlignment="1">
      <alignment horizontal="center" vertical="center"/>
    </xf>
    <xf numFmtId="0" fontId="26" fillId="10" borderId="9" xfId="0" applyFont="1" applyFill="1" applyBorder="1" applyAlignment="1">
      <alignment horizontal="center" vertical="center"/>
    </xf>
    <xf numFmtId="0" fontId="0" fillId="6" borderId="0" xfId="0" applyFill="1"/>
    <xf numFmtId="0" fontId="0" fillId="3" borderId="0" xfId="0" applyFill="1"/>
    <xf numFmtId="0" fontId="0" fillId="5" borderId="0" xfId="0" applyFill="1"/>
    <xf numFmtId="0" fontId="4" fillId="3" borderId="9" xfId="0" applyFont="1" applyFill="1" applyBorder="1" applyAlignment="1">
      <alignment horizontal="center"/>
    </xf>
    <xf numFmtId="0" fontId="4" fillId="3" borderId="9" xfId="0" applyFont="1" applyFill="1" applyBorder="1"/>
    <xf numFmtId="0" fontId="4" fillId="5" borderId="9" xfId="0" applyFont="1" applyFill="1" applyBorder="1"/>
    <xf numFmtId="0" fontId="4" fillId="6" borderId="9" xfId="0" applyFont="1" applyFill="1" applyBorder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18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11" fillId="0" borderId="0" xfId="0" applyFont="1" applyFill="1" applyBorder="1"/>
    <xf numFmtId="2" fontId="0" fillId="0" borderId="0" xfId="0" applyNumberFormat="1" applyFill="1" applyBorder="1"/>
    <xf numFmtId="0" fontId="10" fillId="0" borderId="0" xfId="0" applyFont="1" applyFill="1" applyBorder="1" applyAlignment="1">
      <alignment horizontal="center"/>
    </xf>
    <xf numFmtId="2" fontId="10" fillId="0" borderId="0" xfId="0" applyNumberFormat="1" applyFont="1" applyFill="1" applyBorder="1" applyAlignment="1">
      <alignment horizontal="center"/>
    </xf>
    <xf numFmtId="0" fontId="4" fillId="0" borderId="0" xfId="0" applyFont="1" applyFill="1" applyBorder="1"/>
    <xf numFmtId="0" fontId="6" fillId="0" borderId="0" xfId="0" applyFont="1" applyFill="1" applyBorder="1" applyAlignment="1">
      <alignment horizontal="center"/>
    </xf>
    <xf numFmtId="2" fontId="7" fillId="0" borderId="0" xfId="0" applyNumberFormat="1" applyFont="1" applyFill="1" applyBorder="1" applyAlignment="1">
      <alignment horizontal="center"/>
    </xf>
    <xf numFmtId="2" fontId="7" fillId="0" borderId="0" xfId="0" applyNumberFormat="1" applyFont="1" applyFill="1" applyBorder="1" applyAlignment="1">
      <alignment horizontal="center" vertical="center"/>
    </xf>
    <xf numFmtId="2" fontId="7" fillId="0" borderId="0" xfId="0" applyNumberFormat="1" applyFont="1" applyFill="1" applyBorder="1"/>
    <xf numFmtId="0" fontId="7" fillId="0" borderId="0" xfId="0" applyFont="1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0" fontId="7" fillId="0" borderId="0" xfId="0" applyFont="1" applyFill="1" applyBorder="1"/>
    <xf numFmtId="0" fontId="5" fillId="0" borderId="0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2" fontId="8" fillId="0" borderId="0" xfId="0" applyNumberFormat="1" applyFont="1" applyFill="1" applyBorder="1" applyAlignment="1">
      <alignment horizontal="center"/>
    </xf>
    <xf numFmtId="2" fontId="8" fillId="0" borderId="0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2" fontId="9" fillId="0" borderId="0" xfId="0" applyNumberFormat="1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16" fillId="0" borderId="0" xfId="0" applyFont="1" applyFill="1" applyBorder="1" applyAlignment="1">
      <alignment horizontal="center"/>
    </xf>
    <xf numFmtId="2" fontId="16" fillId="0" borderId="0" xfId="0" applyNumberFormat="1" applyFont="1" applyFill="1" applyBorder="1" applyAlignment="1">
      <alignment horizontal="center"/>
    </xf>
    <xf numFmtId="164" fontId="0" fillId="0" borderId="0" xfId="0" applyNumberFormat="1" applyFill="1" applyBorder="1"/>
    <xf numFmtId="2" fontId="2" fillId="0" borderId="0" xfId="0" applyNumberFormat="1" applyFont="1" applyFill="1" applyBorder="1"/>
    <xf numFmtId="0" fontId="2" fillId="0" borderId="0" xfId="0" applyFont="1" applyFill="1" applyBorder="1"/>
    <xf numFmtId="0" fontId="12" fillId="0" borderId="0" xfId="1" applyFill="1" applyBorder="1" applyAlignment="1">
      <alignment horizontal="center"/>
    </xf>
    <xf numFmtId="0" fontId="12" fillId="0" borderId="0" xfId="1" applyFill="1" applyBorder="1"/>
    <xf numFmtId="0" fontId="11" fillId="0" borderId="0" xfId="0" applyFont="1" applyFill="1" applyBorder="1" applyAlignment="1">
      <alignment horizontal="center"/>
    </xf>
    <xf numFmtId="0" fontId="15" fillId="0" borderId="0" xfId="0" applyFont="1" applyFill="1" applyBorder="1"/>
    <xf numFmtId="2" fontId="11" fillId="0" borderId="0" xfId="0" applyNumberFormat="1" applyFont="1" applyFill="1" applyBorder="1" applyAlignment="1">
      <alignment horizontal="center"/>
    </xf>
    <xf numFmtId="0" fontId="11" fillId="0" borderId="20" xfId="0" applyFont="1" applyBorder="1" applyAlignment="1">
      <alignment horizontal="left"/>
    </xf>
    <xf numFmtId="0" fontId="22" fillId="11" borderId="9" xfId="0" applyFont="1" applyFill="1" applyBorder="1" applyAlignment="1">
      <alignment horizontal="center" vertical="center"/>
    </xf>
    <xf numFmtId="0" fontId="22" fillId="12" borderId="9" xfId="0" applyFont="1" applyFill="1" applyBorder="1" applyAlignment="1">
      <alignment horizontal="center" vertical="center"/>
    </xf>
    <xf numFmtId="0" fontId="26" fillId="5" borderId="9" xfId="0" applyFont="1" applyFill="1" applyBorder="1" applyAlignment="1">
      <alignment horizontal="center" vertical="center"/>
    </xf>
    <xf numFmtId="0" fontId="22" fillId="5" borderId="9" xfId="0" applyFont="1" applyFill="1" applyBorder="1" applyAlignment="1">
      <alignment horizontal="center" vertical="center"/>
    </xf>
    <xf numFmtId="0" fontId="26" fillId="6" borderId="9" xfId="0" applyFont="1" applyFill="1" applyBorder="1" applyAlignment="1">
      <alignment horizontal="center" vertical="center"/>
    </xf>
    <xf numFmtId="0" fontId="26" fillId="10" borderId="9" xfId="0" applyFont="1" applyFill="1" applyBorder="1" applyAlignment="1">
      <alignment horizontal="center" vertical="center"/>
    </xf>
    <xf numFmtId="0" fontId="22" fillId="10" borderId="9" xfId="0" applyFont="1" applyFill="1" applyBorder="1" applyAlignment="1">
      <alignment horizontal="center" vertical="center"/>
    </xf>
    <xf numFmtId="0" fontId="22" fillId="2" borderId="8" xfId="0" applyFont="1" applyFill="1" applyBorder="1" applyAlignment="1">
      <alignment horizontal="center"/>
    </xf>
    <xf numFmtId="0" fontId="22" fillId="2" borderId="1" xfId="0" applyFont="1" applyFill="1" applyBorder="1" applyAlignment="1">
      <alignment horizontal="center"/>
    </xf>
    <xf numFmtId="0" fontId="26" fillId="3" borderId="9" xfId="0" applyFont="1" applyFill="1" applyBorder="1" applyAlignment="1">
      <alignment horizontal="center" vertical="center"/>
    </xf>
    <xf numFmtId="0" fontId="22" fillId="3" borderId="9" xfId="0" applyFont="1" applyFill="1" applyBorder="1" applyAlignment="1">
      <alignment horizontal="center" vertical="center"/>
    </xf>
    <xf numFmtId="0" fontId="22" fillId="5" borderId="8" xfId="0" applyFont="1" applyFill="1" applyBorder="1" applyAlignment="1">
      <alignment horizontal="center"/>
    </xf>
    <xf numFmtId="0" fontId="22" fillId="5" borderId="1" xfId="0" applyFont="1" applyFill="1" applyBorder="1" applyAlignment="1">
      <alignment horizontal="center"/>
    </xf>
    <xf numFmtId="0" fontId="22" fillId="10" borderId="8" xfId="0" applyFont="1" applyFill="1" applyBorder="1" applyAlignment="1">
      <alignment horizontal="center"/>
    </xf>
    <xf numFmtId="0" fontId="22" fillId="10" borderId="1" xfId="0" applyFont="1" applyFill="1" applyBorder="1" applyAlignment="1">
      <alignment horizontal="center"/>
    </xf>
    <xf numFmtId="0" fontId="29" fillId="5" borderId="9" xfId="0" applyFont="1" applyFill="1" applyBorder="1"/>
  </cellXfs>
  <cellStyles count="3">
    <cellStyle name="Calculation" xfId="1" builtinId="22"/>
    <cellStyle name="Explanatory Text" xfId="2" builtinId="53"/>
    <cellStyle name="Normal" xfId="0" builtinId="0"/>
  </cellStyles>
  <dxfs count="0"/>
  <tableStyles count="0" defaultTableStyle="TableStyleMedium2" defaultPivotStyle="PivotStyleLight16"/>
  <colors>
    <mruColors>
      <color rgb="FFFFE1FF"/>
      <color rgb="FFFFCCFF"/>
      <color rgb="FFFF6600"/>
      <color rgb="FFFF99CC"/>
      <color rgb="FFDAFAE8"/>
      <color rgb="FFFF89B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336176</xdr:colOff>
      <xdr:row>81</xdr:row>
      <xdr:rowOff>156882</xdr:rowOff>
    </xdr:from>
    <xdr:to>
      <xdr:col>49</xdr:col>
      <xdr:colOff>477404</xdr:colOff>
      <xdr:row>108</xdr:row>
      <xdr:rowOff>108620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AFC0C84-3FAF-9A62-E44B-58EC62DD4C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990294" y="15777882"/>
          <a:ext cx="17657143" cy="5095238"/>
        </a:xfrm>
        <a:prstGeom prst="rect">
          <a:avLst/>
        </a:prstGeom>
      </xdr:spPr>
    </xdr:pic>
    <xdr:clientData/>
  </xdr:twoCellAnchor>
  <xdr:twoCellAnchor editAs="oneCell">
    <xdr:from>
      <xdr:col>18</xdr:col>
      <xdr:colOff>259136</xdr:colOff>
      <xdr:row>81</xdr:row>
      <xdr:rowOff>159684</xdr:rowOff>
    </xdr:from>
    <xdr:to>
      <xdr:col>31</xdr:col>
      <xdr:colOff>152438</xdr:colOff>
      <xdr:row>108</xdr:row>
      <xdr:rowOff>166687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951074" y="15590184"/>
          <a:ext cx="7799052" cy="515050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336176</xdr:colOff>
      <xdr:row>42</xdr:row>
      <xdr:rowOff>156882</xdr:rowOff>
    </xdr:from>
    <xdr:to>
      <xdr:col>19</xdr:col>
      <xdr:colOff>1129186</xdr:colOff>
      <xdr:row>69</xdr:row>
      <xdr:rowOff>108620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9937023-13C6-4137-901F-2AB7F800A4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985251" y="15749307"/>
          <a:ext cx="17712612" cy="50952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47"/>
  <sheetViews>
    <sheetView zoomScale="115" zoomScaleNormal="115" workbookViewId="0">
      <selection activeCell="J8" sqref="J8"/>
    </sheetView>
  </sheetViews>
  <sheetFormatPr defaultRowHeight="15"/>
  <cols>
    <col min="3" max="3" width="23.42578125" customWidth="1"/>
    <col min="4" max="4" width="24.7109375" customWidth="1"/>
    <col min="5" max="5" width="22.140625" customWidth="1"/>
    <col min="6" max="6" width="24.5703125" customWidth="1"/>
  </cols>
  <sheetData>
    <row r="2" spans="2:22" ht="15.75" thickBot="1">
      <c r="B2" s="229" t="s">
        <v>2</v>
      </c>
      <c r="C2" s="229"/>
      <c r="D2" s="229"/>
      <c r="E2" s="229"/>
      <c r="F2" s="229"/>
      <c r="G2" s="229"/>
      <c r="M2" s="194"/>
      <c r="N2" s="194"/>
      <c r="O2" s="194"/>
      <c r="P2" s="194"/>
      <c r="Q2" s="194"/>
      <c r="R2" s="194"/>
      <c r="S2" s="194"/>
      <c r="T2" s="194"/>
      <c r="U2" s="194"/>
      <c r="V2" s="194"/>
    </row>
    <row r="3" spans="2:22">
      <c r="B3" s="5"/>
      <c r="C3" s="6"/>
      <c r="D3" s="6"/>
      <c r="E3" s="11"/>
      <c r="F3" s="11"/>
      <c r="G3" s="12"/>
      <c r="M3" s="194"/>
      <c r="N3" s="194"/>
      <c r="O3" s="194"/>
      <c r="P3" s="194"/>
      <c r="Q3" s="199"/>
      <c r="R3" s="199"/>
      <c r="S3" s="199"/>
      <c r="T3" s="194"/>
      <c r="U3" s="194"/>
      <c r="V3" s="194"/>
    </row>
    <row r="4" spans="2:22">
      <c r="B4" s="7" t="s">
        <v>3</v>
      </c>
      <c r="C4" s="3"/>
      <c r="D4" s="3" t="s">
        <v>4</v>
      </c>
      <c r="E4" s="3"/>
      <c r="F4" s="8">
        <v>50.04</v>
      </c>
      <c r="G4" s="18">
        <v>119.88</v>
      </c>
      <c r="J4" t="s">
        <v>5</v>
      </c>
      <c r="M4" s="194"/>
      <c r="N4" s="194"/>
      <c r="O4" s="194"/>
      <c r="P4" s="194"/>
      <c r="Q4" s="194"/>
      <c r="R4" s="194"/>
      <c r="S4" s="194"/>
      <c r="T4" s="194"/>
      <c r="U4" s="194"/>
      <c r="V4" s="194"/>
    </row>
    <row r="5" spans="2:22">
      <c r="B5" s="7" t="s">
        <v>6</v>
      </c>
      <c r="C5" s="3"/>
      <c r="D5" s="3" t="s">
        <v>7</v>
      </c>
      <c r="E5" s="8">
        <v>1.1839999999999999</v>
      </c>
      <c r="F5" s="8">
        <v>0.65600000000000003</v>
      </c>
      <c r="G5" s="18">
        <v>8.9899999999999994E-2</v>
      </c>
      <c r="M5" s="194"/>
      <c r="N5" s="194"/>
      <c r="O5" s="194"/>
      <c r="P5" s="194"/>
      <c r="Q5" s="194"/>
      <c r="R5" s="194"/>
      <c r="S5" s="194"/>
      <c r="T5" s="194"/>
      <c r="U5" s="194"/>
      <c r="V5" s="194"/>
    </row>
    <row r="6" spans="2:22" ht="15.75" thickBot="1">
      <c r="B6" s="14" t="s">
        <v>3</v>
      </c>
      <c r="C6" s="15"/>
      <c r="D6" s="15" t="s">
        <v>8</v>
      </c>
      <c r="E6" s="15"/>
      <c r="F6" s="15">
        <f>F4*F5</f>
        <v>32.826239999999999</v>
      </c>
      <c r="G6" s="16">
        <f>G4*G5</f>
        <v>10.777211999999999</v>
      </c>
      <c r="M6" s="194"/>
      <c r="N6" s="194"/>
      <c r="O6" s="194"/>
      <c r="P6" s="194"/>
      <c r="Q6" s="194"/>
      <c r="R6" s="194"/>
      <c r="S6" s="194"/>
      <c r="T6" s="194"/>
      <c r="U6" s="194"/>
      <c r="V6" s="194"/>
    </row>
    <row r="7" spans="2:22">
      <c r="M7" s="194"/>
      <c r="N7" s="194"/>
      <c r="O7" s="194"/>
      <c r="P7" s="194"/>
      <c r="Q7" s="194"/>
      <c r="R7" s="194"/>
      <c r="S7" s="194"/>
      <c r="T7" s="194"/>
      <c r="U7" s="194"/>
      <c r="V7" s="194"/>
    </row>
    <row r="8" spans="2:22">
      <c r="M8" s="194"/>
      <c r="N8" s="194"/>
      <c r="O8" s="194"/>
      <c r="P8" s="194"/>
      <c r="Q8" s="194"/>
      <c r="R8" s="194"/>
      <c r="S8" s="194"/>
      <c r="T8" s="194"/>
      <c r="U8" s="194"/>
      <c r="V8" s="194"/>
    </row>
    <row r="9" spans="2:22">
      <c r="M9" s="194"/>
      <c r="N9" s="194"/>
      <c r="O9" s="194"/>
      <c r="P9" s="194"/>
      <c r="Q9" s="194"/>
      <c r="R9" s="194"/>
      <c r="S9" s="194"/>
      <c r="T9" s="194"/>
      <c r="U9" s="194"/>
      <c r="V9" s="194"/>
    </row>
    <row r="10" spans="2:22" ht="15.75" thickBot="1">
      <c r="B10" s="4" t="s">
        <v>9</v>
      </c>
      <c r="D10" s="19" t="s">
        <v>10</v>
      </c>
      <c r="H10" s="4" t="s">
        <v>9</v>
      </c>
      <c r="J10" s="19" t="s">
        <v>11</v>
      </c>
      <c r="M10" s="194"/>
      <c r="N10" s="194"/>
      <c r="O10" s="194"/>
      <c r="P10" s="194"/>
      <c r="Q10" s="194"/>
      <c r="R10" s="194"/>
      <c r="S10" s="194"/>
      <c r="T10" s="194"/>
      <c r="U10" s="194"/>
      <c r="V10" s="194"/>
    </row>
    <row r="11" spans="2:22">
      <c r="B11" s="5" t="s">
        <v>12</v>
      </c>
      <c r="C11" s="6"/>
      <c r="D11" s="6" t="s">
        <v>1</v>
      </c>
      <c r="E11" s="20">
        <v>19</v>
      </c>
      <c r="H11" s="5" t="s">
        <v>12</v>
      </c>
      <c r="I11" s="6"/>
      <c r="J11" s="6" t="s">
        <v>1</v>
      </c>
      <c r="K11" s="20">
        <v>69.599999999999994</v>
      </c>
      <c r="M11" s="194"/>
      <c r="N11" s="194"/>
      <c r="O11" s="194"/>
      <c r="P11" s="194"/>
      <c r="Q11" s="194"/>
      <c r="R11" s="194"/>
      <c r="S11" s="194"/>
      <c r="T11" s="194"/>
      <c r="U11" s="194"/>
      <c r="V11" s="194"/>
    </row>
    <row r="12" spans="2:22">
      <c r="B12" s="7" t="s">
        <v>13</v>
      </c>
      <c r="C12" s="3"/>
      <c r="D12" s="3" t="s">
        <v>1</v>
      </c>
      <c r="E12" s="18">
        <v>13</v>
      </c>
      <c r="H12" s="7" t="s">
        <v>13</v>
      </c>
      <c r="I12" s="3"/>
      <c r="J12" s="3" t="s">
        <v>1</v>
      </c>
      <c r="K12" s="18">
        <v>60</v>
      </c>
    </row>
    <row r="13" spans="2:22">
      <c r="B13" s="7" t="s">
        <v>14</v>
      </c>
      <c r="C13" s="3"/>
      <c r="D13" s="3"/>
      <c r="E13" s="13">
        <f>E12^2/E11^2</f>
        <v>0.46814404432132967</v>
      </c>
      <c r="H13" s="7"/>
      <c r="I13" s="3"/>
      <c r="J13" s="3"/>
      <c r="K13" s="13"/>
    </row>
    <row r="14" spans="2:22">
      <c r="B14" s="7" t="s">
        <v>15</v>
      </c>
      <c r="C14" s="3"/>
      <c r="D14" s="3" t="s">
        <v>0</v>
      </c>
      <c r="E14" s="13">
        <f>(1-E13)*PI()*E11^2/4</f>
        <v>150.7964473723101</v>
      </c>
      <c r="H14" s="7" t="s">
        <v>15</v>
      </c>
      <c r="I14" s="3"/>
      <c r="J14" s="3" t="s">
        <v>0</v>
      </c>
      <c r="K14" s="13">
        <f>3.1415926*0.25*((K11)^2-(K12)^2)</f>
        <v>977.16096230399921</v>
      </c>
    </row>
    <row r="15" spans="2:22" ht="15.75" thickBot="1">
      <c r="B15" s="14"/>
      <c r="C15" s="15"/>
      <c r="D15" s="15" t="s">
        <v>16</v>
      </c>
      <c r="E15" s="16">
        <f>E14/1000000</f>
        <v>1.5079644737231009E-4</v>
      </c>
      <c r="H15" s="14"/>
      <c r="I15" s="15"/>
      <c r="J15" s="15" t="s">
        <v>16</v>
      </c>
      <c r="K15" s="16">
        <f>K14/1000000</f>
        <v>9.7716096230399921E-4</v>
      </c>
    </row>
    <row r="20" spans="1:10">
      <c r="A20" s="194"/>
      <c r="B20" s="194"/>
      <c r="C20" s="194"/>
      <c r="D20" s="194"/>
      <c r="E20" s="194"/>
      <c r="F20" s="194"/>
      <c r="G20" s="194"/>
      <c r="H20" s="194"/>
      <c r="I20" s="194"/>
      <c r="J20" s="194"/>
    </row>
    <row r="21" spans="1:10">
      <c r="A21" s="194"/>
      <c r="B21" s="194"/>
      <c r="C21" s="195"/>
      <c r="D21" s="195"/>
      <c r="E21" s="195"/>
      <c r="F21" s="195"/>
      <c r="G21" s="194"/>
      <c r="H21" s="194"/>
      <c r="I21" s="194"/>
      <c r="J21" s="194"/>
    </row>
    <row r="22" spans="1:10">
      <c r="A22" s="194"/>
      <c r="B22" s="194"/>
      <c r="C22" s="196"/>
      <c r="D22" s="196"/>
      <c r="E22" s="196"/>
      <c r="F22" s="196"/>
      <c r="G22" s="194"/>
      <c r="H22" s="194"/>
      <c r="I22" s="194"/>
      <c r="J22" s="194"/>
    </row>
    <row r="23" spans="1:10">
      <c r="A23" s="194"/>
      <c r="B23" s="194"/>
      <c r="C23" s="195"/>
      <c r="D23" s="195"/>
      <c r="E23" s="195"/>
      <c r="F23" s="195"/>
      <c r="G23" s="194"/>
      <c r="H23" s="194"/>
      <c r="I23" s="194"/>
      <c r="J23" s="194"/>
    </row>
    <row r="24" spans="1:10">
      <c r="A24" s="194"/>
      <c r="B24" s="194"/>
      <c r="C24" s="195"/>
      <c r="D24" s="195"/>
      <c r="E24" s="195"/>
      <c r="F24" s="195"/>
      <c r="G24" s="194"/>
      <c r="H24" s="194"/>
      <c r="I24" s="194"/>
      <c r="J24" s="194"/>
    </row>
    <row r="25" spans="1:10">
      <c r="A25" s="194"/>
      <c r="B25" s="194"/>
      <c r="C25" s="195"/>
      <c r="D25" s="195"/>
      <c r="E25" s="195"/>
      <c r="F25" s="195"/>
      <c r="G25" s="194"/>
      <c r="H25" s="194"/>
      <c r="I25" s="194"/>
      <c r="J25" s="194"/>
    </row>
    <row r="26" spans="1:10">
      <c r="A26" s="194"/>
      <c r="B26" s="194"/>
      <c r="C26" s="195"/>
      <c r="D26" s="195"/>
      <c r="E26" s="195"/>
      <c r="F26" s="195"/>
      <c r="G26" s="194"/>
      <c r="H26" s="194"/>
      <c r="I26" s="194"/>
      <c r="J26" s="194"/>
    </row>
    <row r="27" spans="1:10">
      <c r="A27" s="194"/>
      <c r="B27" s="194"/>
      <c r="C27" s="197"/>
      <c r="D27" s="197"/>
      <c r="E27" s="197"/>
      <c r="F27" s="197"/>
      <c r="G27" s="194"/>
      <c r="H27" s="194"/>
      <c r="I27" s="194"/>
      <c r="J27" s="194"/>
    </row>
    <row r="28" spans="1:10">
      <c r="A28" s="194"/>
      <c r="B28" s="194"/>
      <c r="C28" s="197"/>
      <c r="D28" s="197"/>
      <c r="E28" s="197"/>
      <c r="F28" s="197"/>
      <c r="G28" s="194"/>
      <c r="H28" s="194"/>
      <c r="I28" s="194"/>
      <c r="J28" s="194"/>
    </row>
    <row r="29" spans="1:10">
      <c r="A29" s="194"/>
      <c r="B29" s="194"/>
      <c r="C29" s="195"/>
      <c r="D29" s="195"/>
      <c r="E29" s="195"/>
      <c r="F29" s="195"/>
      <c r="G29" s="194"/>
      <c r="H29" s="194"/>
      <c r="I29" s="194"/>
      <c r="J29" s="194"/>
    </row>
    <row r="30" spans="1:10">
      <c r="A30" s="194"/>
      <c r="B30" s="194"/>
      <c r="C30" s="195"/>
      <c r="D30" s="195"/>
      <c r="E30" s="195"/>
      <c r="F30" s="195"/>
      <c r="G30" s="194"/>
      <c r="H30" s="194"/>
      <c r="I30" s="194"/>
      <c r="J30" s="194"/>
    </row>
    <row r="31" spans="1:10">
      <c r="A31" s="194"/>
      <c r="B31" s="194"/>
      <c r="C31" s="195"/>
      <c r="D31" s="195"/>
      <c r="E31" s="195"/>
      <c r="F31" s="195"/>
      <c r="G31" s="194"/>
      <c r="H31" s="194"/>
      <c r="I31" s="194"/>
      <c r="J31" s="194"/>
    </row>
    <row r="32" spans="1:10">
      <c r="A32" s="194"/>
      <c r="B32" s="194"/>
      <c r="C32" s="195"/>
      <c r="D32" s="195"/>
      <c r="E32" s="195"/>
      <c r="F32" s="195"/>
      <c r="G32" s="194"/>
      <c r="H32" s="194"/>
      <c r="I32" s="194"/>
      <c r="J32" s="194"/>
    </row>
    <row r="33" spans="1:10">
      <c r="A33" s="194"/>
      <c r="B33" s="194"/>
      <c r="C33" s="195"/>
      <c r="D33" s="195"/>
      <c r="E33" s="195"/>
      <c r="F33" s="195"/>
      <c r="G33" s="194"/>
      <c r="H33" s="194"/>
      <c r="I33" s="194"/>
      <c r="J33" s="194"/>
    </row>
    <row r="34" spans="1:10">
      <c r="A34" s="194"/>
      <c r="B34" s="194"/>
      <c r="C34" s="195"/>
      <c r="D34" s="195"/>
      <c r="E34" s="195"/>
      <c r="F34" s="195"/>
      <c r="G34" s="194"/>
      <c r="H34" s="194"/>
      <c r="I34" s="194"/>
      <c r="J34" s="194"/>
    </row>
    <row r="35" spans="1:10">
      <c r="A35" s="194"/>
      <c r="B35" s="194"/>
      <c r="C35" s="195"/>
      <c r="D35" s="195"/>
      <c r="E35" s="195"/>
      <c r="F35" s="195"/>
      <c r="G35" s="194"/>
      <c r="H35" s="194"/>
      <c r="I35" s="194"/>
      <c r="J35" s="194"/>
    </row>
    <row r="36" spans="1:10">
      <c r="A36" s="194"/>
      <c r="B36" s="194"/>
      <c r="C36" s="195"/>
      <c r="D36" s="195"/>
      <c r="E36" s="195"/>
      <c r="F36" s="195"/>
      <c r="G36" s="194"/>
      <c r="H36" s="194"/>
      <c r="I36" s="194"/>
      <c r="J36" s="194"/>
    </row>
    <row r="37" spans="1:10">
      <c r="A37" s="194"/>
      <c r="B37" s="194"/>
      <c r="C37" s="195"/>
      <c r="D37" s="195"/>
      <c r="E37" s="195"/>
      <c r="F37" s="195"/>
      <c r="G37" s="194"/>
      <c r="H37" s="194"/>
      <c r="I37" s="194"/>
      <c r="J37" s="194"/>
    </row>
    <row r="38" spans="1:10">
      <c r="A38" s="194"/>
      <c r="B38" s="194"/>
      <c r="C38" s="195"/>
      <c r="D38" s="195"/>
      <c r="E38" s="195"/>
      <c r="F38" s="195"/>
      <c r="G38" s="194"/>
      <c r="H38" s="194"/>
      <c r="I38" s="194"/>
      <c r="J38" s="194"/>
    </row>
    <row r="39" spans="1:10">
      <c r="A39" s="194"/>
      <c r="B39" s="194"/>
      <c r="C39" s="195"/>
      <c r="D39" s="195"/>
      <c r="E39" s="195"/>
      <c r="F39" s="195"/>
      <c r="G39" s="194"/>
      <c r="H39" s="194"/>
      <c r="I39" s="194"/>
      <c r="J39" s="194"/>
    </row>
    <row r="40" spans="1:10">
      <c r="A40" s="194"/>
      <c r="B40" s="194"/>
      <c r="C40" s="195"/>
      <c r="D40" s="195"/>
      <c r="E40" s="195"/>
      <c r="F40" s="195"/>
      <c r="G40" s="194"/>
      <c r="H40" s="194"/>
      <c r="I40" s="194"/>
      <c r="J40" s="194"/>
    </row>
    <row r="41" spans="1:10">
      <c r="A41" s="194"/>
      <c r="B41" s="198"/>
      <c r="C41" s="198"/>
      <c r="D41" s="195"/>
      <c r="E41" s="195"/>
      <c r="F41" s="195"/>
      <c r="G41" s="194"/>
      <c r="H41" s="194"/>
      <c r="I41" s="194"/>
      <c r="J41" s="194"/>
    </row>
    <row r="42" spans="1:10">
      <c r="A42" s="194"/>
      <c r="B42" s="198"/>
      <c r="C42" s="198"/>
      <c r="D42" s="195"/>
      <c r="E42" s="195"/>
      <c r="F42" s="195"/>
      <c r="G42" s="194"/>
      <c r="H42" s="194"/>
      <c r="I42" s="194"/>
      <c r="J42" s="194"/>
    </row>
    <row r="43" spans="1:10">
      <c r="A43" s="194"/>
      <c r="B43" s="194"/>
      <c r="C43" s="195"/>
      <c r="D43" s="195"/>
      <c r="E43" s="195"/>
      <c r="F43" s="195"/>
      <c r="G43" s="194"/>
      <c r="H43" s="194"/>
      <c r="I43" s="194"/>
      <c r="J43" s="194"/>
    </row>
    <row r="44" spans="1:10">
      <c r="A44" s="194"/>
      <c r="B44" s="194"/>
      <c r="C44" s="194"/>
      <c r="D44" s="194"/>
      <c r="E44" s="194"/>
      <c r="F44" s="194"/>
      <c r="G44" s="194"/>
      <c r="H44" s="194"/>
      <c r="I44" s="194"/>
      <c r="J44" s="194"/>
    </row>
    <row r="45" spans="1:10">
      <c r="A45" s="194"/>
      <c r="B45" s="194"/>
      <c r="C45" s="194"/>
      <c r="D45" s="194"/>
      <c r="E45" s="194"/>
      <c r="F45" s="194"/>
      <c r="G45" s="194"/>
      <c r="H45" s="194"/>
      <c r="I45" s="194"/>
      <c r="J45" s="194"/>
    </row>
    <row r="46" spans="1:10">
      <c r="A46" s="194"/>
      <c r="B46" s="194"/>
      <c r="C46" s="194"/>
      <c r="D46" s="194"/>
      <c r="E46" s="194"/>
      <c r="F46" s="194"/>
      <c r="G46" s="194"/>
      <c r="H46" s="194"/>
      <c r="I46" s="194"/>
      <c r="J46" s="194"/>
    </row>
    <row r="47" spans="1:10">
      <c r="A47" s="194"/>
      <c r="B47" s="194"/>
      <c r="C47" s="194"/>
      <c r="D47" s="194"/>
      <c r="E47" s="194"/>
      <c r="F47" s="194"/>
      <c r="G47" s="194"/>
      <c r="H47" s="194"/>
      <c r="I47" s="194"/>
      <c r="J47" s="194"/>
    </row>
  </sheetData>
  <mergeCells count="1">
    <mergeCell ref="B2:G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I218"/>
  <sheetViews>
    <sheetView topLeftCell="D181" zoomScale="85" zoomScaleNormal="85" workbookViewId="0">
      <selection activeCell="M211" sqref="M211"/>
    </sheetView>
  </sheetViews>
  <sheetFormatPr defaultRowHeight="15"/>
  <cols>
    <col min="2" max="2" width="24.42578125" style="2" customWidth="1"/>
    <col min="3" max="3" width="7.42578125" style="2" customWidth="1"/>
    <col min="4" max="4" width="2.5703125" customWidth="1"/>
    <col min="5" max="5" width="6" style="2" customWidth="1"/>
    <col min="6" max="6" width="10.28515625" customWidth="1"/>
    <col min="7" max="7" width="11.28515625" style="2" customWidth="1"/>
    <col min="8" max="8" width="7.85546875" style="2" customWidth="1"/>
    <col min="9" max="9" width="8.85546875" style="2" customWidth="1"/>
    <col min="10" max="10" width="10.5703125" style="42" customWidth="1"/>
    <col min="11" max="11" width="11.85546875" style="49" customWidth="1"/>
    <col min="12" max="12" width="14.85546875" style="2" customWidth="1"/>
    <col min="13" max="13" width="6.5703125" style="42" customWidth="1"/>
    <col min="14" max="14" width="8.85546875" style="42" customWidth="1"/>
    <col min="15" max="15" width="10" customWidth="1"/>
    <col min="16" max="16" width="5.7109375" customWidth="1"/>
    <col min="17" max="17" width="11.42578125" customWidth="1"/>
    <col min="18" max="18" width="7" customWidth="1"/>
    <col min="19" max="19" width="6.85546875" customWidth="1"/>
    <col min="20" max="20" width="4.5703125" customWidth="1"/>
    <col min="21" max="21" width="8" style="49" customWidth="1"/>
    <col min="22" max="22" width="12.28515625" style="49" customWidth="1"/>
    <col min="23" max="23" width="7" customWidth="1"/>
    <col min="24" max="24" width="10.28515625" style="49" customWidth="1"/>
    <col min="25" max="25" width="6.140625" style="49" customWidth="1"/>
    <col min="26" max="26" width="10.5703125" customWidth="1"/>
    <col min="28" max="28" width="15.7109375" customWidth="1"/>
    <col min="35" max="35" width="3" customWidth="1"/>
    <col min="36" max="36" width="3.85546875" customWidth="1"/>
    <col min="37" max="37" width="7.28515625" customWidth="1"/>
    <col min="38" max="38" width="8.28515625" customWidth="1"/>
    <col min="39" max="39" width="3.140625" customWidth="1"/>
    <col min="40" max="40" width="3.28515625" customWidth="1"/>
    <col min="41" max="41" width="12.42578125" customWidth="1"/>
    <col min="43" max="43" width="5.85546875" customWidth="1"/>
    <col min="44" max="44" width="6.140625" customWidth="1"/>
    <col min="47" max="47" width="19" customWidth="1"/>
    <col min="50" max="50" width="15.5703125" customWidth="1"/>
    <col min="58" max="58" width="9.28515625" customWidth="1"/>
    <col min="59" max="59" width="3.7109375" customWidth="1"/>
    <col min="60" max="60" width="14" customWidth="1"/>
    <col min="61" max="61" width="4.140625" customWidth="1"/>
    <col min="62" max="62" width="3.7109375" customWidth="1"/>
    <col min="63" max="63" width="4.5703125" customWidth="1"/>
    <col min="64" max="64" width="11.28515625" customWidth="1"/>
    <col min="65" max="65" width="13.28515625" customWidth="1"/>
    <col min="78" max="78" width="12.85546875" customWidth="1"/>
  </cols>
  <sheetData>
    <row r="1" spans="1:28">
      <c r="A1" s="194"/>
      <c r="B1" s="195"/>
      <c r="C1" s="195"/>
      <c r="D1" s="194"/>
      <c r="E1" s="195"/>
      <c r="F1" s="194"/>
      <c r="G1" s="195"/>
      <c r="H1" s="195"/>
      <c r="I1" s="195"/>
      <c r="J1" s="209"/>
      <c r="K1" s="200"/>
      <c r="L1" s="195"/>
      <c r="M1" s="209"/>
      <c r="N1" s="209"/>
      <c r="O1" s="194"/>
      <c r="P1" s="194"/>
      <c r="Q1" s="194"/>
      <c r="R1" s="194"/>
      <c r="S1" s="194"/>
      <c r="T1" s="194"/>
      <c r="U1" s="200"/>
      <c r="V1" s="200"/>
      <c r="W1" s="194"/>
      <c r="X1" s="200"/>
      <c r="Y1" s="200"/>
      <c r="Z1" s="194"/>
    </row>
    <row r="2" spans="1:28">
      <c r="A2" s="194"/>
      <c r="B2" s="195"/>
      <c r="C2" s="195"/>
      <c r="D2" s="194"/>
      <c r="E2" s="195"/>
      <c r="F2" s="194"/>
      <c r="G2" s="195"/>
      <c r="H2" s="195"/>
      <c r="I2" s="195"/>
      <c r="J2" s="209"/>
      <c r="K2" s="200"/>
      <c r="L2" s="195"/>
      <c r="M2" s="209"/>
      <c r="N2" s="209"/>
      <c r="O2" s="194"/>
      <c r="P2" s="194"/>
      <c r="Q2" s="194"/>
      <c r="R2" s="194"/>
      <c r="S2" s="194"/>
      <c r="T2" s="194"/>
      <c r="U2" s="200"/>
      <c r="V2" s="200"/>
      <c r="W2" s="194"/>
      <c r="X2" s="200"/>
      <c r="Y2" s="200"/>
      <c r="Z2" s="194"/>
    </row>
    <row r="3" spans="1:28">
      <c r="A3" s="194"/>
      <c r="B3" s="195"/>
      <c r="C3" s="226"/>
      <c r="D3" s="199"/>
      <c r="E3" s="226"/>
      <c r="F3" s="194"/>
      <c r="G3" s="195"/>
      <c r="H3" s="195"/>
      <c r="I3" s="195"/>
      <c r="J3" s="209"/>
      <c r="K3" s="200"/>
      <c r="L3" s="195"/>
      <c r="M3" s="209"/>
      <c r="N3" s="209"/>
      <c r="O3" s="194"/>
      <c r="P3" s="194"/>
      <c r="Q3" s="194"/>
      <c r="R3" s="199"/>
      <c r="S3" s="199"/>
      <c r="T3" s="201"/>
      <c r="U3" s="202"/>
      <c r="V3" s="202"/>
      <c r="W3" s="194"/>
      <c r="X3" s="200"/>
      <c r="Y3" s="200"/>
      <c r="Z3" s="194"/>
    </row>
    <row r="4" spans="1:28">
      <c r="A4" s="194"/>
      <c r="B4" s="195"/>
      <c r="C4" s="198"/>
      <c r="D4" s="194"/>
      <c r="E4" s="195"/>
      <c r="F4" s="194"/>
      <c r="G4" s="195"/>
      <c r="H4" s="195"/>
      <c r="I4" s="195"/>
      <c r="J4" s="209"/>
      <c r="K4" s="200"/>
      <c r="L4" s="195"/>
      <c r="M4" s="209"/>
      <c r="N4" s="209"/>
      <c r="O4" s="194"/>
      <c r="P4" s="194"/>
      <c r="Q4" s="194"/>
      <c r="R4" s="203"/>
      <c r="S4" s="194"/>
      <c r="T4" s="204"/>
      <c r="U4" s="205"/>
      <c r="V4" s="206"/>
      <c r="W4" s="194"/>
      <c r="X4" s="200"/>
      <c r="Y4" s="207"/>
      <c r="Z4" s="194"/>
    </row>
    <row r="5" spans="1:28">
      <c r="A5" s="194"/>
      <c r="B5" s="195"/>
      <c r="C5" s="195"/>
      <c r="D5" s="194"/>
      <c r="E5" s="195"/>
      <c r="F5" s="194"/>
      <c r="G5" s="195"/>
      <c r="H5" s="195"/>
      <c r="I5" s="195"/>
      <c r="J5" s="209"/>
      <c r="K5" s="200"/>
      <c r="L5" s="195"/>
      <c r="M5" s="209"/>
      <c r="N5" s="209"/>
      <c r="O5" s="194"/>
      <c r="P5" s="194"/>
      <c r="Q5" s="194"/>
      <c r="R5" s="194"/>
      <c r="S5" s="194"/>
      <c r="T5" s="208"/>
      <c r="U5" s="205"/>
      <c r="V5" s="206"/>
      <c r="W5" s="194"/>
      <c r="X5" s="200"/>
      <c r="Y5" s="207"/>
      <c r="Z5" s="194"/>
    </row>
    <row r="6" spans="1:28">
      <c r="A6" s="227"/>
      <c r="B6" s="195"/>
      <c r="C6" s="195"/>
      <c r="D6" s="194"/>
      <c r="E6" s="195"/>
      <c r="F6" s="194"/>
      <c r="G6" s="195"/>
      <c r="H6" s="195"/>
      <c r="I6" s="195"/>
      <c r="J6" s="209"/>
      <c r="K6" s="200"/>
      <c r="L6" s="195"/>
      <c r="M6" s="209"/>
      <c r="N6" s="209"/>
      <c r="O6" s="194"/>
      <c r="P6" s="227"/>
      <c r="Q6" s="194"/>
      <c r="R6" s="194"/>
      <c r="S6" s="194"/>
      <c r="T6" s="208"/>
      <c r="U6" s="205"/>
      <c r="V6" s="209"/>
      <c r="W6" s="210"/>
      <c r="X6" s="206"/>
      <c r="Y6" s="207"/>
      <c r="Z6" s="194"/>
    </row>
    <row r="7" spans="1:28">
      <c r="A7" s="194"/>
      <c r="B7" s="226"/>
      <c r="C7" s="195"/>
      <c r="D7" s="194"/>
      <c r="E7" s="195"/>
      <c r="F7" s="194"/>
      <c r="G7" s="195"/>
      <c r="H7" s="195"/>
      <c r="I7" s="195"/>
      <c r="J7" s="209"/>
      <c r="K7" s="200"/>
      <c r="L7" s="195"/>
      <c r="M7" s="209"/>
      <c r="N7" s="209"/>
      <c r="O7" s="194"/>
      <c r="P7" s="194"/>
      <c r="Q7" s="199"/>
      <c r="R7" s="194"/>
      <c r="S7" s="194"/>
      <c r="T7" s="204"/>
      <c r="U7" s="205"/>
      <c r="V7" s="206"/>
      <c r="W7" s="210"/>
      <c r="X7" s="206"/>
      <c r="Y7" s="207"/>
      <c r="Z7" s="194"/>
    </row>
    <row r="8" spans="1:28">
      <c r="A8" s="194"/>
      <c r="B8" s="226"/>
      <c r="C8" s="195"/>
      <c r="D8" s="194"/>
      <c r="E8" s="195"/>
      <c r="F8" s="194"/>
      <c r="G8" s="195"/>
      <c r="H8" s="195"/>
      <c r="I8" s="195"/>
      <c r="J8" s="209"/>
      <c r="K8" s="200"/>
      <c r="L8" s="195"/>
      <c r="M8" s="209"/>
      <c r="N8" s="209"/>
      <c r="O8" s="194"/>
      <c r="P8" s="194"/>
      <c r="Q8" s="199"/>
      <c r="R8" s="194"/>
      <c r="S8" s="194"/>
      <c r="T8" s="211"/>
      <c r="U8" s="205"/>
      <c r="V8" s="206"/>
      <c r="W8" s="194"/>
      <c r="X8" s="200"/>
      <c r="Y8" s="207"/>
      <c r="Z8" s="194"/>
    </row>
    <row r="9" spans="1:28">
      <c r="A9" s="194"/>
      <c r="B9" s="226"/>
      <c r="C9" s="195"/>
      <c r="D9" s="194"/>
      <c r="E9" s="195"/>
      <c r="F9" s="194"/>
      <c r="G9" s="195"/>
      <c r="H9" s="195"/>
      <c r="I9" s="195"/>
      <c r="J9" s="209"/>
      <c r="K9" s="200"/>
      <c r="L9" s="195"/>
      <c r="M9" s="209"/>
      <c r="N9" s="209"/>
      <c r="O9" s="194"/>
      <c r="P9" s="194"/>
      <c r="Q9" s="199"/>
      <c r="R9" s="194"/>
      <c r="S9" s="194"/>
      <c r="T9" s="208"/>
      <c r="U9" s="205"/>
      <c r="V9" s="206"/>
      <c r="W9" s="194"/>
      <c r="X9" s="200"/>
      <c r="Y9" s="207"/>
      <c r="Z9" s="194"/>
    </row>
    <row r="10" spans="1:28">
      <c r="A10" s="194"/>
      <c r="B10" s="195"/>
      <c r="C10" s="195"/>
      <c r="D10" s="194"/>
      <c r="E10" s="195"/>
      <c r="F10" s="194"/>
      <c r="G10" s="195"/>
      <c r="H10" s="195"/>
      <c r="I10" s="195"/>
      <c r="J10" s="50"/>
      <c r="K10" s="51"/>
      <c r="L10" s="29"/>
      <c r="M10" s="209"/>
      <c r="N10" s="209"/>
      <c r="O10" s="194"/>
      <c r="P10" s="194"/>
      <c r="Q10" s="194"/>
      <c r="R10" s="194"/>
      <c r="S10" s="194"/>
      <c r="T10" s="208"/>
      <c r="U10" s="205"/>
      <c r="V10" s="206"/>
      <c r="W10" s="194"/>
      <c r="X10" s="200"/>
      <c r="Y10" s="207"/>
      <c r="Z10" s="194"/>
      <c r="AA10" s="9"/>
    </row>
    <row r="11" spans="1:28">
      <c r="A11" s="194"/>
      <c r="B11" s="195"/>
      <c r="C11" s="195"/>
      <c r="D11" s="194"/>
      <c r="E11" s="195"/>
      <c r="F11" s="194"/>
      <c r="G11" s="195"/>
      <c r="H11" s="195"/>
      <c r="I11" s="195"/>
      <c r="J11" s="52"/>
      <c r="K11" s="53"/>
      <c r="L11" s="30"/>
      <c r="M11" s="209"/>
      <c r="N11" s="209"/>
      <c r="O11" s="194"/>
      <c r="P11" s="194"/>
      <c r="Q11" s="194"/>
      <c r="R11" s="194"/>
      <c r="S11" s="194"/>
      <c r="T11" s="212"/>
      <c r="U11" s="213"/>
      <c r="V11" s="214"/>
      <c r="W11" s="194"/>
      <c r="X11" s="200"/>
      <c r="Y11" s="207"/>
      <c r="Z11" s="194"/>
      <c r="AA11" s="10"/>
    </row>
    <row r="12" spans="1:28">
      <c r="A12" s="194"/>
      <c r="B12" s="195"/>
      <c r="C12" s="195"/>
      <c r="D12" s="194"/>
      <c r="E12" s="195"/>
      <c r="F12" s="194"/>
      <c r="G12" s="195"/>
      <c r="H12" s="195"/>
      <c r="I12" s="195"/>
      <c r="J12" s="209"/>
      <c r="K12" s="200"/>
      <c r="L12" s="195"/>
      <c r="M12" s="209"/>
      <c r="N12" s="209"/>
      <c r="O12" s="194"/>
      <c r="P12" s="194"/>
      <c r="Q12" s="194"/>
      <c r="R12" s="194"/>
      <c r="S12" s="194"/>
      <c r="T12" s="212"/>
      <c r="U12" s="213"/>
      <c r="V12" s="214"/>
      <c r="W12" s="194"/>
      <c r="X12" s="200"/>
      <c r="Y12" s="207"/>
      <c r="Z12" s="194"/>
    </row>
    <row r="13" spans="1:28">
      <c r="A13" s="194"/>
      <c r="B13" s="195"/>
      <c r="C13" s="195"/>
      <c r="D13" s="194"/>
      <c r="E13" s="226"/>
      <c r="F13" s="199"/>
      <c r="G13" s="226"/>
      <c r="H13" s="195"/>
      <c r="I13" s="195"/>
      <c r="J13" s="209"/>
      <c r="K13" s="200"/>
      <c r="L13" s="195"/>
      <c r="M13" s="209"/>
      <c r="N13" s="209"/>
      <c r="O13" s="194"/>
      <c r="P13" s="194"/>
      <c r="Q13" s="194"/>
      <c r="R13" s="194"/>
      <c r="S13" s="194"/>
      <c r="T13" s="208"/>
      <c r="U13" s="205"/>
      <c r="V13" s="206"/>
      <c r="W13" s="194"/>
      <c r="X13" s="200"/>
      <c r="Y13" s="207"/>
      <c r="Z13" s="194"/>
    </row>
    <row r="14" spans="1:28">
      <c r="A14" s="194"/>
      <c r="B14" s="226"/>
      <c r="C14" s="195"/>
      <c r="D14" s="194"/>
      <c r="E14" s="195"/>
      <c r="F14" s="194"/>
      <c r="G14" s="195"/>
      <c r="H14" s="195"/>
      <c r="I14" s="195"/>
      <c r="J14" s="209"/>
      <c r="K14" s="200"/>
      <c r="L14" s="195"/>
      <c r="M14" s="209"/>
      <c r="N14" s="209"/>
      <c r="O14" s="194"/>
      <c r="P14" s="194"/>
      <c r="Q14" s="199"/>
      <c r="R14" s="194"/>
      <c r="S14" s="194"/>
      <c r="T14" s="195"/>
      <c r="U14" s="209"/>
      <c r="V14" s="209"/>
      <c r="W14" s="194"/>
      <c r="X14" s="200"/>
      <c r="Y14" s="207"/>
      <c r="Z14" s="194"/>
    </row>
    <row r="15" spans="1:28">
      <c r="A15" s="194"/>
      <c r="B15" s="226"/>
      <c r="C15" s="195"/>
      <c r="D15" s="194"/>
      <c r="E15" s="195"/>
      <c r="F15" s="194"/>
      <c r="G15" s="195"/>
      <c r="H15" s="195"/>
      <c r="I15" s="195"/>
      <c r="J15" s="209"/>
      <c r="K15" s="200"/>
      <c r="L15" s="195"/>
      <c r="M15" s="209"/>
      <c r="N15" s="209"/>
      <c r="O15" s="194"/>
      <c r="P15" s="194"/>
      <c r="Q15" s="199"/>
      <c r="R15" s="194"/>
      <c r="S15" s="194"/>
      <c r="T15" s="195"/>
      <c r="U15" s="209"/>
      <c r="V15" s="209"/>
      <c r="W15" s="194"/>
      <c r="X15" s="200"/>
      <c r="Y15" s="207"/>
      <c r="Z15" s="194"/>
    </row>
    <row r="16" spans="1:28">
      <c r="A16" s="194"/>
      <c r="B16" s="226"/>
      <c r="C16" s="195"/>
      <c r="D16" s="194"/>
      <c r="E16" s="226"/>
      <c r="F16" s="199"/>
      <c r="G16" s="226"/>
      <c r="H16" s="195"/>
      <c r="I16" s="195"/>
      <c r="J16" s="228"/>
      <c r="K16" s="200"/>
      <c r="L16" s="195"/>
      <c r="M16" s="228"/>
      <c r="N16" s="228"/>
      <c r="O16" s="194"/>
      <c r="P16" s="194"/>
      <c r="Q16" s="199"/>
      <c r="R16" s="194"/>
      <c r="S16" s="194"/>
      <c r="T16" s="215"/>
      <c r="U16" s="209"/>
      <c r="V16" s="209"/>
      <c r="W16" s="194"/>
      <c r="X16" s="200"/>
      <c r="Y16" s="207"/>
      <c r="Z16" s="194"/>
      <c r="AB16" s="4"/>
    </row>
    <row r="17" spans="1:28">
      <c r="A17" s="194"/>
      <c r="B17" s="195"/>
      <c r="C17" s="195"/>
      <c r="D17" s="194"/>
      <c r="E17" s="195"/>
      <c r="F17" s="194"/>
      <c r="G17" s="195"/>
      <c r="H17" s="195"/>
      <c r="I17" s="195"/>
      <c r="J17" s="209"/>
      <c r="K17" s="200"/>
      <c r="L17" s="195"/>
      <c r="M17" s="209"/>
      <c r="N17" s="209"/>
      <c r="O17" s="194"/>
      <c r="P17" s="194"/>
      <c r="Q17" s="194"/>
      <c r="R17" s="194"/>
      <c r="S17" s="194"/>
      <c r="T17" s="216"/>
      <c r="U17" s="209"/>
      <c r="V17" s="209"/>
      <c r="W17" s="194"/>
      <c r="X17" s="200"/>
      <c r="Y17" s="207"/>
      <c r="Z17" s="194"/>
    </row>
    <row r="18" spans="1:28">
      <c r="A18" s="194"/>
      <c r="B18" s="195"/>
      <c r="C18" s="195"/>
      <c r="D18" s="194"/>
      <c r="E18" s="195"/>
      <c r="F18" s="194"/>
      <c r="G18" s="195"/>
      <c r="H18" s="195"/>
      <c r="I18" s="195"/>
      <c r="J18" s="209"/>
      <c r="K18" s="200"/>
      <c r="L18" s="195"/>
      <c r="M18" s="209"/>
      <c r="N18" s="209"/>
      <c r="O18" s="194"/>
      <c r="P18" s="194"/>
      <c r="Q18" s="194"/>
      <c r="R18" s="194"/>
      <c r="S18" s="194"/>
      <c r="T18" s="197"/>
      <c r="U18" s="217"/>
      <c r="V18" s="217"/>
      <c r="W18" s="194"/>
      <c r="X18" s="200"/>
      <c r="Y18" s="207"/>
      <c r="Z18" s="194"/>
    </row>
    <row r="19" spans="1:28">
      <c r="A19" s="194"/>
      <c r="B19" s="195"/>
      <c r="C19" s="195"/>
      <c r="D19" s="194"/>
      <c r="E19" s="195"/>
      <c r="F19" s="194"/>
      <c r="G19" s="195"/>
      <c r="H19" s="195"/>
      <c r="I19" s="195"/>
      <c r="J19" s="209"/>
      <c r="K19" s="200"/>
      <c r="L19" s="195"/>
      <c r="M19" s="209"/>
      <c r="N19" s="209"/>
      <c r="O19" s="194"/>
      <c r="P19" s="194"/>
      <c r="Q19" s="194"/>
      <c r="R19" s="194"/>
      <c r="S19" s="194"/>
      <c r="T19" s="218"/>
      <c r="U19" s="217"/>
      <c r="V19" s="217"/>
      <c r="W19" s="194"/>
      <c r="X19" s="200"/>
      <c r="Y19" s="200"/>
      <c r="Z19" s="194"/>
    </row>
    <row r="20" spans="1:28">
      <c r="A20" s="194"/>
      <c r="B20" s="195"/>
      <c r="C20" s="195"/>
      <c r="D20" s="194"/>
      <c r="E20" s="195"/>
      <c r="F20" s="194"/>
      <c r="G20" s="195"/>
      <c r="H20" s="195"/>
      <c r="I20" s="195"/>
      <c r="J20" s="209"/>
      <c r="K20" s="200"/>
      <c r="L20" s="195"/>
      <c r="M20" s="209"/>
      <c r="N20" s="209"/>
      <c r="O20" s="194"/>
      <c r="P20" s="194"/>
      <c r="Q20" s="194"/>
      <c r="R20" s="194"/>
      <c r="S20" s="194"/>
      <c r="T20" s="218"/>
      <c r="U20" s="217"/>
      <c r="V20" s="217"/>
      <c r="W20" s="194"/>
      <c r="X20" s="200"/>
      <c r="Y20" s="200"/>
      <c r="Z20" s="194"/>
    </row>
    <row r="21" spans="1:28">
      <c r="A21" s="227"/>
      <c r="B21" s="195"/>
      <c r="C21" s="195"/>
      <c r="D21" s="194"/>
      <c r="E21" s="195"/>
      <c r="F21" s="194"/>
      <c r="G21" s="195"/>
      <c r="H21" s="195"/>
      <c r="I21" s="195"/>
      <c r="J21" s="209"/>
      <c r="K21" s="200"/>
      <c r="L21" s="195"/>
      <c r="M21" s="209"/>
      <c r="N21" s="209"/>
      <c r="O21" s="194"/>
      <c r="P21" s="227"/>
      <c r="Q21" s="194"/>
      <c r="R21" s="194"/>
      <c r="S21" s="194"/>
      <c r="T21" s="195"/>
      <c r="U21" s="209"/>
      <c r="V21" s="209"/>
      <c r="W21" s="194"/>
      <c r="X21" s="200"/>
      <c r="Y21" s="200"/>
      <c r="Z21" s="194"/>
    </row>
    <row r="22" spans="1:28">
      <c r="A22" s="194"/>
      <c r="B22" s="226"/>
      <c r="C22" s="195"/>
      <c r="D22" s="194"/>
      <c r="E22" s="195"/>
      <c r="F22" s="194"/>
      <c r="G22" s="195"/>
      <c r="H22" s="195"/>
      <c r="I22" s="195"/>
      <c r="J22" s="209"/>
      <c r="K22" s="200"/>
      <c r="L22" s="195"/>
      <c r="M22" s="209"/>
      <c r="N22" s="209"/>
      <c r="O22" s="194"/>
      <c r="P22" s="194"/>
      <c r="Q22" s="199"/>
      <c r="R22" s="194"/>
      <c r="S22" s="194"/>
      <c r="T22" s="216"/>
      <c r="U22" s="209"/>
      <c r="V22" s="209"/>
      <c r="W22" s="194"/>
      <c r="X22" s="200"/>
      <c r="Y22" s="200"/>
      <c r="Z22" s="194"/>
    </row>
    <row r="23" spans="1:28">
      <c r="A23" s="194"/>
      <c r="B23" s="226"/>
      <c r="C23" s="195"/>
      <c r="D23" s="194"/>
      <c r="E23" s="195"/>
      <c r="F23" s="194"/>
      <c r="G23" s="195"/>
      <c r="H23" s="195"/>
      <c r="I23" s="195"/>
      <c r="J23" s="209"/>
      <c r="K23" s="200"/>
      <c r="L23" s="195"/>
      <c r="M23" s="209"/>
      <c r="N23" s="209"/>
      <c r="O23" s="194"/>
      <c r="P23" s="194"/>
      <c r="Q23" s="199"/>
      <c r="R23" s="194"/>
      <c r="S23" s="194"/>
      <c r="T23" s="195"/>
      <c r="U23" s="209"/>
      <c r="V23" s="209"/>
      <c r="W23" s="194"/>
      <c r="X23" s="200"/>
      <c r="Y23" s="200"/>
      <c r="Z23" s="194"/>
    </row>
    <row r="24" spans="1:28">
      <c r="A24" s="194"/>
      <c r="B24" s="226"/>
      <c r="C24" s="195"/>
      <c r="D24" s="194"/>
      <c r="E24" s="195"/>
      <c r="F24" s="194"/>
      <c r="G24" s="195"/>
      <c r="H24" s="195"/>
      <c r="I24" s="195"/>
      <c r="J24" s="54"/>
      <c r="K24" s="55"/>
      <c r="L24" s="31"/>
      <c r="M24" s="209"/>
      <c r="N24" s="209"/>
      <c r="O24" s="194"/>
      <c r="P24" s="194"/>
      <c r="Q24" s="199"/>
      <c r="R24" s="194"/>
      <c r="S24" s="194"/>
      <c r="T24" s="195"/>
      <c r="U24" s="209"/>
      <c r="V24" s="209"/>
      <c r="W24" s="194"/>
      <c r="X24" s="200"/>
      <c r="Y24" s="200"/>
      <c r="Z24" s="194"/>
      <c r="AA24" s="17"/>
    </row>
    <row r="25" spans="1:28">
      <c r="A25" s="194"/>
      <c r="B25" s="195"/>
      <c r="C25" s="195"/>
      <c r="D25" s="194"/>
      <c r="E25" s="195"/>
      <c r="F25" s="194"/>
      <c r="G25" s="195"/>
      <c r="H25" s="195"/>
      <c r="I25" s="195"/>
      <c r="J25" s="54"/>
      <c r="K25" s="55"/>
      <c r="L25" s="31"/>
      <c r="M25" s="209"/>
      <c r="N25" s="209"/>
      <c r="O25" s="194"/>
      <c r="P25" s="194"/>
      <c r="Q25" s="194"/>
      <c r="R25" s="194"/>
      <c r="S25" s="194"/>
      <c r="T25" s="216"/>
      <c r="U25" s="209"/>
      <c r="V25" s="209"/>
      <c r="W25" s="194"/>
      <c r="X25" s="200"/>
      <c r="Y25" s="200"/>
      <c r="Z25" s="194"/>
      <c r="AA25" s="17"/>
    </row>
    <row r="26" spans="1:28">
      <c r="A26" s="194"/>
      <c r="B26" s="195"/>
      <c r="C26" s="195"/>
      <c r="D26" s="194"/>
      <c r="E26" s="195"/>
      <c r="F26" s="194"/>
      <c r="G26" s="195"/>
      <c r="H26" s="195"/>
      <c r="I26" s="195"/>
      <c r="J26" s="209"/>
      <c r="K26" s="200"/>
      <c r="L26" s="195"/>
      <c r="M26" s="209"/>
      <c r="N26" s="209"/>
      <c r="O26" s="194"/>
      <c r="P26" s="194"/>
      <c r="Q26" s="194"/>
      <c r="R26" s="194"/>
      <c r="S26" s="194"/>
      <c r="T26" s="197"/>
      <c r="U26" s="217"/>
      <c r="V26" s="217"/>
      <c r="W26" s="194"/>
      <c r="X26" s="200"/>
      <c r="Y26" s="200"/>
      <c r="Z26" s="194"/>
    </row>
    <row r="27" spans="1:28">
      <c r="A27" s="194"/>
      <c r="B27" s="195"/>
      <c r="C27" s="195"/>
      <c r="D27" s="194"/>
      <c r="E27" s="195"/>
      <c r="F27" s="194"/>
      <c r="G27" s="195"/>
      <c r="H27" s="195"/>
      <c r="I27" s="195"/>
      <c r="J27" s="209"/>
      <c r="K27" s="200"/>
      <c r="L27" s="195"/>
      <c r="M27" s="209"/>
      <c r="N27" s="209"/>
      <c r="O27" s="194"/>
      <c r="P27" s="194"/>
      <c r="Q27" s="194"/>
      <c r="R27" s="194"/>
      <c r="S27" s="194"/>
      <c r="T27" s="218"/>
      <c r="U27" s="217"/>
      <c r="V27" s="217"/>
      <c r="W27" s="194"/>
      <c r="X27" s="200"/>
      <c r="Y27" s="200"/>
      <c r="Z27" s="194"/>
    </row>
    <row r="28" spans="1:28">
      <c r="A28" s="194"/>
      <c r="B28" s="195"/>
      <c r="C28" s="195"/>
      <c r="D28" s="194"/>
      <c r="E28" s="226"/>
      <c r="F28" s="199"/>
      <c r="G28" s="226"/>
      <c r="H28" s="195"/>
      <c r="I28" s="195"/>
      <c r="J28" s="209"/>
      <c r="K28" s="200"/>
      <c r="L28" s="195"/>
      <c r="M28" s="209"/>
      <c r="N28" s="209"/>
      <c r="O28" s="194"/>
      <c r="P28" s="194"/>
      <c r="Q28" s="194"/>
      <c r="R28" s="194"/>
      <c r="S28" s="194"/>
      <c r="T28" s="218"/>
      <c r="U28" s="217"/>
      <c r="V28" s="217"/>
      <c r="W28" s="194"/>
      <c r="X28" s="200"/>
      <c r="Y28" s="200"/>
      <c r="Z28" s="194"/>
    </row>
    <row r="29" spans="1:28">
      <c r="A29" s="194"/>
      <c r="B29" s="226"/>
      <c r="C29" s="195"/>
      <c r="D29" s="194"/>
      <c r="E29" s="195"/>
      <c r="F29" s="194"/>
      <c r="G29" s="195"/>
      <c r="H29" s="195"/>
      <c r="I29" s="195"/>
      <c r="J29" s="209"/>
      <c r="K29" s="200"/>
      <c r="L29" s="195"/>
      <c r="M29" s="209"/>
      <c r="N29" s="209"/>
      <c r="O29" s="194"/>
      <c r="P29" s="194"/>
      <c r="Q29" s="199"/>
      <c r="R29" s="194"/>
      <c r="S29" s="194"/>
      <c r="T29" s="195"/>
      <c r="U29" s="209"/>
      <c r="V29" s="209"/>
      <c r="W29" s="194"/>
      <c r="X29" s="200"/>
      <c r="Y29" s="200"/>
      <c r="Z29" s="194"/>
    </row>
    <row r="30" spans="1:28">
      <c r="A30" s="194"/>
      <c r="B30" s="226"/>
      <c r="C30" s="195"/>
      <c r="D30" s="194"/>
      <c r="E30" s="226"/>
      <c r="F30" s="199"/>
      <c r="G30" s="226"/>
      <c r="H30" s="195"/>
      <c r="I30" s="195"/>
      <c r="J30" s="228"/>
      <c r="K30" s="200"/>
      <c r="L30" s="195"/>
      <c r="M30" s="228"/>
      <c r="N30" s="209"/>
      <c r="O30" s="194"/>
      <c r="P30" s="194"/>
      <c r="Q30" s="199"/>
      <c r="R30" s="194"/>
      <c r="S30" s="194"/>
      <c r="T30" s="195"/>
      <c r="U30" s="209"/>
      <c r="V30" s="209"/>
      <c r="W30" s="194"/>
      <c r="X30" s="200"/>
      <c r="Y30" s="200"/>
      <c r="Z30" s="194"/>
      <c r="AB30" s="4"/>
    </row>
    <row r="31" spans="1:28">
      <c r="A31" s="194"/>
      <c r="B31" s="195"/>
      <c r="C31" s="195"/>
      <c r="D31" s="194"/>
      <c r="E31" s="195"/>
      <c r="F31" s="194"/>
      <c r="G31" s="195"/>
      <c r="H31" s="195"/>
      <c r="I31" s="195"/>
      <c r="J31" s="209"/>
      <c r="K31" s="200"/>
      <c r="L31" s="195"/>
      <c r="M31" s="209"/>
      <c r="N31" s="209"/>
      <c r="O31" s="194"/>
      <c r="P31" s="194"/>
      <c r="Q31" s="194"/>
      <c r="R31" s="194"/>
      <c r="S31" s="194"/>
      <c r="T31" s="219"/>
      <c r="U31" s="220"/>
      <c r="V31" s="220"/>
      <c r="W31" s="194"/>
      <c r="X31" s="200"/>
      <c r="Y31" s="200"/>
      <c r="Z31" s="194"/>
    </row>
    <row r="32" spans="1:28">
      <c r="A32" s="194"/>
      <c r="B32" s="195"/>
      <c r="C32" s="195"/>
      <c r="D32" s="194"/>
      <c r="E32" s="195"/>
      <c r="F32" s="194"/>
      <c r="G32" s="195"/>
      <c r="H32" s="195"/>
      <c r="I32" s="195"/>
      <c r="J32" s="209"/>
      <c r="K32" s="200"/>
      <c r="L32" s="195"/>
      <c r="M32" s="209"/>
      <c r="N32" s="209"/>
      <c r="O32" s="194"/>
      <c r="P32" s="194"/>
      <c r="Q32" s="194"/>
      <c r="R32" s="194"/>
      <c r="S32" s="194"/>
      <c r="T32" s="194"/>
      <c r="U32" s="200"/>
      <c r="V32" s="200"/>
      <c r="W32" s="194"/>
      <c r="X32" s="200"/>
      <c r="Y32" s="200"/>
      <c r="Z32" s="194"/>
    </row>
    <row r="33" spans="1:35">
      <c r="A33" s="194"/>
      <c r="B33" s="195"/>
      <c r="C33" s="195"/>
      <c r="D33" s="194"/>
      <c r="E33" s="195"/>
      <c r="F33" s="194"/>
      <c r="G33" s="195"/>
      <c r="H33" s="195"/>
      <c r="I33" s="195"/>
      <c r="J33" s="209"/>
      <c r="K33" s="200"/>
      <c r="L33" s="195"/>
      <c r="M33" s="209"/>
      <c r="N33" s="209"/>
      <c r="O33" s="194"/>
      <c r="P33" s="194"/>
      <c r="Q33" s="194"/>
      <c r="R33" s="194"/>
      <c r="S33" s="194"/>
      <c r="T33" s="194"/>
      <c r="U33" s="200"/>
      <c r="V33" s="200"/>
      <c r="W33" s="194"/>
      <c r="X33" s="200"/>
      <c r="Y33" s="200"/>
      <c r="Z33" s="194"/>
    </row>
    <row r="34" spans="1:35">
      <c r="A34" s="194"/>
      <c r="B34" s="226"/>
      <c r="C34" s="195"/>
      <c r="D34" s="194"/>
      <c r="E34" s="195"/>
      <c r="F34" s="194"/>
      <c r="G34" s="195"/>
      <c r="H34" s="195"/>
      <c r="I34" s="195"/>
      <c r="J34" s="209"/>
      <c r="K34" s="200"/>
      <c r="L34" s="195"/>
      <c r="M34" s="209"/>
      <c r="N34" s="209"/>
      <c r="O34" s="194"/>
      <c r="P34" s="194"/>
      <c r="Q34" s="199"/>
      <c r="R34" s="194"/>
      <c r="S34" s="194"/>
      <c r="T34" s="194"/>
      <c r="U34" s="200"/>
      <c r="V34" s="200"/>
      <c r="W34" s="194"/>
      <c r="X34" s="200"/>
      <c r="Y34" s="200"/>
      <c r="Z34" s="194"/>
    </row>
    <row r="35" spans="1:35">
      <c r="A35" s="194"/>
      <c r="B35" s="226"/>
      <c r="C35" s="195"/>
      <c r="D35" s="194"/>
      <c r="E35" s="195"/>
      <c r="F35" s="194"/>
      <c r="G35" s="195"/>
      <c r="H35" s="195"/>
      <c r="I35" s="195"/>
      <c r="J35" s="209"/>
      <c r="K35" s="200"/>
      <c r="L35" s="195"/>
      <c r="M35" s="209"/>
      <c r="N35" s="209"/>
      <c r="O35" s="194"/>
      <c r="P35" s="194"/>
      <c r="Q35" s="199"/>
      <c r="R35" s="194"/>
      <c r="S35" s="194"/>
      <c r="T35" s="194"/>
      <c r="U35" s="200"/>
      <c r="V35" s="200"/>
      <c r="W35" s="194"/>
      <c r="X35" s="200"/>
      <c r="Y35" s="200"/>
      <c r="Z35" s="194"/>
    </row>
    <row r="36" spans="1:35">
      <c r="A36" s="194"/>
      <c r="B36" s="195"/>
      <c r="C36" s="195"/>
      <c r="D36" s="194"/>
      <c r="E36" s="195"/>
      <c r="F36" s="194"/>
      <c r="G36" s="195"/>
      <c r="H36" s="195"/>
      <c r="I36" s="195"/>
      <c r="J36" s="209"/>
      <c r="K36" s="200"/>
      <c r="L36" s="195"/>
      <c r="M36" s="209"/>
      <c r="N36" s="209"/>
      <c r="O36" s="194"/>
      <c r="P36" s="194"/>
      <c r="Q36" s="194"/>
      <c r="R36" s="221"/>
      <c r="S36" s="194"/>
      <c r="T36" s="194"/>
      <c r="U36" s="200"/>
      <c r="V36" s="200"/>
      <c r="W36" s="194"/>
      <c r="X36" s="200"/>
      <c r="Y36" s="200"/>
      <c r="Z36" s="194"/>
    </row>
    <row r="37" spans="1:35">
      <c r="A37" s="194"/>
      <c r="B37" s="195"/>
      <c r="C37" s="195"/>
      <c r="D37" s="194"/>
      <c r="E37" s="224"/>
      <c r="F37" s="225"/>
      <c r="G37" s="224"/>
      <c r="H37" s="195"/>
      <c r="I37" s="195"/>
      <c r="J37" s="209"/>
      <c r="K37" s="200"/>
      <c r="L37" s="195"/>
      <c r="M37" s="209"/>
      <c r="N37" s="209"/>
      <c r="O37" s="194"/>
      <c r="P37" s="194"/>
      <c r="Q37" s="194"/>
      <c r="R37" s="221"/>
      <c r="S37" s="194"/>
      <c r="T37" s="194"/>
      <c r="U37" s="200"/>
      <c r="V37" s="200"/>
      <c r="W37" s="194"/>
      <c r="X37" s="200"/>
      <c r="Y37" s="200"/>
      <c r="Z37" s="194"/>
    </row>
    <row r="38" spans="1:35">
      <c r="A38" s="194"/>
      <c r="B38" s="195"/>
      <c r="C38" s="195"/>
      <c r="D38" s="194"/>
      <c r="E38" s="195"/>
      <c r="F38" s="194"/>
      <c r="G38" s="195"/>
      <c r="H38" s="195"/>
      <c r="I38" s="195"/>
      <c r="J38" s="209"/>
      <c r="K38" s="200"/>
      <c r="L38" s="195"/>
      <c r="M38" s="209"/>
      <c r="N38" s="209"/>
      <c r="O38" s="194"/>
      <c r="P38" s="194"/>
      <c r="Q38" s="194"/>
      <c r="R38" s="221"/>
      <c r="S38" s="194"/>
      <c r="T38" s="194"/>
      <c r="U38" s="200"/>
      <c r="V38" s="200"/>
      <c r="W38" s="194"/>
      <c r="X38" s="200"/>
      <c r="Y38" s="200"/>
      <c r="Z38" s="194"/>
    </row>
    <row r="39" spans="1:35">
      <c r="A39" s="194"/>
      <c r="B39" s="195"/>
      <c r="C39" s="195"/>
      <c r="D39" s="194"/>
      <c r="E39" s="195"/>
      <c r="F39" s="194"/>
      <c r="G39" s="195"/>
      <c r="H39" s="195"/>
      <c r="I39" s="195"/>
      <c r="J39" s="209"/>
      <c r="K39" s="200"/>
      <c r="L39" s="195"/>
      <c r="M39" s="209"/>
      <c r="N39" s="209"/>
      <c r="O39" s="194"/>
      <c r="P39" s="194"/>
      <c r="Q39" s="194"/>
      <c r="R39" s="194"/>
      <c r="S39" s="194"/>
      <c r="T39" s="194"/>
      <c r="U39" s="200"/>
      <c r="V39" s="222"/>
      <c r="W39" s="194"/>
      <c r="X39" s="200"/>
      <c r="Y39" s="200"/>
      <c r="Z39" s="203"/>
    </row>
    <row r="40" spans="1:35">
      <c r="A40" s="194"/>
      <c r="B40" s="195"/>
      <c r="C40" s="195"/>
      <c r="D40" s="194"/>
      <c r="E40" s="195"/>
      <c r="F40" s="194"/>
      <c r="G40" s="195"/>
      <c r="H40" s="195"/>
      <c r="I40" s="195"/>
      <c r="J40" s="209"/>
      <c r="K40" s="200"/>
      <c r="L40" s="195"/>
      <c r="M40" s="209"/>
      <c r="N40" s="209"/>
      <c r="O40" s="194"/>
      <c r="P40" s="194"/>
      <c r="Q40" s="194"/>
      <c r="R40" s="194"/>
      <c r="S40" s="194"/>
      <c r="T40" s="194"/>
      <c r="U40" s="200"/>
      <c r="V40" s="222"/>
      <c r="W40" s="194"/>
      <c r="X40" s="200"/>
      <c r="Y40" s="200"/>
      <c r="Z40" s="223"/>
    </row>
    <row r="41" spans="1:35">
      <c r="V41" s="76"/>
      <c r="W41" s="22"/>
      <c r="X41" s="78"/>
      <c r="Z41" s="21"/>
    </row>
    <row r="46" spans="1:35">
      <c r="F46" s="39" t="s">
        <v>22</v>
      </c>
      <c r="AI46" s="39" t="s">
        <v>24</v>
      </c>
    </row>
    <row r="47" spans="1:35">
      <c r="F47" s="39" t="s">
        <v>23</v>
      </c>
      <c r="AI47" s="39" t="s">
        <v>25</v>
      </c>
    </row>
    <row r="48" spans="1:35">
      <c r="B48" s="24" t="s">
        <v>27</v>
      </c>
      <c r="D48" s="39" t="s">
        <v>26</v>
      </c>
      <c r="AG48" s="39" t="s">
        <v>26</v>
      </c>
    </row>
    <row r="49" spans="2:45">
      <c r="B49" s="26" t="s">
        <v>30</v>
      </c>
      <c r="C49" s="36" t="s">
        <v>21</v>
      </c>
      <c r="D49" s="26"/>
      <c r="E49" s="26"/>
      <c r="F49" s="36" t="s">
        <v>18</v>
      </c>
      <c r="G49" s="26"/>
      <c r="H49" s="26"/>
      <c r="I49" s="26"/>
      <c r="J49" s="56" t="s">
        <v>20</v>
      </c>
      <c r="K49" s="57" t="s">
        <v>19</v>
      </c>
      <c r="L49" s="61" t="s">
        <v>33</v>
      </c>
      <c r="M49" s="72" t="s">
        <v>18</v>
      </c>
      <c r="N49" s="48" t="s">
        <v>17</v>
      </c>
      <c r="O49" s="2"/>
      <c r="P49" s="2"/>
      <c r="AG49" s="26" t="s">
        <v>30</v>
      </c>
      <c r="AH49" s="36" t="s">
        <v>21</v>
      </c>
      <c r="AI49" s="26"/>
      <c r="AJ49" s="26"/>
      <c r="AK49" s="36" t="s">
        <v>18</v>
      </c>
      <c r="AL49" s="26"/>
      <c r="AM49" s="26"/>
      <c r="AN49" s="26"/>
      <c r="AO49" s="34" t="s">
        <v>20</v>
      </c>
      <c r="AP49" s="32" t="s">
        <v>19</v>
      </c>
      <c r="AQ49" s="61" t="s">
        <v>33</v>
      </c>
      <c r="AR49" s="47" t="s">
        <v>18</v>
      </c>
      <c r="AS49" s="48" t="s">
        <v>17</v>
      </c>
    </row>
    <row r="50" spans="2:45">
      <c r="B50" s="27" t="s">
        <v>34</v>
      </c>
      <c r="C50" s="37">
        <v>0.6</v>
      </c>
      <c r="D50" s="27">
        <v>0</v>
      </c>
      <c r="E50" s="27">
        <f>Properties!$F$6*D50/(Properties!$G$6+D50*(Properties!$F$6-Properties!$G$6))</f>
        <v>0</v>
      </c>
      <c r="F50" s="37">
        <v>9</v>
      </c>
      <c r="G50" s="27">
        <f>4.76/2*(4*(1-E50)+E50)/C50/(4.76/2*(4*(1-E50)+E50)/C50+1)</f>
        <v>0.94071146245059289</v>
      </c>
      <c r="H50" s="27">
        <f>(1-E50)/(4.76/2*(4*(1-E50)+E50)/C50+1)</f>
        <v>5.9288537549407112E-2</v>
      </c>
      <c r="I50" s="27">
        <f>F50*Properties!$E$15*60*1000</f>
        <v>81.430081581047446</v>
      </c>
      <c r="J50" s="58">
        <f>I50*G50</f>
        <v>76.60221113157823</v>
      </c>
      <c r="K50" s="59">
        <f>I50*H50</f>
        <v>4.8278704494692164</v>
      </c>
      <c r="L50" s="23" t="s">
        <v>34</v>
      </c>
      <c r="M50" s="42">
        <f>(J50+K50)*0.001/60/Properties!$E$15</f>
        <v>9</v>
      </c>
      <c r="N50" s="45">
        <f t="shared" ref="N50:N55" si="0">K50/J50*2/0.21</f>
        <v>0.60024009603841533</v>
      </c>
      <c r="O50" s="2"/>
      <c r="P50" s="2"/>
      <c r="AG50" s="27">
        <v>1</v>
      </c>
      <c r="AH50" s="37">
        <v>0.6</v>
      </c>
      <c r="AI50" s="27">
        <v>0</v>
      </c>
      <c r="AJ50" s="27">
        <f>Properties!$F$6*AI50/(Properties!$G$6+AI50*(Properties!$F$6-Properties!$G$6))</f>
        <v>0</v>
      </c>
      <c r="AK50" s="37">
        <v>7</v>
      </c>
      <c r="AL50" s="27">
        <f>4.76/2*(4*(1-AJ50)+AJ50)/AH50/(4.76/2*(4*(1-AJ50)+AJ50)/AH50+1)</f>
        <v>0.94071146245059289</v>
      </c>
      <c r="AM50" s="27">
        <f>(1-AJ50)/(4.76/2*(4*(1-AJ50)+AJ50)/AH50+1)</f>
        <v>5.9288537549407112E-2</v>
      </c>
      <c r="AN50" s="27">
        <f>AK50*Properties!$E$15*60*1000</f>
        <v>63.334507896370241</v>
      </c>
      <c r="AO50" s="35">
        <f>AN50*AL50</f>
        <v>59.579497546783074</v>
      </c>
      <c r="AP50" s="33">
        <f>AN50*AM50</f>
        <v>3.7550103495871681</v>
      </c>
      <c r="AR50" s="2">
        <f>(AO50+AP50)*0.001/60/Properties!$E$15</f>
        <v>7</v>
      </c>
      <c r="AS50" s="45">
        <f>AP50/AO50*2/0.21</f>
        <v>0.60024009603841533</v>
      </c>
    </row>
    <row r="51" spans="2:45">
      <c r="B51" s="27" t="s">
        <v>35</v>
      </c>
      <c r="C51" s="37"/>
      <c r="D51" s="27"/>
      <c r="E51" s="27"/>
      <c r="F51" s="37"/>
      <c r="G51" s="27"/>
      <c r="H51" s="27"/>
      <c r="I51" s="27"/>
      <c r="J51" s="58">
        <v>68.599999999999994</v>
      </c>
      <c r="K51" s="59">
        <v>4.83</v>
      </c>
      <c r="L51" s="23" t="s">
        <v>37</v>
      </c>
      <c r="M51" s="42">
        <f>(J51+K51)*0.001/60/Properties!$E$15</f>
        <v>8.1157968550263</v>
      </c>
      <c r="N51" s="45">
        <f t="shared" si="0"/>
        <v>0.6705539358600584</v>
      </c>
      <c r="O51" s="2"/>
      <c r="P51" s="2"/>
      <c r="AG51" s="27">
        <v>2</v>
      </c>
      <c r="AH51" s="37"/>
      <c r="AI51" s="27"/>
      <c r="AJ51" s="27"/>
      <c r="AK51" s="37"/>
      <c r="AL51" s="27"/>
      <c r="AM51" s="27"/>
      <c r="AN51" s="27"/>
      <c r="AO51" s="35">
        <v>65</v>
      </c>
      <c r="AP51" s="33">
        <v>3.75501</v>
      </c>
      <c r="AQ51" s="23" t="s">
        <v>34</v>
      </c>
      <c r="AR51" s="2">
        <f>(AO51+AP51)*0.001/60/Properties!$E$15</f>
        <v>7.5990970165504823</v>
      </c>
      <c r="AS51" s="45">
        <f>AP51/AO51*2/0.21</f>
        <v>0.55018461538461538</v>
      </c>
    </row>
    <row r="52" spans="2:45">
      <c r="J52" s="42">
        <v>80.599999999999994</v>
      </c>
      <c r="K52" s="74">
        <v>4.83</v>
      </c>
      <c r="L52" s="2" t="s">
        <v>36</v>
      </c>
      <c r="M52" s="42">
        <f>(J52+K52)*0.001/60/Properties!$E$15</f>
        <v>9.4420880474587605</v>
      </c>
      <c r="N52" s="45">
        <f t="shared" si="0"/>
        <v>0.57071960297766755</v>
      </c>
      <c r="O52" s="2"/>
      <c r="P52" s="2"/>
      <c r="AG52" s="27">
        <v>3</v>
      </c>
      <c r="AH52" s="37"/>
      <c r="AI52" s="27"/>
      <c r="AJ52" s="27"/>
      <c r="AK52" s="37"/>
      <c r="AL52" s="27"/>
      <c r="AM52" s="27"/>
      <c r="AN52" s="27"/>
      <c r="AO52" s="35">
        <v>62</v>
      </c>
      <c r="AP52" s="33">
        <v>3.75501</v>
      </c>
      <c r="AQ52" s="23" t="s">
        <v>35</v>
      </c>
      <c r="AR52" s="2">
        <f>(AO52+AP52)*0.001/60/Properties!$E$15</f>
        <v>7.2675242184423663</v>
      </c>
      <c r="AS52" s="45">
        <f>AP52/AO52*2/0.21</f>
        <v>0.57680645161290323</v>
      </c>
    </row>
    <row r="53" spans="2:45">
      <c r="B53" s="27" t="s">
        <v>41</v>
      </c>
      <c r="J53" s="58">
        <v>68.599999999999994</v>
      </c>
      <c r="K53" s="59">
        <v>4.83</v>
      </c>
      <c r="L53" s="2" t="s">
        <v>38</v>
      </c>
      <c r="M53" s="42">
        <f>(J53+K53)*0.001/60/Properties!$E$15</f>
        <v>8.1157968550263</v>
      </c>
      <c r="N53" s="45">
        <f t="shared" si="0"/>
        <v>0.6705539358600584</v>
      </c>
      <c r="AG53" s="27"/>
      <c r="AH53" s="37"/>
      <c r="AI53" s="27"/>
      <c r="AJ53" s="27"/>
      <c r="AK53" s="37"/>
      <c r="AL53" s="27"/>
      <c r="AM53" s="27"/>
      <c r="AN53" s="27"/>
      <c r="AO53" s="35">
        <v>64</v>
      </c>
      <c r="AP53" s="33">
        <v>3.75501</v>
      </c>
      <c r="AQ53" s="23" t="s">
        <v>41</v>
      </c>
      <c r="AR53" s="2">
        <f>(AO53+AP53)*0.001/60/Properties!$E$15</f>
        <v>7.4885727505144439</v>
      </c>
      <c r="AS53" s="45">
        <f>AP53/AO53*2/0.21</f>
        <v>0.55878125000000001</v>
      </c>
    </row>
    <row r="54" spans="2:45">
      <c r="J54" s="58">
        <v>80</v>
      </c>
      <c r="K54" s="59">
        <v>4.83</v>
      </c>
      <c r="L54" s="2" t="s">
        <v>39</v>
      </c>
      <c r="M54" s="42">
        <f>(J54+K54)*0.001/60/Properties!$E$15</f>
        <v>9.3757734878371384</v>
      </c>
      <c r="N54" s="45">
        <f t="shared" si="0"/>
        <v>0.57499999999999996</v>
      </c>
      <c r="AG54" s="27">
        <v>1</v>
      </c>
      <c r="AH54" s="37">
        <v>0.7</v>
      </c>
      <c r="AI54" s="27">
        <v>0</v>
      </c>
      <c r="AJ54" s="27">
        <f>Properties!$F$6*AI54/(Properties!$G$6+AI54*(Properties!$F$6-Properties!$G$6))</f>
        <v>0</v>
      </c>
      <c r="AK54" s="37">
        <v>14</v>
      </c>
      <c r="AL54" s="27">
        <f>4.76/2*(4*(1-AJ54)+AJ54)/AH54/(4.76/2*(4*(1-AJ54)+AJ54)/AH54+1)</f>
        <v>0.93150684931506844</v>
      </c>
      <c r="AM54" s="27">
        <f>(1-AJ54)/(4.76/2*(4*(1-AJ54)+AJ54)/AH54+1)</f>
        <v>6.8493150684931503E-2</v>
      </c>
      <c r="AN54" s="27">
        <f>AK54*Properties!$E$15*60*1000</f>
        <v>126.66901579274048</v>
      </c>
      <c r="AO54" s="35">
        <f>AN54*AL54</f>
        <v>117.99305580693633</v>
      </c>
      <c r="AP54" s="33">
        <f>AN54*AM54</f>
        <v>8.6759599858041412</v>
      </c>
      <c r="AQ54" s="23"/>
      <c r="AR54" s="2"/>
      <c r="AS54" s="45"/>
    </row>
    <row r="55" spans="2:45">
      <c r="B55" s="2" t="s">
        <v>42</v>
      </c>
      <c r="J55" s="58">
        <v>70</v>
      </c>
      <c r="K55" s="59">
        <v>4.83</v>
      </c>
      <c r="L55" s="2" t="s">
        <v>40</v>
      </c>
      <c r="M55" s="42">
        <f>(J55+K55)*0.001/60/Properties!$E$15</f>
        <v>8.2705308274767546</v>
      </c>
      <c r="N55" s="45">
        <f t="shared" si="0"/>
        <v>0.65714285714285725</v>
      </c>
      <c r="AG55" s="27">
        <v>2</v>
      </c>
      <c r="AH55" s="37"/>
      <c r="AI55" s="27"/>
      <c r="AJ55" s="27"/>
      <c r="AK55" s="38"/>
      <c r="AL55" s="27"/>
      <c r="AM55" s="27"/>
      <c r="AN55" s="27"/>
      <c r="AO55" s="35">
        <v>130</v>
      </c>
      <c r="AP55" s="33">
        <v>8.6759599999999999</v>
      </c>
      <c r="AQ55" s="23" t="s">
        <v>34</v>
      </c>
      <c r="AR55" s="2">
        <f>(AO55+AP55)*0.001/60/Properties!$E$15</f>
        <v>15.327058695843023</v>
      </c>
      <c r="AS55" s="45">
        <f>AP55/AO55*2/0.21</f>
        <v>0.63560146520146521</v>
      </c>
    </row>
    <row r="56" spans="2:45">
      <c r="B56" s="2" t="s">
        <v>43</v>
      </c>
      <c r="K56" s="98"/>
      <c r="N56" s="45"/>
      <c r="AG56" s="27">
        <v>3</v>
      </c>
      <c r="AH56" s="37"/>
      <c r="AI56" s="27"/>
      <c r="AJ56" s="27"/>
      <c r="AK56" s="38"/>
      <c r="AL56" s="27"/>
      <c r="AM56" s="27"/>
      <c r="AN56" s="27"/>
      <c r="AO56" s="35">
        <v>132</v>
      </c>
      <c r="AP56" s="33">
        <v>8.6759599999999999</v>
      </c>
      <c r="AQ56" s="23" t="s">
        <v>35</v>
      </c>
      <c r="AR56" s="2">
        <f>(AO56+AP56)*0.001/60/Properties!$E$15</f>
        <v>15.548107227915102</v>
      </c>
      <c r="AS56" s="45">
        <f>AP56/AO56*2/0.21</f>
        <v>0.62597113997114007</v>
      </c>
    </row>
    <row r="57" spans="2:45">
      <c r="B57" s="2" t="s">
        <v>44</v>
      </c>
      <c r="K57" s="98"/>
      <c r="N57" s="45"/>
      <c r="AG57" s="27"/>
      <c r="AH57" s="37"/>
      <c r="AI57" s="27"/>
      <c r="AJ57" s="27"/>
      <c r="AK57" s="38"/>
      <c r="AL57" s="27"/>
      <c r="AM57" s="27"/>
      <c r="AN57" s="27"/>
      <c r="AO57" s="35">
        <v>132</v>
      </c>
      <c r="AP57" s="33">
        <v>8.6759599999999999</v>
      </c>
      <c r="AQ57" s="23" t="s">
        <v>41</v>
      </c>
      <c r="AR57" s="2">
        <f>(AO57+AP57)*0.001/60/Properties!$E$15</f>
        <v>15.548107227915102</v>
      </c>
      <c r="AS57" s="45">
        <f>AP57/AO57*2/0.21</f>
        <v>0.62597113997114007</v>
      </c>
    </row>
    <row r="58" spans="2:45">
      <c r="K58" s="98"/>
      <c r="N58" s="45"/>
      <c r="AG58" s="27">
        <v>1</v>
      </c>
      <c r="AH58" s="37">
        <v>0.75</v>
      </c>
      <c r="AI58" s="27">
        <v>0</v>
      </c>
      <c r="AJ58" s="27">
        <f>Properties!$F$6*AI58/(Properties!$G$6+AI58*(Properties!$F$6-Properties!$G$6))</f>
        <v>0</v>
      </c>
      <c r="AK58" s="37">
        <v>22</v>
      </c>
      <c r="AL58" s="27">
        <f>4.76/2*(4*(1-AJ58)+AJ58)/AH58/(4.76/2*(4*(1-AJ58)+AJ58)/AH58+1)</f>
        <v>0.92697176241480039</v>
      </c>
      <c r="AM58" s="27">
        <f>(1-AJ58)/(4.76/2*(4*(1-AJ58)+AJ58)/AH58+1)</f>
        <v>7.3028237585199607E-2</v>
      </c>
      <c r="AN58" s="27">
        <f>AK58*Properties!$E$15*60*1000</f>
        <v>199.05131053144933</v>
      </c>
      <c r="AO58" s="35">
        <f>AN58*AL58</f>
        <v>184.51494413431331</v>
      </c>
      <c r="AP58" s="33">
        <f>AN58*AM58</f>
        <v>14.536366397136026</v>
      </c>
      <c r="AQ58" s="2"/>
      <c r="AR58" s="2"/>
      <c r="AS58" s="45"/>
    </row>
    <row r="59" spans="2:45">
      <c r="B59" s="27" t="s">
        <v>31</v>
      </c>
      <c r="C59" s="37">
        <v>0.7</v>
      </c>
      <c r="D59" s="27">
        <v>0</v>
      </c>
      <c r="E59" s="27">
        <f>Properties!$F$6*D59/(Properties!$G$6+D59*(Properties!$F$6-Properties!$G$6))</f>
        <v>0</v>
      </c>
      <c r="F59" s="37">
        <v>14</v>
      </c>
      <c r="G59" s="27">
        <f>4.76/2*(4*(1-E59)+E59)/C59/(4.76/2*(4*(1-E59)+E59)/C59+1)</f>
        <v>0.93150684931506844</v>
      </c>
      <c r="H59" s="27">
        <f>(1-E59)/(4.76/2*(4*(1-E59)+E59)/C59+1)</f>
        <v>6.8493150684931503E-2</v>
      </c>
      <c r="I59" s="27">
        <f>F59*Properties!$E$15*60*1000</f>
        <v>126.66901579274048</v>
      </c>
      <c r="J59" s="58">
        <f>I59*G59</f>
        <v>117.99305580693633</v>
      </c>
      <c r="K59" s="59">
        <f>I59*H59</f>
        <v>8.6759599858041412</v>
      </c>
      <c r="L59" s="2" t="s">
        <v>32</v>
      </c>
      <c r="M59" s="42">
        <f>(J59+K59)*0.001/60/Properties!$E$15</f>
        <v>14</v>
      </c>
      <c r="N59" s="45">
        <f>K59/J59*2/0.21</f>
        <v>0.70028011204481799</v>
      </c>
      <c r="AG59" s="27">
        <v>2</v>
      </c>
      <c r="AH59" s="37"/>
      <c r="AI59" s="27"/>
      <c r="AJ59" s="27"/>
      <c r="AK59" s="38"/>
      <c r="AL59" s="27"/>
      <c r="AM59" s="27"/>
      <c r="AN59" s="27"/>
      <c r="AO59" s="35">
        <v>205</v>
      </c>
      <c r="AP59" s="33">
        <v>14.5364</v>
      </c>
      <c r="AQ59" s="23" t="s">
        <v>34</v>
      </c>
      <c r="AR59" s="2">
        <f>(AO59+AP59)*0.001/60/Properties!$E$15</f>
        <v>24.264099478194147</v>
      </c>
      <c r="AS59" s="45">
        <f>AP59/AO59*2/0.21</f>
        <v>0.67532636469221841</v>
      </c>
    </row>
    <row r="60" spans="2:45">
      <c r="B60" s="27"/>
      <c r="C60" s="37"/>
      <c r="D60" s="27"/>
      <c r="E60" s="27"/>
      <c r="F60" s="37"/>
      <c r="G60" s="27"/>
      <c r="H60" s="27"/>
      <c r="I60" s="27"/>
      <c r="J60" s="58">
        <v>131.9</v>
      </c>
      <c r="K60" s="59">
        <v>8.68</v>
      </c>
      <c r="L60" s="2" t="s">
        <v>45</v>
      </c>
      <c r="M60" s="42">
        <f>(J60+K60)*0.001/60/Properties!$E$15</f>
        <v>15.53750131934628</v>
      </c>
      <c r="N60" s="45">
        <f>K60/J60*2/0.21</f>
        <v>0.62673742734394733</v>
      </c>
      <c r="O60" s="2"/>
      <c r="P60" s="2"/>
      <c r="AG60" s="27">
        <v>3</v>
      </c>
      <c r="AH60" s="37"/>
      <c r="AI60" s="27"/>
      <c r="AJ60" s="27"/>
      <c r="AK60" s="38"/>
      <c r="AL60" s="27"/>
      <c r="AM60" s="27"/>
      <c r="AN60" s="27"/>
      <c r="AO60" s="35">
        <v>202</v>
      </c>
      <c r="AP60" s="33">
        <v>14.5364</v>
      </c>
      <c r="AQ60" s="23" t="s">
        <v>35</v>
      </c>
      <c r="AR60" s="2">
        <f>(AO60+AP60)*0.001/60/Properties!$E$15</f>
        <v>23.932526680086031</v>
      </c>
      <c r="AS60" s="45">
        <f>AP60/AO60*2/0.21</f>
        <v>0.68535596416784539</v>
      </c>
    </row>
    <row r="61" spans="2:45">
      <c r="B61" s="27"/>
      <c r="C61" s="37"/>
      <c r="D61" s="27"/>
      <c r="E61" s="27"/>
      <c r="F61" s="37"/>
      <c r="G61" s="27"/>
      <c r="H61" s="27"/>
      <c r="I61" s="27"/>
      <c r="J61" s="58">
        <v>133</v>
      </c>
      <c r="K61" s="59">
        <v>8.68</v>
      </c>
      <c r="L61" s="2" t="s">
        <v>46</v>
      </c>
      <c r="M61" s="42">
        <f>(J61+K61)*0.001/60/Properties!$E$15</f>
        <v>15.659078011985923</v>
      </c>
      <c r="N61" s="45">
        <f>K61/J61*2/0.21</f>
        <v>0.62155388471177953</v>
      </c>
      <c r="O61" s="2"/>
      <c r="P61" s="2"/>
      <c r="AG61" s="27"/>
      <c r="AH61" s="37"/>
      <c r="AI61" s="27"/>
      <c r="AJ61" s="27"/>
      <c r="AK61" s="38"/>
      <c r="AL61" s="27"/>
      <c r="AM61" s="27"/>
      <c r="AN61" s="27"/>
      <c r="AO61" s="35">
        <v>205</v>
      </c>
      <c r="AP61" s="33">
        <v>14.5364</v>
      </c>
      <c r="AQ61" s="23" t="s">
        <v>41</v>
      </c>
      <c r="AR61" s="2">
        <f>(AO61+AP61)*0.001/60/Properties!$E$15</f>
        <v>24.264099478194147</v>
      </c>
      <c r="AS61" s="45">
        <f>AP61/AO61*2/0.21</f>
        <v>0.67532636469221841</v>
      </c>
    </row>
    <row r="62" spans="2:45">
      <c r="B62" s="27"/>
      <c r="C62" s="37"/>
      <c r="D62" s="27"/>
      <c r="E62" s="27"/>
      <c r="F62" s="38"/>
      <c r="G62" s="27"/>
      <c r="H62" s="27"/>
      <c r="I62" s="27"/>
      <c r="J62" s="58">
        <v>125</v>
      </c>
      <c r="K62" s="59">
        <v>8.68</v>
      </c>
      <c r="L62" s="28" t="s">
        <v>47</v>
      </c>
      <c r="M62" s="42">
        <f>(J62+K62)*0.001/60/Properties!$E$15</f>
        <v>14.774883883697617</v>
      </c>
      <c r="N62" s="45">
        <f>K62/J62*2/0.21</f>
        <v>0.66133333333333333</v>
      </c>
      <c r="O62" s="2"/>
      <c r="P62" s="2"/>
      <c r="AG62" s="27">
        <v>1</v>
      </c>
      <c r="AH62" s="37">
        <v>0.8</v>
      </c>
      <c r="AI62" s="27">
        <v>0</v>
      </c>
      <c r="AJ62" s="27">
        <f>Properties!$F$6*AI62/(Properties!$G$6+AI62*(Properties!$F$6-Properties!$G$6))</f>
        <v>0</v>
      </c>
      <c r="AK62" s="37">
        <v>32</v>
      </c>
      <c r="AL62" s="27">
        <f>4.76/2*(4*(1-AJ62)+AJ62)/AH62/(4.76/2*(4*(1-AJ62)+AJ62)/AH62+1)</f>
        <v>0.92248062015503873</v>
      </c>
      <c r="AM62" s="27">
        <f>(1-AJ62)/(4.76/2*(4*(1-AJ62)+AJ62)/AH62+1)</f>
        <v>7.7519379844961253E-2</v>
      </c>
      <c r="AN62" s="27">
        <f>AK62*Properties!$E$15*60*1000</f>
        <v>289.5291789548354</v>
      </c>
      <c r="AO62" s="35">
        <f>AN62*AL62</f>
        <v>267.08505655523572</v>
      </c>
      <c r="AP62" s="33">
        <f>AN62*AM62</f>
        <v>22.444122399599646</v>
      </c>
      <c r="AS62" s="41"/>
    </row>
    <row r="63" spans="2:45">
      <c r="B63" s="27"/>
      <c r="C63" s="37"/>
      <c r="D63" s="27"/>
      <c r="E63" s="27"/>
      <c r="F63" s="38"/>
      <c r="G63" s="27"/>
      <c r="H63" s="27"/>
      <c r="I63" s="27"/>
      <c r="J63" s="58"/>
      <c r="K63" s="59"/>
      <c r="N63" s="45"/>
      <c r="O63" s="2"/>
      <c r="P63" s="2"/>
      <c r="AG63" s="27">
        <v>2</v>
      </c>
      <c r="AH63" s="37"/>
      <c r="AI63" s="27"/>
      <c r="AJ63" s="27"/>
      <c r="AK63" s="38"/>
      <c r="AL63" s="27"/>
      <c r="AM63" s="27"/>
      <c r="AN63" s="27"/>
      <c r="AO63" s="35">
        <v>293</v>
      </c>
      <c r="AP63" s="33">
        <v>22.444122399599646</v>
      </c>
      <c r="AQ63" s="23" t="s">
        <v>34</v>
      </c>
      <c r="AR63" s="2">
        <f>(AO63+AP63)*0.001/60/Properties!$E$15</f>
        <v>34.864230103598011</v>
      </c>
      <c r="AS63" s="45">
        <f>AP63/AO63*2/0.21</f>
        <v>0.72953428895171935</v>
      </c>
    </row>
    <row r="64" spans="2:45">
      <c r="B64" s="27"/>
      <c r="C64" s="37"/>
      <c r="D64" s="27"/>
      <c r="E64" s="27"/>
      <c r="F64" s="38"/>
      <c r="G64" s="27"/>
      <c r="H64" s="27"/>
      <c r="I64" s="27"/>
      <c r="J64" s="58"/>
      <c r="K64" s="59"/>
      <c r="N64" s="45"/>
      <c r="O64" s="2"/>
      <c r="P64" s="2"/>
      <c r="Q64" s="24" t="s">
        <v>63</v>
      </c>
      <c r="AG64" s="27">
        <v>3</v>
      </c>
      <c r="AH64" s="37"/>
      <c r="AI64" s="27"/>
      <c r="AJ64" s="27"/>
      <c r="AK64" s="38"/>
      <c r="AL64" s="27"/>
      <c r="AM64" s="27"/>
      <c r="AN64" s="27"/>
      <c r="AO64" s="35">
        <v>291</v>
      </c>
      <c r="AP64" s="33">
        <v>22.444122399599646</v>
      </c>
      <c r="AQ64" s="23" t="s">
        <v>35</v>
      </c>
      <c r="AR64" s="2">
        <f>(AO64+AP64)*0.001/60/Properties!$E$15</f>
        <v>34.643181571525936</v>
      </c>
      <c r="AS64" s="45">
        <f>AP64/AO64*2/0.21</f>
        <v>0.73454827031908521</v>
      </c>
    </row>
    <row r="65" spans="2:45">
      <c r="B65" s="27">
        <v>1</v>
      </c>
      <c r="C65" s="37">
        <v>0.75</v>
      </c>
      <c r="D65" s="27">
        <v>0</v>
      </c>
      <c r="E65" s="27">
        <f>Properties!$F$6*D65/(Properties!$G$6+D65*(Properties!$F$6-Properties!$G$6))</f>
        <v>0</v>
      </c>
      <c r="F65" s="37">
        <v>22</v>
      </c>
      <c r="G65" s="27">
        <f>4.76/2*(4*(1-E65)+E65)/C65/(4.76/2*(4*(1-E65)+E65)/C65+1)</f>
        <v>0.92697176241480039</v>
      </c>
      <c r="H65" s="27">
        <f>(1-E65)/(4.76/2*(4*(1-E65)+E65)/C65+1)</f>
        <v>7.3028237585199607E-2</v>
      </c>
      <c r="I65" s="27">
        <f>F65*Properties!$E$15*60*1000</f>
        <v>199.05131053144933</v>
      </c>
      <c r="J65" s="58">
        <f>I65*G65</f>
        <v>184.51494413431331</v>
      </c>
      <c r="K65" s="59">
        <f>I65*H65</f>
        <v>14.536366397136026</v>
      </c>
      <c r="N65" s="45"/>
      <c r="O65" s="2"/>
      <c r="P65" s="27">
        <v>1</v>
      </c>
      <c r="Q65" s="37">
        <v>0.75</v>
      </c>
      <c r="R65" s="27">
        <v>0</v>
      </c>
      <c r="S65" s="27">
        <f>Properties!$F$6*R65/(Properties!$G$6+R65*(Properties!$F$6-Properties!$G$6))</f>
        <v>0</v>
      </c>
      <c r="T65" s="37">
        <v>20</v>
      </c>
      <c r="U65" s="77">
        <f>4.76/2*(4*(1-S65)+S65)/Q65/(4.76/2*(4*(1-S65)+S65)/Q65+1)</f>
        <v>0.92697176241480039</v>
      </c>
      <c r="V65" s="77">
        <f>(1-S65)/(4.76/2*(4*(1-S65)+S65)/Q65+1)</f>
        <v>7.3028237585199607E-2</v>
      </c>
      <c r="W65" s="27">
        <f>T65*Properties!$E$15*60*1000</f>
        <v>180.95573684677214</v>
      </c>
      <c r="X65" s="58">
        <f>W65*U65</f>
        <v>167.74085830392121</v>
      </c>
      <c r="Y65" s="59">
        <f>W65*V65</f>
        <v>13.214878542850935</v>
      </c>
      <c r="Z65" s="114"/>
      <c r="AA65" s="115"/>
      <c r="AB65" s="74"/>
      <c r="AG65" s="27"/>
      <c r="AH65" s="37"/>
      <c r="AI65" s="27"/>
      <c r="AJ65" s="27"/>
      <c r="AK65" s="38"/>
      <c r="AL65" s="27"/>
      <c r="AM65" s="27"/>
      <c r="AN65" s="27"/>
      <c r="AO65" s="35">
        <v>289</v>
      </c>
      <c r="AP65" s="33">
        <v>22.444122399599646</v>
      </c>
      <c r="AQ65" s="23" t="s">
        <v>41</v>
      </c>
      <c r="AR65" s="2">
        <f>(AO65+AP65)*0.001/60/Properties!$E$15</f>
        <v>34.422133039453861</v>
      </c>
      <c r="AS65" s="45">
        <f>AP65/AO65*2/0.21</f>
        <v>0.73963164935243519</v>
      </c>
    </row>
    <row r="66" spans="2:45">
      <c r="B66" s="27">
        <v>2</v>
      </c>
      <c r="C66" s="37"/>
      <c r="D66" s="27"/>
      <c r="E66" s="27"/>
      <c r="F66" s="38"/>
      <c r="G66" s="27"/>
      <c r="H66" s="27"/>
      <c r="I66" s="27"/>
      <c r="J66" s="58">
        <v>209</v>
      </c>
      <c r="K66" s="59">
        <v>14.54</v>
      </c>
      <c r="L66" s="2" t="s">
        <v>45</v>
      </c>
      <c r="M66" s="42">
        <f>(J66+K66)*0.001/60/Properties!$E$15</f>
        <v>24.706594429696025</v>
      </c>
      <c r="N66" s="45">
        <f>K66/J66*2/0.21</f>
        <v>0.6625655046707678</v>
      </c>
      <c r="O66" s="2"/>
      <c r="P66" s="27">
        <v>2</v>
      </c>
      <c r="Q66" s="37"/>
      <c r="R66" s="27"/>
      <c r="S66" s="27"/>
      <c r="T66" s="38"/>
      <c r="U66" s="77"/>
      <c r="V66" s="77"/>
      <c r="W66" s="27"/>
      <c r="X66" s="58">
        <v>190</v>
      </c>
      <c r="Y66" s="59">
        <v>13.21</v>
      </c>
      <c r="Z66" s="23" t="s">
        <v>45</v>
      </c>
      <c r="AA66" s="2">
        <f>(X66+Y66)*0.001/60/Properties!$E$15</f>
        <v>22.459636101183367</v>
      </c>
      <c r="AB66" s="45">
        <f>Y66/X66*2/0.21</f>
        <v>0.66215538847117794</v>
      </c>
      <c r="AG66" s="27">
        <v>1</v>
      </c>
      <c r="AH66" s="37">
        <v>0.85</v>
      </c>
      <c r="AI66" s="27">
        <v>0</v>
      </c>
      <c r="AJ66" s="27">
        <f>Properties!$F$6*AI66/(Properties!$G$6+AI66*(Properties!$F$6-Properties!$G$6))</f>
        <v>0</v>
      </c>
      <c r="AK66" s="37">
        <v>42</v>
      </c>
      <c r="AL66" s="27">
        <f>4.76/2*(4*(1-AJ66)+AJ66)/AH66/(4.76/2*(4*(1-AJ66)+AJ66)/AH66+1)</f>
        <v>0.91803278688524592</v>
      </c>
      <c r="AM66" s="27">
        <f>(1-AJ66)/(4.76/2*(4*(1-AJ66)+AJ66)/AH66+1)</f>
        <v>8.1967213114754106E-2</v>
      </c>
      <c r="AN66" s="27">
        <f>AK66*Properties!$E$15*60*1000</f>
        <v>380.00704737822144</v>
      </c>
      <c r="AO66" s="35">
        <f>AN66*AL66</f>
        <v>348.85892874066229</v>
      </c>
      <c r="AP66" s="33">
        <f>AN66*AM66</f>
        <v>31.148118637559136</v>
      </c>
      <c r="AS66" s="41"/>
    </row>
    <row r="67" spans="2:45">
      <c r="B67" s="27">
        <v>3</v>
      </c>
      <c r="C67" s="37"/>
      <c r="D67" s="27"/>
      <c r="E67" s="27"/>
      <c r="F67" s="38"/>
      <c r="G67" s="27"/>
      <c r="H67" s="27"/>
      <c r="I67" s="27"/>
      <c r="J67" s="58">
        <v>207</v>
      </c>
      <c r="K67" s="59">
        <v>14.54</v>
      </c>
      <c r="L67" s="2" t="s">
        <v>46</v>
      </c>
      <c r="M67" s="42">
        <f>(J67+K67)*0.001/60/Properties!$E$15</f>
        <v>24.485545897623947</v>
      </c>
      <c r="N67" s="45">
        <f>K67/J67*2/0.21</f>
        <v>0.66896710374971247</v>
      </c>
      <c r="O67" s="2"/>
      <c r="P67" s="27">
        <v>3</v>
      </c>
      <c r="Q67" s="37"/>
      <c r="R67" s="27"/>
      <c r="S67" s="27"/>
      <c r="T67" s="38"/>
      <c r="U67" s="77"/>
      <c r="V67" s="77"/>
      <c r="W67" s="27"/>
      <c r="X67" s="58">
        <v>191</v>
      </c>
      <c r="Y67" s="59">
        <v>13.21</v>
      </c>
      <c r="Z67" s="23" t="s">
        <v>46</v>
      </c>
      <c r="AA67" s="2">
        <f>(X67+Y67)*0.001/60/Properties!$E$15</f>
        <v>22.570160367219405</v>
      </c>
      <c r="AB67" s="45">
        <f>Y67/X67*2/0.21</f>
        <v>0.65868860633258552</v>
      </c>
      <c r="AG67" s="27">
        <v>2</v>
      </c>
      <c r="AH67" s="37"/>
      <c r="AI67" s="27"/>
      <c r="AJ67" s="27"/>
      <c r="AK67" s="38"/>
      <c r="AL67" s="27"/>
      <c r="AM67" s="27"/>
      <c r="AN67" s="27"/>
      <c r="AO67" s="35">
        <v>372</v>
      </c>
      <c r="AP67" s="33">
        <v>31.148099999999999</v>
      </c>
      <c r="AQ67" s="23" t="s">
        <v>34</v>
      </c>
      <c r="AR67" s="2">
        <f>(AO67+AP67)*0.001/60/Properties!$E$15</f>
        <v>44.55764785632342</v>
      </c>
      <c r="AS67" s="45">
        <f>AP67/AO67*2/0.21</f>
        <v>0.79744239631336411</v>
      </c>
    </row>
    <row r="68" spans="2:45">
      <c r="B68" s="27"/>
      <c r="C68" s="37"/>
      <c r="D68" s="27"/>
      <c r="E68" s="27"/>
      <c r="F68" s="38"/>
      <c r="G68" s="27"/>
      <c r="H68" s="27"/>
      <c r="I68" s="27"/>
      <c r="J68" s="58">
        <v>188.51</v>
      </c>
      <c r="K68" s="59">
        <v>14.54</v>
      </c>
      <c r="L68" s="2" t="s">
        <v>31</v>
      </c>
      <c r="M68" s="42">
        <f>(J68+K68)*0.001/60/Properties!$E$15</f>
        <v>22.441952218617597</v>
      </c>
      <c r="N68" s="45">
        <f>K68/J68*2/0.21</f>
        <v>0.73458273023282838</v>
      </c>
      <c r="O68" s="2"/>
      <c r="P68" s="27"/>
      <c r="Q68" s="37"/>
      <c r="R68" s="27"/>
      <c r="S68" s="27"/>
      <c r="T68" s="38"/>
      <c r="U68" s="77"/>
      <c r="V68" s="77"/>
      <c r="W68" s="27"/>
      <c r="X68" s="58">
        <v>173</v>
      </c>
      <c r="Y68" s="59">
        <v>13.21</v>
      </c>
      <c r="Z68" s="23" t="s">
        <v>31</v>
      </c>
      <c r="AA68" s="2">
        <f>(X68+Y68)*0.001/60/Properties!$E$15</f>
        <v>20.580723578570716</v>
      </c>
      <c r="AB68" s="45">
        <f>Y68/X68*2/0.21</f>
        <v>0.7272226809799065</v>
      </c>
      <c r="AG68" s="27">
        <v>3</v>
      </c>
      <c r="AH68" s="37"/>
      <c r="AI68" s="27"/>
      <c r="AJ68" s="27"/>
      <c r="AK68" s="38"/>
      <c r="AL68" s="27"/>
      <c r="AM68" s="27"/>
      <c r="AN68" s="27"/>
      <c r="AO68" s="35">
        <v>370</v>
      </c>
      <c r="AP68" s="33">
        <v>31.148099999999999</v>
      </c>
      <c r="AQ68" s="23" t="s">
        <v>35</v>
      </c>
      <c r="AR68" s="2">
        <f>(AO68+AP68)*0.001/60/Properties!$E$15</f>
        <v>44.336599324251345</v>
      </c>
      <c r="AS68" s="45">
        <f>AP68/AO68*2/0.21</f>
        <v>0.80175289575289577</v>
      </c>
    </row>
    <row r="69" spans="2:45">
      <c r="B69" s="27">
        <v>1</v>
      </c>
      <c r="C69" s="37">
        <v>0.8</v>
      </c>
      <c r="D69" s="27">
        <v>0</v>
      </c>
      <c r="E69" s="27">
        <f>Properties!$F$6*D69/(Properties!$G$6+D69*(Properties!$F$6-Properties!$G$6))</f>
        <v>0</v>
      </c>
      <c r="F69" s="37">
        <v>32</v>
      </c>
      <c r="G69" s="27">
        <f>4.76/2*(4*(1-E69)+E69)/C69/(4.76/2*(4*(1-E69)+E69)/C69+1)</f>
        <v>0.92248062015503873</v>
      </c>
      <c r="H69" s="27">
        <f>(1-E69)/(4.76/2*(4*(1-E69)+E69)/C69+1)</f>
        <v>7.7519379844961253E-2</v>
      </c>
      <c r="I69" s="27">
        <f>F69*Properties!$E$15*60*1000</f>
        <v>289.5291789548354</v>
      </c>
      <c r="J69" s="58">
        <f>I69*G69</f>
        <v>267.08505655523572</v>
      </c>
      <c r="K69" s="59">
        <f>I69*H69</f>
        <v>22.444122399599646</v>
      </c>
      <c r="L69" s="2" t="s">
        <v>32</v>
      </c>
      <c r="N69" s="45"/>
      <c r="O69" s="2"/>
      <c r="P69" s="2"/>
      <c r="AG69" s="27"/>
      <c r="AH69" s="37"/>
      <c r="AI69" s="27"/>
      <c r="AJ69" s="27"/>
      <c r="AK69" s="38"/>
      <c r="AL69" s="27"/>
      <c r="AM69" s="27"/>
      <c r="AN69" s="27"/>
      <c r="AO69" s="35">
        <v>371</v>
      </c>
      <c r="AP69" s="33">
        <v>31.148099999999999</v>
      </c>
      <c r="AQ69" s="23" t="s">
        <v>41</v>
      </c>
      <c r="AR69" s="2">
        <f>(AO69+AP69)*0.001/60/Properties!$E$15</f>
        <v>44.447123590287383</v>
      </c>
      <c r="AS69" s="45">
        <f>AP69/AO69*2/0.21</f>
        <v>0.79959183673469392</v>
      </c>
    </row>
    <row r="70" spans="2:45">
      <c r="B70" s="27">
        <v>2</v>
      </c>
      <c r="C70" s="37"/>
      <c r="D70" s="27"/>
      <c r="E70" s="27"/>
      <c r="F70" s="38"/>
      <c r="G70" s="27"/>
      <c r="H70" s="27"/>
      <c r="I70" s="27"/>
      <c r="J70" s="58">
        <v>296</v>
      </c>
      <c r="K70" s="59">
        <v>22.44</v>
      </c>
      <c r="L70" s="2" t="s">
        <v>45</v>
      </c>
      <c r="M70" s="42">
        <f>(J70+K70)*0.001/60/Properties!$E$15</f>
        <v>35.195347276516074</v>
      </c>
      <c r="N70" s="45">
        <f t="shared" ref="N70:N75" si="1">K70/J70*2/0.21</f>
        <v>0.72200772200772201</v>
      </c>
      <c r="O70" s="2"/>
      <c r="P70" s="2"/>
      <c r="AG70" s="27">
        <v>1</v>
      </c>
      <c r="AH70" s="37">
        <v>0.9</v>
      </c>
      <c r="AI70" s="27">
        <v>0</v>
      </c>
      <c r="AJ70" s="27">
        <f>Properties!$F$6*AI70/(Properties!$G$6+AI70*(Properties!$F$6-Properties!$G$6))</f>
        <v>0</v>
      </c>
      <c r="AK70" s="37">
        <v>50</v>
      </c>
      <c r="AL70" s="27">
        <f>4.76/2*(4*(1-AJ70)+AJ70)/AH70/(4.76/2*(4*(1-AJ70)+AJ70)/AH70+1)</f>
        <v>0.91362763915547029</v>
      </c>
      <c r="AM70" s="27">
        <f>(1-AJ70)/(4.76/2*(4*(1-AJ70)+AJ70)/AH70+1)</f>
        <v>8.6372360844529747E-2</v>
      </c>
      <c r="AN70" s="27">
        <f>AK70*Properties!$E$15*60*1000</f>
        <v>452.38934211693027</v>
      </c>
      <c r="AO70" s="35">
        <f>AN70*AL70</f>
        <v>413.31540661738734</v>
      </c>
      <c r="AP70" s="33">
        <f>AN70*AM70</f>
        <v>39.07393549954292</v>
      </c>
      <c r="AS70" s="41"/>
    </row>
    <row r="71" spans="2:45">
      <c r="B71" s="27">
        <v>3</v>
      </c>
      <c r="C71" s="37"/>
      <c r="D71" s="27"/>
      <c r="E71" s="27"/>
      <c r="F71" s="38"/>
      <c r="G71" s="27"/>
      <c r="H71" s="27"/>
      <c r="I71" s="27"/>
      <c r="J71" s="58">
        <v>295</v>
      </c>
      <c r="K71" s="59">
        <v>22.44</v>
      </c>
      <c r="L71" s="2" t="s">
        <v>46</v>
      </c>
      <c r="M71" s="42">
        <f>(J71+K71)*0.001/60/Properties!$E$15</f>
        <v>35.084823010480036</v>
      </c>
      <c r="N71" s="45">
        <f t="shared" si="1"/>
        <v>0.72445520581113809</v>
      </c>
      <c r="O71" s="2"/>
      <c r="P71" s="2"/>
      <c r="AG71" s="27">
        <v>2</v>
      </c>
      <c r="AH71" s="37"/>
      <c r="AI71" s="3"/>
      <c r="AJ71" s="27"/>
      <c r="AK71" s="38"/>
      <c r="AL71" s="27"/>
      <c r="AM71" s="27"/>
      <c r="AN71" s="27"/>
      <c r="AO71" s="35">
        <v>438</v>
      </c>
      <c r="AP71" s="33">
        <v>39.073900000000002</v>
      </c>
      <c r="AQ71" s="23" t="s">
        <v>34</v>
      </c>
      <c r="AR71" s="2">
        <f>(AO71+AP71)*0.001/60/Properties!$E$15</f>
        <v>52.728242642450383</v>
      </c>
      <c r="AS71" s="45">
        <f>AP71/AO71*2/0.21</f>
        <v>0.84961730811045888</v>
      </c>
    </row>
    <row r="72" spans="2:45">
      <c r="B72" s="27"/>
      <c r="C72" s="37"/>
      <c r="D72" s="27"/>
      <c r="E72" s="27"/>
      <c r="F72" s="38"/>
      <c r="G72" s="27"/>
      <c r="H72" s="27"/>
      <c r="I72" s="27"/>
      <c r="J72" s="58">
        <v>299</v>
      </c>
      <c r="K72" s="59">
        <v>22.44</v>
      </c>
      <c r="L72" s="2" t="s">
        <v>39</v>
      </c>
      <c r="M72" s="42">
        <f>(J72+K72)*0.001/60/Properties!$E$15</f>
        <v>35.526920074624194</v>
      </c>
      <c r="N72" s="45">
        <f t="shared" si="1"/>
        <v>0.71476349737219302</v>
      </c>
      <c r="O72" s="2"/>
      <c r="P72" s="2"/>
      <c r="AG72" s="27">
        <v>3</v>
      </c>
      <c r="AH72" s="37"/>
      <c r="AI72" s="3"/>
      <c r="AJ72" s="27"/>
      <c r="AK72" s="38"/>
      <c r="AL72" s="27"/>
      <c r="AM72" s="27"/>
      <c r="AN72" s="27"/>
      <c r="AO72" s="35">
        <v>437</v>
      </c>
      <c r="AP72" s="33">
        <v>39.073900000000002</v>
      </c>
      <c r="AQ72" s="23" t="s">
        <v>35</v>
      </c>
      <c r="AR72" s="2">
        <f>(AO72+AP72)*0.001/60/Properties!$E$15</f>
        <v>52.617718376414345</v>
      </c>
      <c r="AS72" s="45">
        <f>AP72/AO72*2/0.21</f>
        <v>0.85156151247684431</v>
      </c>
    </row>
    <row r="73" spans="2:45">
      <c r="J73" s="42">
        <v>267</v>
      </c>
      <c r="K73" s="98">
        <v>22.44</v>
      </c>
      <c r="L73" s="2" t="s">
        <v>49</v>
      </c>
      <c r="M73" s="42">
        <f>(J73+K73)*0.001/60/Properties!$E$15</f>
        <v>31.990143561470958</v>
      </c>
      <c r="N73" s="45">
        <f t="shared" si="1"/>
        <v>0.80042803638309257</v>
      </c>
      <c r="AH73" s="37"/>
      <c r="AI73" s="27"/>
      <c r="AJ73" s="27"/>
      <c r="AK73" s="37"/>
      <c r="AL73" s="27"/>
      <c r="AM73" s="27"/>
      <c r="AN73" s="27"/>
      <c r="AO73" s="35">
        <v>435</v>
      </c>
      <c r="AP73" s="33">
        <v>39.073900000000002</v>
      </c>
      <c r="AQ73" s="23" t="s">
        <v>41</v>
      </c>
      <c r="AR73" s="2">
        <f>(AO73+AP73)*0.001/60/Properties!$E$15</f>
        <v>52.39666984434227</v>
      </c>
      <c r="AS73" s="45">
        <f>AP73/AO73*2/0.21</f>
        <v>0.85547673782156552</v>
      </c>
    </row>
    <row r="74" spans="2:45">
      <c r="J74" s="42">
        <v>274</v>
      </c>
      <c r="K74" s="98">
        <v>22.44</v>
      </c>
      <c r="L74" s="2" t="s">
        <v>50</v>
      </c>
      <c r="M74" s="42">
        <f>(J74+K74)*0.001/60/Properties!$E$15</f>
        <v>32.763813423723221</v>
      </c>
      <c r="N74" s="45">
        <f t="shared" si="1"/>
        <v>0.77997914494264864</v>
      </c>
    </row>
    <row r="75" spans="2:45">
      <c r="I75" s="2" t="s">
        <v>48</v>
      </c>
      <c r="J75" s="42">
        <v>270.10000000000002</v>
      </c>
      <c r="K75" s="98">
        <v>22.44</v>
      </c>
      <c r="L75" s="2" t="s">
        <v>51</v>
      </c>
      <c r="M75" s="42">
        <f>(J75+K75)*0.001/60/Properties!$E$15</f>
        <v>32.332768786182683</v>
      </c>
      <c r="N75" s="45">
        <f t="shared" si="1"/>
        <v>0.79124133918654471</v>
      </c>
    </row>
    <row r="76" spans="2:45">
      <c r="I76" s="2" t="s">
        <v>48</v>
      </c>
      <c r="J76" s="42">
        <v>270.10000000000002</v>
      </c>
      <c r="K76" s="98">
        <v>22.44</v>
      </c>
      <c r="L76" s="2" t="s">
        <v>52</v>
      </c>
      <c r="N76" s="45"/>
      <c r="O76" s="2"/>
      <c r="P76" s="2"/>
    </row>
    <row r="77" spans="2:45">
      <c r="I77" s="2" t="s">
        <v>55</v>
      </c>
      <c r="J77" s="42">
        <v>270.10000000000002</v>
      </c>
      <c r="K77" s="98">
        <v>22.44</v>
      </c>
      <c r="L77" s="2" t="s">
        <v>53</v>
      </c>
      <c r="N77" s="45"/>
      <c r="O77" s="2"/>
      <c r="P77" s="2"/>
    </row>
    <row r="78" spans="2:45">
      <c r="I78" s="2" t="s">
        <v>56</v>
      </c>
      <c r="J78" s="42">
        <v>270.10000000000002</v>
      </c>
      <c r="K78" s="98">
        <v>22.44</v>
      </c>
      <c r="L78" s="2" t="s">
        <v>54</v>
      </c>
      <c r="N78" s="45"/>
      <c r="O78" s="2"/>
      <c r="P78" s="2"/>
    </row>
    <row r="79" spans="2:45">
      <c r="B79" s="27">
        <v>1</v>
      </c>
      <c r="C79" s="37">
        <v>0.85</v>
      </c>
      <c r="D79" s="27">
        <v>0</v>
      </c>
      <c r="E79" s="27">
        <f>Properties!$F$6*D79/(Properties!$G$6+D79*(Properties!$F$6-Properties!$G$6))</f>
        <v>0</v>
      </c>
      <c r="F79" s="37">
        <v>42</v>
      </c>
      <c r="G79" s="27">
        <f>4.76/2*(4*(1-E79)+E79)/C79/(4.76/2*(4*(1-E79)+E79)/C79+1)</f>
        <v>0.91803278688524592</v>
      </c>
      <c r="H79" s="27">
        <f>(1-E79)/(4.76/2*(4*(1-E79)+E79)/C79+1)</f>
        <v>8.1967213114754106E-2</v>
      </c>
      <c r="I79" s="27">
        <f>F79*Properties!$E$15*60*1000</f>
        <v>380.00704737822144</v>
      </c>
      <c r="J79" s="58">
        <f>I79*G79</f>
        <v>348.85892874066229</v>
      </c>
      <c r="K79" s="59">
        <f>I79*H79</f>
        <v>31.148118637559136</v>
      </c>
      <c r="L79" s="2" t="s">
        <v>32</v>
      </c>
      <c r="N79" s="45"/>
      <c r="P79" s="2"/>
    </row>
    <row r="80" spans="2:45">
      <c r="B80" s="27">
        <v>2</v>
      </c>
      <c r="C80" s="37"/>
      <c r="D80" s="27"/>
      <c r="E80" s="27"/>
      <c r="F80" s="38"/>
      <c r="G80" s="27"/>
      <c r="H80" s="27"/>
      <c r="I80" s="27"/>
      <c r="J80" s="58">
        <v>381</v>
      </c>
      <c r="K80" s="59">
        <v>31.15</v>
      </c>
      <c r="L80" s="2" t="s">
        <v>45</v>
      </c>
      <c r="M80" s="42">
        <f>(J80+K80)*0.001/60/Properties!$E$15</f>
        <v>45.552576246753226</v>
      </c>
      <c r="N80" s="45">
        <f>K80/J80*2/0.21</f>
        <v>0.77865266841644798</v>
      </c>
      <c r="P80" s="2"/>
    </row>
    <row r="81" spans="2:66">
      <c r="B81" s="27">
        <v>3</v>
      </c>
      <c r="C81" s="37"/>
      <c r="D81" s="27"/>
      <c r="E81" s="27"/>
      <c r="F81" s="38"/>
      <c r="G81" s="27"/>
      <c r="H81" s="27"/>
      <c r="I81" s="27"/>
      <c r="J81" s="58">
        <v>352</v>
      </c>
      <c r="K81" s="59">
        <v>31.15</v>
      </c>
      <c r="L81" s="2" t="s">
        <v>57</v>
      </c>
      <c r="M81" s="42">
        <f>(J81+K81)*0.001/60/Properties!$E$15</f>
        <v>42.347372531708118</v>
      </c>
      <c r="N81" s="45">
        <f>K81/J81*2/0.21</f>
        <v>0.84280303030303028</v>
      </c>
      <c r="P81" s="2"/>
    </row>
    <row r="82" spans="2:66">
      <c r="B82" s="27"/>
      <c r="C82" s="37"/>
      <c r="D82" s="27"/>
      <c r="E82" s="27"/>
      <c r="F82" s="38"/>
      <c r="G82" s="27"/>
      <c r="H82" s="27"/>
      <c r="I82" s="27"/>
      <c r="J82" s="58">
        <v>355</v>
      </c>
      <c r="K82" s="59">
        <v>31.15</v>
      </c>
      <c r="L82" s="2" t="s">
        <v>58</v>
      </c>
      <c r="M82" s="42">
        <f>(J82+K82)*0.001/60/Properties!$E$15</f>
        <v>42.678945329816237</v>
      </c>
      <c r="N82" s="45">
        <f>K82/J82*2/0.21</f>
        <v>0.83568075117370888</v>
      </c>
      <c r="P82" s="2"/>
    </row>
    <row r="83" spans="2:66">
      <c r="J83" s="58">
        <v>358</v>
      </c>
      <c r="K83" s="59">
        <v>31.15</v>
      </c>
      <c r="L83" s="2" t="s">
        <v>59</v>
      </c>
      <c r="M83" s="42">
        <f>(J83+K83)*0.001/60/Properties!$E$15</f>
        <v>43.01051812792435</v>
      </c>
      <c r="N83" s="45">
        <f>K83/J83*2/0.21</f>
        <v>0.82867783985102428</v>
      </c>
      <c r="P83" s="2"/>
    </row>
    <row r="84" spans="2:66">
      <c r="J84" s="62">
        <v>352</v>
      </c>
      <c r="K84" s="102">
        <v>31.15</v>
      </c>
      <c r="L84" s="2" t="s">
        <v>60</v>
      </c>
      <c r="M84" s="42">
        <f>(J84+K84)*0.001/60/Properties!$E$15</f>
        <v>42.347372531708118</v>
      </c>
      <c r="N84" s="45">
        <f>K84/J84*2/0.21</f>
        <v>0.84280303030303028</v>
      </c>
      <c r="P84" s="2"/>
    </row>
    <row r="85" spans="2:66">
      <c r="B85" s="27">
        <v>1</v>
      </c>
      <c r="C85" s="37">
        <v>0.9</v>
      </c>
      <c r="D85" s="27">
        <v>0</v>
      </c>
      <c r="E85" s="27">
        <f>Properties!$F$6*D85/(Properties!$G$6+D85*(Properties!$F$6-Properties!$G$6))</f>
        <v>0</v>
      </c>
      <c r="F85" s="37">
        <v>50</v>
      </c>
      <c r="G85" s="27">
        <f>4.76/2*(4*(1-E85)+E85)/C85/(4.76/2*(4*(1-E85)+E85)/C85+1)</f>
        <v>0.91362763915547029</v>
      </c>
      <c r="H85" s="27">
        <f>(1-E85)/(4.76/2*(4*(1-E85)+E85)/C85+1)</f>
        <v>8.6372360844529747E-2</v>
      </c>
      <c r="I85" s="27">
        <f>F85*Properties!$E$15*60*1000</f>
        <v>452.38934211693027</v>
      </c>
      <c r="J85" s="58">
        <f>I85*G85</f>
        <v>413.31540661738734</v>
      </c>
      <c r="K85" s="59">
        <f>I85*H85</f>
        <v>39.07393549954292</v>
      </c>
      <c r="N85" s="45"/>
      <c r="P85" s="2"/>
    </row>
    <row r="86" spans="2:66">
      <c r="B86" s="27">
        <v>2</v>
      </c>
      <c r="C86" s="37"/>
      <c r="D86" s="3"/>
      <c r="E86" s="27"/>
      <c r="F86" s="38"/>
      <c r="G86" s="27"/>
      <c r="H86" s="27"/>
      <c r="I86" s="27"/>
      <c r="J86" s="58">
        <v>450</v>
      </c>
      <c r="K86" s="59">
        <v>39.07</v>
      </c>
      <c r="L86" s="2" t="s">
        <v>45</v>
      </c>
      <c r="M86" s="42">
        <f>(J86+K86)*0.001/60/Properties!$E$15</f>
        <v>54.054102790245302</v>
      </c>
      <c r="N86" s="45">
        <f>K86/J86*2/0.21</f>
        <v>0.82687830687830688</v>
      </c>
    </row>
    <row r="87" spans="2:66">
      <c r="B87" s="27">
        <v>3</v>
      </c>
      <c r="C87" s="37"/>
      <c r="D87" s="3"/>
      <c r="E87" s="27"/>
      <c r="F87" s="38"/>
      <c r="G87" s="27"/>
      <c r="H87" s="27"/>
      <c r="I87" s="27"/>
      <c r="J87" s="58"/>
      <c r="K87" s="59"/>
      <c r="L87" s="101"/>
      <c r="N87" s="46"/>
      <c r="O87" s="42"/>
    </row>
    <row r="88" spans="2:66">
      <c r="B88"/>
      <c r="D88" s="2"/>
      <c r="E88"/>
      <c r="F88" s="2"/>
      <c r="G88"/>
      <c r="J88" s="58">
        <v>417</v>
      </c>
      <c r="K88" s="59">
        <v>39.07</v>
      </c>
      <c r="L88" s="101" t="s">
        <v>40</v>
      </c>
      <c r="M88" s="42">
        <f>(J88+K88)*0.001/60/Properties!$E$15</f>
        <v>50.406802011056037</v>
      </c>
      <c r="N88" s="46">
        <f>K88/J88*2/0.21</f>
        <v>0.89231471965284925</v>
      </c>
      <c r="O88" s="42"/>
    </row>
    <row r="89" spans="2:66">
      <c r="B89"/>
      <c r="D89" s="2"/>
      <c r="E89"/>
      <c r="F89" s="2"/>
      <c r="G89"/>
      <c r="J89" s="58">
        <v>416</v>
      </c>
      <c r="K89" s="59">
        <v>39.07</v>
      </c>
      <c r="L89" s="101" t="s">
        <v>61</v>
      </c>
      <c r="M89" s="42">
        <f>(J89+K89)*0.001/60/Properties!$E$15</f>
        <v>50.296277745019999</v>
      </c>
      <c r="N89" s="46">
        <f>K89/J89*2/0.21</f>
        <v>0.894459706959707</v>
      </c>
      <c r="O89" s="42"/>
      <c r="BA89" s="1" t="s">
        <v>90</v>
      </c>
      <c r="BB89" s="26" t="s">
        <v>18</v>
      </c>
      <c r="BC89" s="27">
        <v>10</v>
      </c>
      <c r="BD89" s="27">
        <v>20</v>
      </c>
      <c r="BE89" s="27">
        <v>30</v>
      </c>
      <c r="BF89" s="27">
        <v>40</v>
      </c>
    </row>
    <row r="90" spans="2:66">
      <c r="B90"/>
      <c r="D90" s="2"/>
      <c r="E90"/>
      <c r="F90" s="2"/>
      <c r="G90"/>
      <c r="J90" s="58">
        <v>418</v>
      </c>
      <c r="K90" s="59">
        <v>39.07</v>
      </c>
      <c r="L90" s="101" t="s">
        <v>62</v>
      </c>
      <c r="M90" s="42">
        <f>(J90+K90)*0.001/60/Properties!$E$15</f>
        <v>50.517326277092074</v>
      </c>
      <c r="N90" s="46">
        <f>K90/J90*2/0.21</f>
        <v>0.8901799954431534</v>
      </c>
      <c r="O90" s="42"/>
      <c r="BB90" s="26" t="s">
        <v>17</v>
      </c>
      <c r="BC90" s="27">
        <v>0.6</v>
      </c>
      <c r="BD90" s="27">
        <v>0.68</v>
      </c>
      <c r="BE90" s="27">
        <v>0.74</v>
      </c>
      <c r="BF90" s="27">
        <v>0.8</v>
      </c>
    </row>
    <row r="91" spans="2:66">
      <c r="K91" s="98"/>
      <c r="N91" s="45"/>
      <c r="BB91" s="24"/>
      <c r="BC91" s="2" t="s">
        <v>76</v>
      </c>
      <c r="BD91" s="2"/>
      <c r="BE91" s="2"/>
      <c r="BF91" s="2"/>
    </row>
    <row r="92" spans="2:66">
      <c r="B92" s="63">
        <v>1</v>
      </c>
      <c r="C92" s="63">
        <v>0.95</v>
      </c>
      <c r="D92" s="63">
        <v>0</v>
      </c>
      <c r="E92" s="63">
        <f>Properties!$F$6*D92/(Properties!$G$6+D92*(Properties!$F$6-Properties!$G$6))</f>
        <v>0</v>
      </c>
      <c r="F92" s="63">
        <v>53</v>
      </c>
      <c r="G92" s="63">
        <f>4.76/2*(4*(1-E92)+E92)/C92/(4.76/2*(4*(1-E92)+E92)/C92+1)</f>
        <v>0.90926456542502387</v>
      </c>
      <c r="H92" s="63">
        <f>(1-E92)/(4.76/2*(4*(1-E92)+E92)/C92+1)</f>
        <v>9.0735434574976126E-2</v>
      </c>
      <c r="I92" s="63">
        <f>F92*Properties!$E$15*60*1000</f>
        <v>479.53270264394615</v>
      </c>
      <c r="J92" s="64">
        <f>I92*G92</f>
        <v>436.02209447663489</v>
      </c>
      <c r="K92" s="64">
        <f>I92*H92</f>
        <v>43.510608167311254</v>
      </c>
      <c r="L92" s="66"/>
      <c r="M92" s="100"/>
      <c r="N92" s="67"/>
      <c r="O92" s="68"/>
    </row>
    <row r="93" spans="2:66">
      <c r="B93" s="63">
        <v>2</v>
      </c>
      <c r="C93" s="63"/>
      <c r="D93" s="69"/>
      <c r="E93" s="63"/>
      <c r="F93" s="69"/>
      <c r="G93" s="63"/>
      <c r="H93" s="63"/>
      <c r="I93" s="63"/>
      <c r="J93" s="64">
        <v>450</v>
      </c>
      <c r="K93" s="64">
        <v>39.07</v>
      </c>
      <c r="L93" s="65" t="s">
        <v>45</v>
      </c>
      <c r="M93" s="100">
        <f>(J93+K93)*0.001/60/Properties!$E$15</f>
        <v>54.054102790245302</v>
      </c>
      <c r="N93" s="67">
        <f>K93/J93*2/0.21</f>
        <v>0.82687830687830688</v>
      </c>
      <c r="O93" s="68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</row>
    <row r="94" spans="2:66">
      <c r="B94" s="63">
        <v>3</v>
      </c>
      <c r="C94" s="63"/>
      <c r="D94" s="69"/>
      <c r="E94" s="63"/>
      <c r="F94" s="69"/>
      <c r="G94" s="63"/>
      <c r="H94" s="63"/>
      <c r="I94" s="63"/>
      <c r="J94" s="64"/>
      <c r="K94" s="64"/>
      <c r="L94" s="70"/>
      <c r="M94" s="100"/>
      <c r="N94" s="71"/>
      <c r="O94" s="68"/>
      <c r="BA94" s="1" t="s">
        <v>77</v>
      </c>
      <c r="BB94" s="26" t="s">
        <v>18</v>
      </c>
      <c r="BC94" s="27">
        <v>10</v>
      </c>
      <c r="BD94" s="27">
        <v>20</v>
      </c>
      <c r="BE94" s="27">
        <v>30</v>
      </c>
      <c r="BF94" s="27">
        <v>40</v>
      </c>
      <c r="BG94" s="2"/>
      <c r="BH94" s="2"/>
      <c r="BI94" s="2"/>
      <c r="BJ94" s="2"/>
      <c r="BK94" s="2"/>
      <c r="BL94" s="2"/>
      <c r="BM94" s="2"/>
      <c r="BN94" s="2"/>
    </row>
    <row r="95" spans="2:66">
      <c r="B95" s="68"/>
      <c r="C95" s="66"/>
      <c r="D95" s="66"/>
      <c r="E95" s="68"/>
      <c r="F95" s="66"/>
      <c r="G95" s="68"/>
      <c r="H95" s="66"/>
      <c r="I95" s="66"/>
      <c r="J95" s="64">
        <v>417</v>
      </c>
      <c r="K95" s="64">
        <v>39.07</v>
      </c>
      <c r="L95" s="70" t="s">
        <v>40</v>
      </c>
      <c r="M95" s="100">
        <f>(J95+K95)*0.001/60/Properties!$E$15</f>
        <v>50.406802011056037</v>
      </c>
      <c r="N95" s="71">
        <f>K95/J95*2/0.21</f>
        <v>0.89231471965284925</v>
      </c>
      <c r="O95" s="68"/>
      <c r="BB95" s="26" t="s">
        <v>17</v>
      </c>
      <c r="BC95" s="27">
        <v>0.6</v>
      </c>
      <c r="BD95" s="27">
        <v>0.68</v>
      </c>
      <c r="BE95" s="27">
        <v>0.74</v>
      </c>
      <c r="BF95" s="27">
        <v>0.8</v>
      </c>
      <c r="BG95" s="2"/>
      <c r="BH95" s="2"/>
      <c r="BI95" s="2"/>
      <c r="BJ95" s="2"/>
      <c r="BK95" s="2"/>
      <c r="BL95" s="2"/>
      <c r="BM95" s="2"/>
      <c r="BN95" s="2"/>
    </row>
    <row r="96" spans="2:66">
      <c r="B96" s="68"/>
      <c r="C96" s="94" t="s">
        <v>74</v>
      </c>
      <c r="D96" s="66"/>
      <c r="E96" s="68"/>
      <c r="F96" s="66"/>
      <c r="G96" s="68"/>
      <c r="H96" s="66"/>
      <c r="I96" s="66"/>
      <c r="J96" s="64">
        <v>416</v>
      </c>
      <c r="K96" s="64">
        <v>39.07</v>
      </c>
      <c r="L96" s="70" t="s">
        <v>61</v>
      </c>
      <c r="M96" s="100">
        <f>(J96+K96)*0.001/60/Properties!$E$15</f>
        <v>50.296277745019999</v>
      </c>
      <c r="N96" s="71">
        <f>K96/J96*2/0.21</f>
        <v>0.894459706959707</v>
      </c>
      <c r="O96" s="68"/>
      <c r="BB96" s="24"/>
      <c r="BC96" s="2" t="s">
        <v>76</v>
      </c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</row>
    <row r="97" spans="2:66">
      <c r="B97" s="68"/>
      <c r="C97" s="66"/>
      <c r="D97" s="66"/>
      <c r="E97" s="68"/>
      <c r="F97" s="66"/>
      <c r="G97" s="68"/>
      <c r="H97" s="66"/>
      <c r="I97" s="66"/>
      <c r="J97" s="64">
        <v>418</v>
      </c>
      <c r="K97" s="64">
        <v>39.07</v>
      </c>
      <c r="L97" s="70" t="s">
        <v>62</v>
      </c>
      <c r="M97" s="100">
        <f>(J97+K97)*0.001/60/Properties!$E$15</f>
        <v>50.517326277092074</v>
      </c>
      <c r="N97" s="71">
        <f>K97/J97*2/0.21</f>
        <v>0.8901799954431534</v>
      </c>
      <c r="O97" s="68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</row>
    <row r="99" spans="2:66">
      <c r="BA99" s="1" t="s">
        <v>78</v>
      </c>
      <c r="BB99" s="26" t="s">
        <v>18</v>
      </c>
      <c r="BC99" s="27">
        <v>10</v>
      </c>
      <c r="BD99" s="27">
        <v>20</v>
      </c>
      <c r="BE99" s="27">
        <v>30</v>
      </c>
      <c r="BF99" s="27">
        <v>40</v>
      </c>
      <c r="BG99" s="2"/>
    </row>
    <row r="100" spans="2:66">
      <c r="BB100" s="26" t="s">
        <v>17</v>
      </c>
      <c r="BC100" s="27">
        <v>0.57999999999999996</v>
      </c>
      <c r="BD100" s="27">
        <v>0.66</v>
      </c>
      <c r="BE100" s="27">
        <v>0.72</v>
      </c>
      <c r="BF100" s="27">
        <v>0.74</v>
      </c>
      <c r="BG100" s="2"/>
      <c r="BH100" t="s">
        <v>79</v>
      </c>
    </row>
    <row r="101" spans="2:66">
      <c r="BB101" s="24"/>
      <c r="BC101" s="2" t="s">
        <v>76</v>
      </c>
      <c r="BD101" s="2"/>
      <c r="BE101" s="2"/>
      <c r="BF101" s="2"/>
      <c r="BG101" s="2"/>
    </row>
    <row r="102" spans="2:66">
      <c r="BB102" s="2"/>
      <c r="BC102" s="2"/>
      <c r="BD102" s="2"/>
      <c r="BE102" s="2"/>
      <c r="BF102" s="2"/>
      <c r="BG102" s="2"/>
    </row>
    <row r="113" spans="2:87">
      <c r="X113" s="49" t="s">
        <v>81</v>
      </c>
    </row>
    <row r="117" spans="2:87">
      <c r="D117" s="97" t="s">
        <v>64</v>
      </c>
      <c r="T117" s="97" t="s">
        <v>64</v>
      </c>
      <c r="U117"/>
      <c r="V117"/>
      <c r="X117"/>
      <c r="Y117"/>
      <c r="AM117" s="97" t="s">
        <v>64</v>
      </c>
    </row>
    <row r="118" spans="2:87">
      <c r="B118" s="96"/>
      <c r="D118" s="39" t="s">
        <v>23</v>
      </c>
      <c r="E118"/>
      <c r="G118"/>
      <c r="H118"/>
      <c r="I118"/>
      <c r="J118" s="49"/>
      <c r="L118"/>
      <c r="M118" s="49"/>
      <c r="N118" s="49"/>
      <c r="Q118" s="2"/>
      <c r="T118" s="39" t="s">
        <v>80</v>
      </c>
      <c r="U118"/>
      <c r="V118"/>
      <c r="X118"/>
      <c r="Y118"/>
      <c r="AM118" s="39" t="s">
        <v>91</v>
      </c>
      <c r="AP118" s="1" t="s">
        <v>92</v>
      </c>
      <c r="BD118" s="21"/>
      <c r="BE118" s="21"/>
      <c r="BF118" s="39" t="s">
        <v>25</v>
      </c>
      <c r="BV118" s="2"/>
      <c r="BW118" s="2"/>
      <c r="BX118" s="97"/>
      <c r="BY118" s="2"/>
      <c r="CA118" s="2"/>
      <c r="CB118" s="2"/>
      <c r="CC118" s="2"/>
      <c r="CD118" s="42"/>
      <c r="CE118" s="49"/>
      <c r="CF118" s="2"/>
      <c r="CG118" s="42"/>
      <c r="CH118" s="42"/>
    </row>
    <row r="119" spans="2:87">
      <c r="B119" s="39" t="s">
        <v>65</v>
      </c>
      <c r="C119" s="95"/>
      <c r="D119" s="21"/>
      <c r="E119" s="1" t="s">
        <v>68</v>
      </c>
      <c r="F119" s="85">
        <v>45898</v>
      </c>
      <c r="G119"/>
      <c r="H119"/>
      <c r="I119"/>
      <c r="J119" s="49"/>
      <c r="L119"/>
      <c r="M119" s="49"/>
      <c r="N119" s="49"/>
      <c r="R119" s="39" t="s">
        <v>65</v>
      </c>
      <c r="U119" s="1" t="s">
        <v>68</v>
      </c>
      <c r="V119" s="85" t="s">
        <v>93</v>
      </c>
      <c r="X119"/>
      <c r="Y119"/>
      <c r="AK119" s="39" t="s">
        <v>65</v>
      </c>
      <c r="AN119" s="1" t="s">
        <v>68</v>
      </c>
      <c r="AO119" s="85">
        <v>45903</v>
      </c>
      <c r="AP119" s="1" t="s">
        <v>110</v>
      </c>
      <c r="BD119" s="39" t="s">
        <v>65</v>
      </c>
      <c r="BE119" s="95"/>
      <c r="BF119" s="21"/>
      <c r="BG119" s="1" t="s">
        <v>68</v>
      </c>
      <c r="BH119" s="85">
        <v>45898</v>
      </c>
      <c r="BV119" s="96"/>
      <c r="BW119" s="2"/>
      <c r="BX119" s="39"/>
      <c r="CD119" s="49"/>
      <c r="CE119" s="49"/>
      <c r="CG119" s="49"/>
      <c r="CH119" s="49"/>
    </row>
    <row r="120" spans="2:87">
      <c r="B120" s="26" t="s">
        <v>30</v>
      </c>
      <c r="C120" s="43" t="s">
        <v>21</v>
      </c>
      <c r="D120" s="26"/>
      <c r="E120" s="26"/>
      <c r="F120" s="36" t="s">
        <v>18</v>
      </c>
      <c r="G120" s="26"/>
      <c r="H120" s="26"/>
      <c r="I120" s="26"/>
      <c r="J120" s="56" t="s">
        <v>20</v>
      </c>
      <c r="K120" s="57" t="s">
        <v>19</v>
      </c>
      <c r="L120" s="26" t="s">
        <v>33</v>
      </c>
      <c r="M120" s="72" t="s">
        <v>18</v>
      </c>
      <c r="N120" s="48" t="s">
        <v>17</v>
      </c>
      <c r="O120" s="24"/>
      <c r="P120" s="24"/>
      <c r="Q120" s="24"/>
      <c r="R120" s="26" t="s">
        <v>30</v>
      </c>
      <c r="S120" s="36" t="s">
        <v>21</v>
      </c>
      <c r="T120" s="26"/>
      <c r="U120" s="26"/>
      <c r="V120" s="36" t="s">
        <v>18</v>
      </c>
      <c r="W120" s="26"/>
      <c r="X120" s="26"/>
      <c r="Y120" s="26"/>
      <c r="Z120" s="34" t="s">
        <v>20</v>
      </c>
      <c r="AA120" s="32" t="s">
        <v>19</v>
      </c>
      <c r="AB120" s="26" t="s">
        <v>33</v>
      </c>
      <c r="AC120" s="72" t="s">
        <v>18</v>
      </c>
      <c r="AD120" s="48" t="s">
        <v>17</v>
      </c>
      <c r="AK120" s="26" t="s">
        <v>30</v>
      </c>
      <c r="AL120" s="36" t="s">
        <v>21</v>
      </c>
      <c r="AM120" s="26"/>
      <c r="AN120" s="26"/>
      <c r="AO120" s="36" t="s">
        <v>18</v>
      </c>
      <c r="AP120" s="26"/>
      <c r="AQ120" s="26"/>
      <c r="AR120" s="26"/>
      <c r="AS120" s="34" t="s">
        <v>20</v>
      </c>
      <c r="AT120" s="32" t="s">
        <v>19</v>
      </c>
      <c r="AU120" s="26" t="s">
        <v>33</v>
      </c>
      <c r="AV120" s="72" t="s">
        <v>18</v>
      </c>
      <c r="AW120" s="48" t="s">
        <v>17</v>
      </c>
      <c r="BD120" s="26" t="s">
        <v>30</v>
      </c>
      <c r="BE120" s="43" t="s">
        <v>21</v>
      </c>
      <c r="BF120" s="26"/>
      <c r="BG120" s="26"/>
      <c r="BH120" s="36" t="s">
        <v>18</v>
      </c>
      <c r="BI120" s="26"/>
      <c r="BJ120" s="26"/>
      <c r="BK120" s="26"/>
      <c r="BL120" s="56" t="s">
        <v>20</v>
      </c>
      <c r="BM120" s="57" t="s">
        <v>19</v>
      </c>
      <c r="BN120" s="26" t="s">
        <v>33</v>
      </c>
      <c r="BO120" s="72" t="s">
        <v>18</v>
      </c>
      <c r="BP120" s="48" t="s">
        <v>17</v>
      </c>
      <c r="BQ120" s="24"/>
      <c r="BV120" s="39"/>
      <c r="BW120" s="95"/>
      <c r="BX120" s="21"/>
      <c r="BY120" s="1"/>
      <c r="BZ120" s="85"/>
      <c r="CD120" s="49"/>
      <c r="CE120" s="49"/>
      <c r="CG120" s="49"/>
      <c r="CH120" s="49"/>
    </row>
    <row r="121" spans="2:87">
      <c r="B121" s="23" t="s">
        <v>32</v>
      </c>
      <c r="C121" s="44">
        <v>0.6</v>
      </c>
      <c r="D121" s="27">
        <v>0</v>
      </c>
      <c r="E121" s="27">
        <f>Properties!$F$6*D121/(Properties!$G$6+D121*(Properties!$F$6-Properties!$G$6))</f>
        <v>0</v>
      </c>
      <c r="F121" s="37">
        <v>8</v>
      </c>
      <c r="G121" s="27">
        <f>4.76/2*(4*(1-E121)+E121)/C121/(4.76/2*(4*(1-E121)+E121)/C121+1)</f>
        <v>0.94071146245059289</v>
      </c>
      <c r="H121" s="27">
        <f>(1-E121)/(4.76/2*(4*(1-E121)+E121)/C121+1)</f>
        <v>5.9288537549407112E-2</v>
      </c>
      <c r="I121" s="27">
        <f>F121*Properties!$E$15*60*1000</f>
        <v>72.38229473870885</v>
      </c>
      <c r="J121" s="58">
        <f>I121*G121</f>
        <v>68.090854339180652</v>
      </c>
      <c r="K121" s="59">
        <f>I121*H121</f>
        <v>4.2914403995281925</v>
      </c>
      <c r="L121" t="s">
        <v>31</v>
      </c>
      <c r="M121" s="42">
        <f>(J121+K121)*0.001/60/Properties!$E$15</f>
        <v>8.0000000000000018</v>
      </c>
      <c r="N121" s="45">
        <f t="shared" ref="N121" si="2">K121/J121*2/0.21</f>
        <v>0.60024009603841533</v>
      </c>
      <c r="O121" s="2"/>
      <c r="P121" s="2"/>
      <c r="Q121" s="2"/>
      <c r="R121" s="23"/>
      <c r="S121" s="44">
        <v>0.65</v>
      </c>
      <c r="T121" s="27">
        <v>0</v>
      </c>
      <c r="U121" s="27">
        <f>Properties!$F$6*T121/(Properties!$G$6+T121*(Properties!$F$6-Properties!$G$6))</f>
        <v>0</v>
      </c>
      <c r="V121" s="37">
        <v>8</v>
      </c>
      <c r="W121" s="27">
        <f>4.76/2*(4*(1-U121)+U121)/S121/(4.76/2*(4*(1-U121)+U121)/S121+1)</f>
        <v>0.93608652900688294</v>
      </c>
      <c r="X121" s="27">
        <f>(1-U121)/(4.76/2*(4*(1-U121)+U121)/S121+1)</f>
        <v>6.3913470993117019E-2</v>
      </c>
      <c r="Y121" s="27">
        <f>V121*Properties!$E$15*60*1000</f>
        <v>72.38229473870885</v>
      </c>
      <c r="Z121" s="58">
        <f>Y121*W121</f>
        <v>67.756091043511134</v>
      </c>
      <c r="AA121" s="59">
        <f>Y121*X121</f>
        <v>4.6262036951977148</v>
      </c>
      <c r="AB121" s="2" t="s">
        <v>94</v>
      </c>
      <c r="AC121" s="42"/>
      <c r="AD121" s="45"/>
      <c r="AK121" s="23" t="s">
        <v>32</v>
      </c>
      <c r="AL121" s="44">
        <v>0.6</v>
      </c>
      <c r="AM121" s="27">
        <v>0</v>
      </c>
      <c r="AN121" s="27">
        <f>Properties!$F$6*AM121/(Properties!$G$6+AM121*(Properties!$F$6-Properties!$G$6))</f>
        <v>0</v>
      </c>
      <c r="AO121" s="37">
        <v>7</v>
      </c>
      <c r="AP121" s="27">
        <f>4.76/2*(4*(1-AN121)+AN121)/AL121/(4.76/2*(4*(1-AN121)+AN121)/AL121+1)</f>
        <v>0.94071146245059289</v>
      </c>
      <c r="AQ121" s="27">
        <f>(1-AN121)/(4.76/2*(4*(1-AN121)+AN121)/AL121+1)</f>
        <v>5.9288537549407112E-2</v>
      </c>
      <c r="AR121" s="27">
        <f>AO121*Properties!$E$15*60*1000</f>
        <v>63.334507896370241</v>
      </c>
      <c r="AS121" s="58">
        <f>AR121*AP121</f>
        <v>59.579497546783074</v>
      </c>
      <c r="AT121" s="59">
        <f>AR121*AQ121</f>
        <v>3.7550103495871681</v>
      </c>
      <c r="AU121" s="2" t="s">
        <v>31</v>
      </c>
      <c r="AV121" s="42"/>
      <c r="AW121" s="45"/>
      <c r="BD121" s="23" t="s">
        <v>32</v>
      </c>
      <c r="BE121" s="44">
        <v>0.6</v>
      </c>
      <c r="BF121" s="27">
        <v>0</v>
      </c>
      <c r="BG121" s="27">
        <f>Properties!$F$6*BF121/(Properties!$G$6+BF121*(Properties!$F$6-Properties!$G$6))</f>
        <v>0</v>
      </c>
      <c r="BH121" s="37">
        <v>8</v>
      </c>
      <c r="BI121" s="27">
        <f>4.76/2*(4*(1-BG121)+BG121)/BE121/(4.76/2*(4*(1-BG121)+BG121)/BE121+1)</f>
        <v>0.94071146245059289</v>
      </c>
      <c r="BJ121" s="27">
        <f>(1-BG121)/(4.76/2*(4*(1-BG121)+BG121)/BE121+1)</f>
        <v>5.9288537549407112E-2</v>
      </c>
      <c r="BK121" s="27">
        <f>BH121*Properties!$E$15*60*1000</f>
        <v>72.38229473870885</v>
      </c>
      <c r="BL121" s="58">
        <f>BK121*BI121</f>
        <v>68.090854339180652</v>
      </c>
      <c r="BM121" s="59">
        <f>BK121*BJ121</f>
        <v>4.2914403995281925</v>
      </c>
      <c r="BO121" s="42">
        <f>(BL121+BM121)*0.001/60/Properties!$E$15</f>
        <v>8.0000000000000018</v>
      </c>
      <c r="BP121" s="45">
        <f t="shared" ref="BP121" si="3">BM121/BL121*2/0.21</f>
        <v>0.60024009603841533</v>
      </c>
      <c r="BQ121" s="2"/>
      <c r="BV121" s="24"/>
      <c r="BW121" s="73"/>
      <c r="BX121" s="24"/>
      <c r="BY121" s="24"/>
      <c r="BZ121" s="24"/>
      <c r="CA121" s="24"/>
      <c r="CB121" s="24"/>
      <c r="CC121" s="24"/>
      <c r="CD121" s="73"/>
      <c r="CE121" s="73"/>
      <c r="CF121" s="24"/>
      <c r="CG121" s="42"/>
      <c r="CH121" s="42"/>
      <c r="CI121" s="24"/>
    </row>
    <row r="122" spans="2:87">
      <c r="B122" s="27">
        <v>1</v>
      </c>
      <c r="C122" s="44"/>
      <c r="D122" s="27"/>
      <c r="E122" s="27"/>
      <c r="F122" s="37"/>
      <c r="G122" s="27"/>
      <c r="H122" s="27"/>
      <c r="I122" s="27"/>
      <c r="J122" s="58">
        <v>75</v>
      </c>
      <c r="K122" s="59">
        <v>4.29</v>
      </c>
      <c r="L122" t="s">
        <v>66</v>
      </c>
      <c r="M122" s="42">
        <f>(J122+K122)*0.001/60/Properties!$E$15</f>
        <v>8.763469053997488</v>
      </c>
      <c r="N122" s="45">
        <f t="shared" ref="N122" si="4">K122/J122*2/0.21</f>
        <v>0.54476190476190478</v>
      </c>
      <c r="O122" s="2"/>
      <c r="P122" s="2"/>
      <c r="Q122" s="2"/>
      <c r="R122" s="27">
        <v>1</v>
      </c>
      <c r="S122" s="44"/>
      <c r="T122" s="27"/>
      <c r="U122" s="27"/>
      <c r="V122" s="37"/>
      <c r="W122" s="27"/>
      <c r="X122" s="27"/>
      <c r="Y122" s="27"/>
      <c r="Z122" s="58">
        <v>78</v>
      </c>
      <c r="AA122" s="59">
        <v>4.63</v>
      </c>
      <c r="AB122" s="2" t="s">
        <v>66</v>
      </c>
      <c r="AC122" s="42">
        <f>(Z122+AA122)*0.001/60/Properties!$E$15</f>
        <v>9.1326201025578531</v>
      </c>
      <c r="AD122" s="45">
        <f t="shared" ref="AD122:AD137" si="5">AA122/Z122*2/0.21</f>
        <v>0.56532356532356531</v>
      </c>
      <c r="AK122" s="27">
        <v>1</v>
      </c>
      <c r="AL122" s="44"/>
      <c r="AM122" s="27"/>
      <c r="AN122" s="27"/>
      <c r="AO122" s="37"/>
      <c r="AP122" s="27"/>
      <c r="AQ122" s="27" t="s">
        <v>113</v>
      </c>
      <c r="AR122" s="27">
        <v>0.42</v>
      </c>
      <c r="AS122" s="58"/>
      <c r="AT122" s="59"/>
      <c r="AU122" s="2" t="s">
        <v>66</v>
      </c>
      <c r="AV122" s="42"/>
      <c r="AW122" s="45"/>
      <c r="BD122" s="27">
        <v>1</v>
      </c>
      <c r="BE122" s="44"/>
      <c r="BF122" s="27"/>
      <c r="BG122" s="27"/>
      <c r="BH122" s="37"/>
      <c r="BI122" s="27"/>
      <c r="BJ122" s="27"/>
      <c r="BK122" s="27"/>
      <c r="BL122" s="58"/>
      <c r="BM122" s="59"/>
      <c r="BO122" s="42"/>
      <c r="BP122" s="45"/>
      <c r="BQ122" s="2"/>
      <c r="BV122" s="2"/>
      <c r="BW122" s="42"/>
      <c r="BX122" s="2"/>
      <c r="BY122" s="2"/>
      <c r="BZ122" s="2"/>
      <c r="CA122" s="2"/>
      <c r="CB122" s="2"/>
      <c r="CC122" s="2"/>
      <c r="CD122" s="42"/>
      <c r="CE122" s="42"/>
      <c r="CG122" s="42"/>
      <c r="CH122" s="42"/>
      <c r="CI122" s="2"/>
    </row>
    <row r="123" spans="2:87">
      <c r="B123" s="27">
        <v>2</v>
      </c>
      <c r="C123" s="44"/>
      <c r="D123" s="27"/>
      <c r="E123" s="27"/>
      <c r="F123" s="37"/>
      <c r="G123" s="27"/>
      <c r="H123" s="27"/>
      <c r="I123" s="27"/>
      <c r="J123" s="58">
        <v>75</v>
      </c>
      <c r="K123" s="59">
        <v>4.29</v>
      </c>
      <c r="L123" t="s">
        <v>36</v>
      </c>
      <c r="M123" s="42">
        <f>(J123+K123)*0.001/60/Properties!$E$15</f>
        <v>8.763469053997488</v>
      </c>
      <c r="N123" s="45">
        <f t="shared" ref="N123" si="6">K123/J123*2/0.21</f>
        <v>0.54476190476190478</v>
      </c>
      <c r="O123" s="2"/>
      <c r="P123" s="2"/>
      <c r="Q123" s="2"/>
      <c r="R123" s="27">
        <v>2</v>
      </c>
      <c r="S123" s="44"/>
      <c r="T123" s="27"/>
      <c r="U123" s="27"/>
      <c r="V123" s="37"/>
      <c r="W123" s="27"/>
      <c r="X123" s="27"/>
      <c r="Y123" s="27"/>
      <c r="Z123" s="58">
        <v>78</v>
      </c>
      <c r="AA123" s="59">
        <v>4.63</v>
      </c>
      <c r="AB123" s="2" t="s">
        <v>36</v>
      </c>
      <c r="AC123" s="42">
        <f>(Z123+AA123)*0.001/60/Properties!$E$15</f>
        <v>9.1326201025578531</v>
      </c>
      <c r="AD123" s="45">
        <f t="shared" si="5"/>
        <v>0.56532356532356531</v>
      </c>
      <c r="AK123" s="27">
        <v>2</v>
      </c>
      <c r="AL123" s="44"/>
      <c r="AM123" s="27"/>
      <c r="AN123" s="27"/>
      <c r="AO123" s="37"/>
      <c r="AP123" s="27"/>
      <c r="AQ123" s="27" t="s">
        <v>113</v>
      </c>
      <c r="AR123" s="27">
        <v>0.5</v>
      </c>
      <c r="AS123" s="58">
        <v>66</v>
      </c>
      <c r="AT123" s="59">
        <v>3.76</v>
      </c>
      <c r="AU123" s="2" t="s">
        <v>36</v>
      </c>
      <c r="AV123" s="42">
        <f>(AS123+AT123)*0.001/60/Properties!$E$15</f>
        <v>7.7101727986740398</v>
      </c>
      <c r="AW123" s="45">
        <f t="shared" ref="AW123:AW124" si="7">AT123/AS123*2/0.21</f>
        <v>0.54256854256854259</v>
      </c>
      <c r="BD123" s="27">
        <v>2</v>
      </c>
      <c r="BE123" s="44"/>
      <c r="BF123" s="27"/>
      <c r="BG123" s="27"/>
      <c r="BH123" s="37"/>
      <c r="BI123" s="27"/>
      <c r="BJ123" s="27"/>
      <c r="BK123" s="27"/>
      <c r="BL123" s="58"/>
      <c r="BM123" s="59"/>
      <c r="BO123" s="42"/>
      <c r="BP123" s="45"/>
      <c r="BQ123" s="2"/>
      <c r="BV123" s="2"/>
      <c r="BW123" s="42"/>
      <c r="BX123" s="2"/>
      <c r="BY123" s="2"/>
      <c r="BZ123" s="2"/>
      <c r="CA123" s="2"/>
      <c r="CB123" s="2"/>
      <c r="CC123" s="2"/>
      <c r="CD123" s="42"/>
      <c r="CE123" s="42"/>
      <c r="CG123" s="42"/>
      <c r="CH123" s="42"/>
      <c r="CI123" s="2"/>
    </row>
    <row r="124" spans="2:87">
      <c r="B124" s="27">
        <v>3</v>
      </c>
      <c r="C124" s="44"/>
      <c r="D124" s="27"/>
      <c r="E124" s="27"/>
      <c r="F124" s="37"/>
      <c r="G124" s="27"/>
      <c r="H124" s="27"/>
      <c r="I124" s="27"/>
      <c r="J124" s="58">
        <v>74.599999999999994</v>
      </c>
      <c r="K124" s="59">
        <v>4.29</v>
      </c>
      <c r="L124" t="s">
        <v>67</v>
      </c>
      <c r="M124" s="42">
        <f>(J124+K124)*0.001/60/Properties!$E$15</f>
        <v>8.7192593475830709</v>
      </c>
      <c r="N124" s="45">
        <f t="shared" ref="N124" si="8">K124/J124*2/0.21</f>
        <v>0.5476828801225585</v>
      </c>
      <c r="O124" s="2"/>
      <c r="P124" s="2"/>
      <c r="Q124" s="2"/>
      <c r="R124" s="27">
        <v>3</v>
      </c>
      <c r="S124" s="44"/>
      <c r="T124" s="27"/>
      <c r="U124" s="27"/>
      <c r="V124" s="37"/>
      <c r="W124" s="27"/>
      <c r="X124" s="27"/>
      <c r="Y124" s="27"/>
      <c r="Z124" s="58">
        <v>78</v>
      </c>
      <c r="AA124" s="59">
        <v>4.63</v>
      </c>
      <c r="AB124" s="2" t="s">
        <v>67</v>
      </c>
      <c r="AC124" s="42">
        <f>(Z124+AA124)*0.001/60/Properties!$E$15</f>
        <v>9.1326201025578531</v>
      </c>
      <c r="AD124" s="45">
        <f t="shared" si="5"/>
        <v>0.56532356532356531</v>
      </c>
      <c r="AK124" s="27">
        <v>3</v>
      </c>
      <c r="AL124" s="44"/>
      <c r="AM124" s="27"/>
      <c r="AN124" s="27"/>
      <c r="AO124" s="37"/>
      <c r="AP124" s="27"/>
      <c r="AQ124" s="27"/>
      <c r="AR124" s="27"/>
      <c r="AS124" s="58">
        <v>67</v>
      </c>
      <c r="AT124" s="59">
        <v>3.76</v>
      </c>
      <c r="AU124" s="2" t="s">
        <v>67</v>
      </c>
      <c r="AV124" s="42">
        <f>(AS124+AT124)*0.001/60/Properties!$E$15</f>
        <v>7.8206970647100791</v>
      </c>
      <c r="AW124" s="45">
        <f t="shared" si="7"/>
        <v>0.53447050461975831</v>
      </c>
      <c r="BD124" s="27">
        <v>3</v>
      </c>
      <c r="BE124" s="44"/>
      <c r="BF124" s="27"/>
      <c r="BG124" s="27"/>
      <c r="BH124" s="37"/>
      <c r="BI124" s="27"/>
      <c r="BJ124" s="27"/>
      <c r="BK124" s="27"/>
      <c r="BL124" s="58"/>
      <c r="BM124" s="59"/>
      <c r="BO124" s="42"/>
      <c r="BP124" s="45"/>
      <c r="BQ124" s="2"/>
      <c r="BV124" s="2"/>
      <c r="BW124" s="42"/>
      <c r="BX124" s="2"/>
      <c r="BY124" s="2"/>
      <c r="BZ124" s="2"/>
      <c r="CA124" s="2"/>
      <c r="CB124" s="2"/>
      <c r="CC124" s="2"/>
      <c r="CD124" s="42"/>
      <c r="CE124" s="42"/>
      <c r="CG124" s="42"/>
      <c r="CH124" s="42"/>
      <c r="CI124" s="2"/>
    </row>
    <row r="125" spans="2:87">
      <c r="B125" s="23"/>
      <c r="C125" s="44">
        <v>0.7</v>
      </c>
      <c r="D125" s="27">
        <v>0</v>
      </c>
      <c r="E125" s="27">
        <f>Properties!$F$6*D125/(Properties!$G$6+D125*(Properties!$F$6-Properties!$G$6))</f>
        <v>0</v>
      </c>
      <c r="F125" s="37">
        <v>14</v>
      </c>
      <c r="G125" s="27">
        <f>4.76/2*(4*(1-E125)+E125)/C125/(4.76/2*(4*(1-E125)+E125)/C125+1)</f>
        <v>0.93150684931506844</v>
      </c>
      <c r="H125" s="27">
        <f>(1-E125)/(4.76/2*(4*(1-E125)+E125)/C125+1)</f>
        <v>6.8493150684931503E-2</v>
      </c>
      <c r="I125" s="27">
        <f>F125*Properties!$E$15*60*1000</f>
        <v>126.66901579274048</v>
      </c>
      <c r="J125" s="58">
        <f>I125*G125</f>
        <v>117.99305580693633</v>
      </c>
      <c r="K125" s="59">
        <f>I125*H125</f>
        <v>8.6759599858041412</v>
      </c>
      <c r="L125" t="s">
        <v>32</v>
      </c>
      <c r="M125" s="42">
        <f>(J125+K125)*0.001/60/Properties!$E$15</f>
        <v>14</v>
      </c>
      <c r="N125" s="45">
        <f t="shared" ref="N125:N129" si="9">K125/J125*2/0.21</f>
        <v>0.70028011204481799</v>
      </c>
      <c r="O125" s="2"/>
      <c r="P125" s="2"/>
      <c r="Q125" s="2"/>
      <c r="R125" s="23"/>
      <c r="S125" s="44">
        <v>0.7</v>
      </c>
      <c r="T125" s="27">
        <v>0</v>
      </c>
      <c r="U125" s="27">
        <f>Properties!$F$6*T125/(Properties!$G$6+T125*(Properties!$F$6-Properties!$G$6))</f>
        <v>0</v>
      </c>
      <c r="V125" s="37">
        <v>14</v>
      </c>
      <c r="W125" s="27">
        <f>4.76/2*(4*(1-U125)+U125)/S125/(4.76/2*(4*(1-U125)+U125)/S125+1)</f>
        <v>0.93150684931506844</v>
      </c>
      <c r="X125" s="27">
        <f>(1-U125)/(4.76/2*(4*(1-U125)+U125)/S125+1)</f>
        <v>6.8493150684931503E-2</v>
      </c>
      <c r="Y125" s="27">
        <f>V125*Properties!$E$15*60*1000</f>
        <v>126.66901579274048</v>
      </c>
      <c r="Z125" s="58">
        <f>Y125*W125</f>
        <v>117.99305580693633</v>
      </c>
      <c r="AA125" s="59">
        <f>Y125*X125</f>
        <v>8.6759599858041412</v>
      </c>
      <c r="AB125" s="2"/>
      <c r="AC125" s="42"/>
      <c r="AD125" s="45"/>
      <c r="AK125" s="27">
        <v>3</v>
      </c>
      <c r="AL125" s="44"/>
      <c r="AM125" s="27"/>
      <c r="AN125" s="27"/>
      <c r="AO125" s="37"/>
      <c r="AP125" s="27"/>
      <c r="AQ125" s="27" t="s">
        <v>114</v>
      </c>
      <c r="AR125" s="153">
        <v>0.6</v>
      </c>
      <c r="AS125" s="58">
        <v>59</v>
      </c>
      <c r="AT125" s="59">
        <v>3.76</v>
      </c>
      <c r="AU125" s="2" t="s">
        <v>111</v>
      </c>
      <c r="AV125" s="42">
        <f>(AS125+AT125)*0.001/60/Properties!$E$15</f>
        <v>6.9365029364217694</v>
      </c>
      <c r="AW125" s="45">
        <f t="shared" ref="AW125" si="10">AT125/AS125*2/0.21</f>
        <v>0.60694108151735271</v>
      </c>
      <c r="BD125" s="23"/>
      <c r="BE125" s="44">
        <v>0.7</v>
      </c>
      <c r="BF125" s="27">
        <v>0</v>
      </c>
      <c r="BG125" s="27">
        <f>Properties!$F$6*BF125/(Properties!$G$6+BF125*(Properties!$F$6-Properties!$G$6))</f>
        <v>0</v>
      </c>
      <c r="BH125" s="37">
        <v>14</v>
      </c>
      <c r="BI125" s="27">
        <f>4.76/2*(4*(1-BG125)+BG125)/BE125/(4.76/2*(4*(1-BG125)+BG125)/BE125+1)</f>
        <v>0.93150684931506844</v>
      </c>
      <c r="BJ125" s="27">
        <f>(1-BG125)/(4.76/2*(4*(1-BG125)+BG125)/BE125+1)</f>
        <v>6.8493150684931503E-2</v>
      </c>
      <c r="BK125" s="27">
        <f>BH125*Properties!$E$15*60*1000</f>
        <v>126.66901579274048</v>
      </c>
      <c r="BL125" s="58">
        <f>BK125*BI125</f>
        <v>117.99305580693633</v>
      </c>
      <c r="BM125" s="59">
        <f>BK125*BJ125</f>
        <v>8.6759599858041412</v>
      </c>
      <c r="BO125" s="42">
        <f>(BL125+BM125)*0.001/60/Properties!$E$15</f>
        <v>14</v>
      </c>
      <c r="BP125" s="45">
        <f>BM125/BL125*2/0.21</f>
        <v>0.70028011204481799</v>
      </c>
      <c r="BQ125" s="2"/>
      <c r="BV125" s="2"/>
      <c r="BW125" s="42"/>
      <c r="BX125" s="2"/>
      <c r="BY125" s="2"/>
      <c r="BZ125" s="2"/>
      <c r="CA125" s="2"/>
      <c r="CB125" s="2"/>
      <c r="CC125" s="2"/>
      <c r="CD125" s="42"/>
      <c r="CE125" s="42"/>
      <c r="CG125" s="42"/>
      <c r="CH125" s="42"/>
      <c r="CI125" s="2"/>
    </row>
    <row r="126" spans="2:87">
      <c r="B126" s="27">
        <v>1</v>
      </c>
      <c r="C126" s="44"/>
      <c r="D126" s="27"/>
      <c r="E126" s="27"/>
      <c r="F126" s="37"/>
      <c r="G126" s="27"/>
      <c r="H126" s="27"/>
      <c r="I126" s="27"/>
      <c r="J126" s="58">
        <v>134</v>
      </c>
      <c r="K126" s="59">
        <v>8.68</v>
      </c>
      <c r="L126" t="s">
        <v>66</v>
      </c>
      <c r="M126" s="42">
        <f>(J126+K126)*0.001/60/Properties!$E$15</f>
        <v>15.76960227802196</v>
      </c>
      <c r="N126" s="45">
        <f t="shared" si="9"/>
        <v>0.61691542288557211</v>
      </c>
      <c r="O126" s="2"/>
      <c r="P126" s="2"/>
      <c r="Q126" s="2"/>
      <c r="R126" s="27">
        <v>1</v>
      </c>
      <c r="S126" s="44"/>
      <c r="T126" s="27"/>
      <c r="U126" s="27"/>
      <c r="V126" s="37"/>
      <c r="W126" s="27"/>
      <c r="X126" s="27"/>
      <c r="Y126" s="27"/>
      <c r="Z126" s="58">
        <v>134</v>
      </c>
      <c r="AA126" s="59">
        <v>8.68</v>
      </c>
      <c r="AB126" s="2" t="s">
        <v>66</v>
      </c>
      <c r="AC126" s="42">
        <f>(Z126+AA126)*0.001/60/Properties!$E$15</f>
        <v>15.76960227802196</v>
      </c>
      <c r="AD126" s="45">
        <f t="shared" si="5"/>
        <v>0.61691542288557211</v>
      </c>
      <c r="AK126" s="23" t="s">
        <v>32</v>
      </c>
      <c r="AL126" s="44">
        <v>0.65</v>
      </c>
      <c r="AM126" s="27">
        <v>0</v>
      </c>
      <c r="AN126" s="27">
        <f>Properties!$F$6*AM126/(Properties!$G$6+AM126*(Properties!$F$6-Properties!$G$6))</f>
        <v>0</v>
      </c>
      <c r="AO126" s="37">
        <v>8</v>
      </c>
      <c r="AP126" s="27">
        <f>4.76/2*(4*(1-AN126)+AN126)/AL126/(4.76/2*(4*(1-AN126)+AN126)/AL126+1)</f>
        <v>0.93608652900688294</v>
      </c>
      <c r="AQ126" s="27">
        <f>(1-AN126)/(4.76/2*(4*(1-AN126)+AN126)/AL126+1)</f>
        <v>6.3913470993117019E-2</v>
      </c>
      <c r="AR126" s="27">
        <f>AO126*Properties!$E$15*60*1000</f>
        <v>72.38229473870885</v>
      </c>
      <c r="AS126" s="58">
        <f>AR126*AP126</f>
        <v>67.756091043511134</v>
      </c>
      <c r="AT126" s="59">
        <f>AR126*AQ126</f>
        <v>4.6262036951977148</v>
      </c>
      <c r="AU126" s="2" t="s">
        <v>31</v>
      </c>
      <c r="AV126" s="42"/>
      <c r="AW126" s="45"/>
      <c r="BD126" s="27">
        <v>1</v>
      </c>
      <c r="BE126" s="44"/>
      <c r="BF126" s="27"/>
      <c r="BG126" s="27"/>
      <c r="BH126" s="37"/>
      <c r="BI126" s="27"/>
      <c r="BJ126" s="27"/>
      <c r="BK126" s="27"/>
      <c r="BL126" s="58"/>
      <c r="BM126" s="59"/>
      <c r="BO126" s="42"/>
      <c r="BP126" s="45"/>
      <c r="BQ126" s="2"/>
      <c r="BV126" s="2"/>
      <c r="BW126" s="42"/>
      <c r="BX126" s="2"/>
      <c r="BY126" s="2"/>
      <c r="BZ126" s="2"/>
      <c r="CA126" s="2"/>
      <c r="CB126" s="2"/>
      <c r="CC126" s="2"/>
      <c r="CD126" s="42"/>
      <c r="CE126" s="42"/>
      <c r="CG126" s="42"/>
      <c r="CH126" s="42"/>
      <c r="CI126" s="2"/>
    </row>
    <row r="127" spans="2:87">
      <c r="B127" s="26">
        <v>2</v>
      </c>
      <c r="C127" s="44"/>
      <c r="D127" s="27"/>
      <c r="E127" s="27"/>
      <c r="F127" s="38"/>
      <c r="G127" s="27"/>
      <c r="H127" s="27"/>
      <c r="I127" s="27"/>
      <c r="J127" s="58">
        <v>136</v>
      </c>
      <c r="K127" s="59">
        <v>8.68</v>
      </c>
      <c r="L127" t="s">
        <v>46</v>
      </c>
      <c r="M127" s="42">
        <f>(J127+K127)*0.001/60/Properties!$E$15</f>
        <v>15.990650810094039</v>
      </c>
      <c r="N127" s="45">
        <f t="shared" si="9"/>
        <v>0.60784313725490202</v>
      </c>
      <c r="O127" s="2"/>
      <c r="P127" s="2"/>
      <c r="Q127" s="2"/>
      <c r="R127" s="26">
        <v>2</v>
      </c>
      <c r="S127" s="44"/>
      <c r="T127" s="27"/>
      <c r="U127" s="27"/>
      <c r="V127" s="37"/>
      <c r="W127" s="27"/>
      <c r="X127" s="27"/>
      <c r="Y127" s="27"/>
      <c r="Z127" s="58">
        <v>135</v>
      </c>
      <c r="AA127" s="59">
        <v>8.68</v>
      </c>
      <c r="AB127" s="2" t="s">
        <v>46</v>
      </c>
      <c r="AC127" s="42">
        <f>(Z127+AA127)*0.001/60/Properties!$E$15</f>
        <v>15.880126544058001</v>
      </c>
      <c r="AD127" s="45">
        <f t="shared" si="5"/>
        <v>0.61234567901234571</v>
      </c>
      <c r="AK127" s="27">
        <v>1</v>
      </c>
      <c r="AL127" s="44"/>
      <c r="AM127" s="27"/>
      <c r="AN127" s="27"/>
      <c r="AO127" s="37"/>
      <c r="AP127" s="27"/>
      <c r="AQ127" s="27" t="s">
        <v>113</v>
      </c>
      <c r="AR127" s="27">
        <v>0.5</v>
      </c>
      <c r="AS127" s="58">
        <v>79</v>
      </c>
      <c r="AT127" s="59">
        <v>4.63</v>
      </c>
      <c r="AU127" s="2" t="s">
        <v>66</v>
      </c>
      <c r="AV127" s="42">
        <f>(AS127+AT127)*0.001/60/Properties!$E$15</f>
        <v>9.2431443685938923</v>
      </c>
      <c r="AW127" s="45">
        <f t="shared" ref="AW127:AW130" si="11">AT127/AS127*2/0.21</f>
        <v>0.55816757082579871</v>
      </c>
      <c r="BD127" s="26">
        <v>2</v>
      </c>
      <c r="BE127" s="44"/>
      <c r="BF127" s="27"/>
      <c r="BG127" s="27"/>
      <c r="BH127" s="38"/>
      <c r="BI127" s="27"/>
      <c r="BJ127" s="27"/>
      <c r="BK127" s="27"/>
      <c r="BL127" s="58"/>
      <c r="BM127" s="59"/>
      <c r="BO127" s="42"/>
      <c r="BP127" s="45"/>
      <c r="BQ127" s="2"/>
      <c r="BV127" s="2"/>
      <c r="BW127" s="42"/>
      <c r="BX127" s="2"/>
      <c r="BY127" s="2"/>
      <c r="BZ127" s="2"/>
      <c r="CA127" s="2"/>
      <c r="CB127" s="2"/>
      <c r="CC127" s="2"/>
      <c r="CD127" s="42"/>
      <c r="CE127" s="42"/>
      <c r="CG127" s="42"/>
      <c r="CH127" s="42"/>
      <c r="CI127" s="2"/>
    </row>
    <row r="128" spans="2:87">
      <c r="B128" s="27">
        <v>3</v>
      </c>
      <c r="C128" s="44"/>
      <c r="D128" s="27"/>
      <c r="E128" s="27"/>
      <c r="F128" s="38"/>
      <c r="G128" s="27"/>
      <c r="H128" s="27"/>
      <c r="I128" s="27"/>
      <c r="J128" s="58">
        <v>128</v>
      </c>
      <c r="K128" s="59">
        <v>8.68</v>
      </c>
      <c r="L128" t="s">
        <v>39</v>
      </c>
      <c r="M128" s="42">
        <f>(J128+K128)*0.001/60/Properties!$E$15</f>
        <v>15.106456681805732</v>
      </c>
      <c r="N128" s="45">
        <f t="shared" si="9"/>
        <v>0.64583333333333337</v>
      </c>
      <c r="O128" s="2"/>
      <c r="P128" s="2"/>
      <c r="Q128" s="2"/>
      <c r="R128" s="27">
        <v>3</v>
      </c>
      <c r="S128" s="44"/>
      <c r="T128" s="27"/>
      <c r="U128" s="27"/>
      <c r="V128" s="37"/>
      <c r="W128" s="27"/>
      <c r="X128" s="27"/>
      <c r="Y128" s="27"/>
      <c r="Z128" s="105">
        <v>133</v>
      </c>
      <c r="AA128" s="59">
        <v>8.68</v>
      </c>
      <c r="AB128" s="2" t="s">
        <v>39</v>
      </c>
      <c r="AC128" s="42">
        <f>(Z128+AA128)*0.001/60/Properties!$E$15</f>
        <v>15.659078011985923</v>
      </c>
      <c r="AD128" s="45">
        <f t="shared" si="5"/>
        <v>0.62155388471177953</v>
      </c>
      <c r="AK128" s="27">
        <v>2</v>
      </c>
      <c r="AL128" s="44"/>
      <c r="AM128" s="27"/>
      <c r="AN128" s="27"/>
      <c r="AO128" s="37"/>
      <c r="AP128" s="27"/>
      <c r="AQ128" s="27"/>
      <c r="AR128" s="27"/>
      <c r="AS128" s="58">
        <v>80</v>
      </c>
      <c r="AT128" s="59">
        <v>4.63</v>
      </c>
      <c r="AU128" s="2" t="s">
        <v>36</v>
      </c>
      <c r="AV128" s="42">
        <f>(AS128+AT128)*0.001/60/Properties!$E$15</f>
        <v>9.3536686346299298</v>
      </c>
      <c r="AW128" s="45">
        <f t="shared" si="11"/>
        <v>0.55119047619047612</v>
      </c>
      <c r="BD128" s="27">
        <v>3</v>
      </c>
      <c r="BE128" s="44"/>
      <c r="BF128" s="27"/>
      <c r="BG128" s="27"/>
      <c r="BH128" s="38"/>
      <c r="BI128" s="27"/>
      <c r="BJ128" s="27"/>
      <c r="BK128" s="27"/>
      <c r="BL128" s="58"/>
      <c r="BM128" s="59"/>
      <c r="BO128" s="42"/>
      <c r="BP128" s="45"/>
      <c r="BQ128" s="2"/>
      <c r="BV128" s="24"/>
      <c r="BW128" s="42"/>
      <c r="BX128" s="2"/>
      <c r="BY128" s="2"/>
      <c r="CA128" s="2"/>
      <c r="CB128" s="2"/>
      <c r="CC128" s="2"/>
      <c r="CD128" s="42"/>
      <c r="CE128" s="42"/>
      <c r="CG128" s="42"/>
      <c r="CH128" s="42"/>
      <c r="CI128" s="2"/>
    </row>
    <row r="129" spans="2:87">
      <c r="B129" s="23"/>
      <c r="C129" s="44"/>
      <c r="D129" s="27"/>
      <c r="E129" s="27"/>
      <c r="F129" s="38"/>
      <c r="G129" s="27"/>
      <c r="H129" s="27"/>
      <c r="I129" s="27"/>
      <c r="J129" s="58">
        <v>127</v>
      </c>
      <c r="K129" s="59">
        <v>8.68</v>
      </c>
      <c r="L129" t="s">
        <v>31</v>
      </c>
      <c r="M129" s="42">
        <f>(J129+K129)*0.001/60/Properties!$E$15</f>
        <v>14.995932415769694</v>
      </c>
      <c r="N129" s="45">
        <f t="shared" si="9"/>
        <v>0.65091863517060367</v>
      </c>
      <c r="O129" s="2"/>
      <c r="P129" s="2"/>
      <c r="Q129" s="2"/>
      <c r="R129" s="23"/>
      <c r="S129" s="44"/>
      <c r="T129" s="27"/>
      <c r="U129" s="27"/>
      <c r="V129" s="37"/>
      <c r="W129" s="27"/>
      <c r="X129" s="27"/>
      <c r="Y129" s="27"/>
      <c r="Z129" s="105">
        <v>124</v>
      </c>
      <c r="AA129" s="59">
        <v>8.68</v>
      </c>
      <c r="AB129" s="2" t="s">
        <v>95</v>
      </c>
      <c r="AC129" s="42">
        <f>(Z129+AA129)*0.001/60/Properties!$E$15</f>
        <v>14.66435961766158</v>
      </c>
      <c r="AD129" s="45">
        <f t="shared" si="5"/>
        <v>0.66666666666666663</v>
      </c>
      <c r="AK129" s="27">
        <v>3</v>
      </c>
      <c r="AL129" s="44"/>
      <c r="AM129" s="27"/>
      <c r="AN129" s="27"/>
      <c r="AO129" s="37"/>
      <c r="AP129" s="27"/>
      <c r="AQ129" s="27"/>
      <c r="AR129" s="27"/>
      <c r="AS129" s="58">
        <v>77</v>
      </c>
      <c r="AT129" s="59">
        <v>4.63</v>
      </c>
      <c r="AU129" s="2" t="s">
        <v>67</v>
      </c>
      <c r="AV129" s="42">
        <f>(AS129+AT129)*0.001/60/Properties!$E$15</f>
        <v>9.0220958365218156</v>
      </c>
      <c r="AW129" s="45">
        <f t="shared" si="11"/>
        <v>0.57266542980828694</v>
      </c>
      <c r="BD129" s="23"/>
      <c r="BE129" s="44"/>
      <c r="BF129" s="27"/>
      <c r="BG129" s="27"/>
      <c r="BH129" s="38"/>
      <c r="BI129" s="27"/>
      <c r="BJ129" s="27"/>
      <c r="BK129" s="27"/>
      <c r="BL129" s="58"/>
      <c r="BM129" s="59"/>
      <c r="BO129" s="42"/>
      <c r="BP129" s="45"/>
      <c r="BQ129" s="2"/>
      <c r="BV129" s="2"/>
      <c r="BW129" s="42"/>
      <c r="BX129" s="2"/>
      <c r="BY129" s="2"/>
      <c r="CA129" s="2"/>
      <c r="CB129" s="2"/>
      <c r="CC129" s="2"/>
      <c r="CD129" s="42"/>
      <c r="CE129" s="42"/>
      <c r="CG129" s="42"/>
      <c r="CH129" s="42"/>
      <c r="CI129" s="2"/>
    </row>
    <row r="130" spans="2:87">
      <c r="B130" s="86"/>
      <c r="C130" s="87">
        <v>0.72</v>
      </c>
      <c r="D130" s="88">
        <v>0</v>
      </c>
      <c r="E130" s="88">
        <f>Properties!$F$6*D130/(Properties!$G$6+D130*(Properties!$F$6-Properties!$G$6))</f>
        <v>0</v>
      </c>
      <c r="F130" s="88">
        <v>28</v>
      </c>
      <c r="G130" s="88">
        <f>4.76/2*(4*(1-E130)+E130)/C130/(4.76/2*(4*(1-E130)+E130)/C130+1)</f>
        <v>0.9296875</v>
      </c>
      <c r="H130" s="88">
        <f>(1-E130)/(4.76/2*(4*(1-E130)+E130)/C130+1)</f>
        <v>7.03125E-2</v>
      </c>
      <c r="I130" s="88">
        <f>F130*Properties!$E$15*60*1000</f>
        <v>253.33803158548096</v>
      </c>
      <c r="J130" s="87">
        <f>I130*G130</f>
        <v>235.52520123962682</v>
      </c>
      <c r="K130" s="87">
        <f>I130*H130</f>
        <v>17.812830345854131</v>
      </c>
      <c r="L130" s="89" t="s">
        <v>32</v>
      </c>
      <c r="M130" s="90">
        <f>(J130+K130)*0.001/60/Properties!$E$15</f>
        <v>28</v>
      </c>
      <c r="N130" s="91">
        <f t="shared" ref="N130:N134" si="12">K130/J130*2/0.21</f>
        <v>0.72028811524609859</v>
      </c>
      <c r="O130" s="99">
        <v>45902</v>
      </c>
      <c r="P130" s="2"/>
      <c r="Q130" s="2"/>
      <c r="R130" s="23"/>
      <c r="S130" s="44">
        <v>0.72</v>
      </c>
      <c r="T130" s="27">
        <v>0</v>
      </c>
      <c r="U130" s="27">
        <f>Properties!$F$6*T130/(Properties!$G$6+T130*(Properties!$F$6-Properties!$G$6))</f>
        <v>0</v>
      </c>
      <c r="V130" s="37">
        <v>28</v>
      </c>
      <c r="W130" s="27">
        <f>4.76/2*(4*(1-U130)+U130)/S130/(4.76/2*(4*(1-U130)+U130)/S130+1)</f>
        <v>0.9296875</v>
      </c>
      <c r="X130" s="27">
        <f>(1-U130)/(4.76/2*(4*(1-U130)+U130)/S130+1)</f>
        <v>7.03125E-2</v>
      </c>
      <c r="Y130" s="27">
        <f>V130*Properties!$E$15*60*1000</f>
        <v>253.33803158548096</v>
      </c>
      <c r="Z130" s="105">
        <f>Y130*W130</f>
        <v>235.52520123962682</v>
      </c>
      <c r="AA130" s="59">
        <f>Y130*X130</f>
        <v>17.812830345854131</v>
      </c>
      <c r="AB130" s="2" t="s">
        <v>32</v>
      </c>
      <c r="AC130" s="42"/>
      <c r="AD130" s="45"/>
      <c r="AK130" s="27">
        <v>3</v>
      </c>
      <c r="AL130" s="44"/>
      <c r="AM130" s="27"/>
      <c r="AN130" s="27"/>
      <c r="AO130" s="37"/>
      <c r="AP130" s="27"/>
      <c r="AQ130" s="27"/>
      <c r="AR130" s="27"/>
      <c r="AS130" s="58">
        <v>74</v>
      </c>
      <c r="AT130" s="59">
        <v>4.63</v>
      </c>
      <c r="AU130" s="2" t="s">
        <v>111</v>
      </c>
      <c r="AV130" s="42">
        <f>(AS130+AT130)*0.001/60/Properties!$E$15</f>
        <v>8.6905230384136996</v>
      </c>
      <c r="AW130" s="45">
        <f t="shared" si="11"/>
        <v>0.59588159588159595</v>
      </c>
      <c r="BD130" s="23"/>
      <c r="BE130" s="44">
        <v>0.75</v>
      </c>
      <c r="BF130" s="27">
        <v>0</v>
      </c>
      <c r="BG130" s="27">
        <f>Properties!$F$6*BF130/(Properties!$G$6+BF130*(Properties!$F$6-Properties!$G$6))</f>
        <v>0</v>
      </c>
      <c r="BH130" s="37">
        <v>40</v>
      </c>
      <c r="BI130" s="27">
        <f>4.76/2*(4*(1-BG130)+BG130)/BE130/(4.76/2*(4*(1-BG130)+BG130)/BE130+1)</f>
        <v>0.92697176241480039</v>
      </c>
      <c r="BJ130" s="27">
        <f>(1-BG130)/(4.76/2*(4*(1-BG130)+BG130)/BE130+1)</f>
        <v>7.3028237585199607E-2</v>
      </c>
      <c r="BK130" s="27">
        <f>BH130*Properties!$E$15*60*1000</f>
        <v>361.91147369354428</v>
      </c>
      <c r="BL130" s="58">
        <f>BK130*BI130</f>
        <v>335.48171660784243</v>
      </c>
      <c r="BM130" s="59">
        <f>BK130*BJ130</f>
        <v>26.429757085701869</v>
      </c>
      <c r="BO130" s="42">
        <f>(BL130+BM130)*0.001/60/Properties!$E$15</f>
        <v>40</v>
      </c>
      <c r="BP130" s="45">
        <f>BM130/BL130*2/0.21</f>
        <v>0.75030012004801916</v>
      </c>
      <c r="BQ130" s="2"/>
      <c r="BV130" s="2"/>
      <c r="BW130" s="42"/>
      <c r="BX130" s="2"/>
      <c r="BY130" s="2"/>
      <c r="CA130" s="2"/>
      <c r="CB130" s="2"/>
      <c r="CC130" s="2"/>
      <c r="CD130" s="42"/>
      <c r="CE130" s="42"/>
      <c r="CG130" s="42"/>
      <c r="CH130" s="42"/>
      <c r="CI130" s="2"/>
    </row>
    <row r="131" spans="2:87">
      <c r="B131" s="88">
        <v>1</v>
      </c>
      <c r="C131" s="87"/>
      <c r="D131" s="88"/>
      <c r="E131" s="88"/>
      <c r="F131" s="88"/>
      <c r="G131" s="88"/>
      <c r="H131" s="88"/>
      <c r="I131" s="88"/>
      <c r="J131" s="87">
        <v>249.7</v>
      </c>
      <c r="K131" s="87">
        <v>17.809999999999999</v>
      </c>
      <c r="L131" s="89" t="s">
        <v>66</v>
      </c>
      <c r="M131" s="90">
        <f>(J131+K131)*0.001/60/Properties!$E$15</f>
        <v>29.566346407300635</v>
      </c>
      <c r="N131" s="91">
        <f t="shared" si="12"/>
        <v>0.67929134008429171</v>
      </c>
      <c r="O131" s="24" t="s">
        <v>100</v>
      </c>
      <c r="P131" s="2"/>
      <c r="Q131" s="2"/>
      <c r="R131" s="27">
        <v>1</v>
      </c>
      <c r="S131" s="44"/>
      <c r="T131" s="28"/>
      <c r="U131" s="27"/>
      <c r="V131" s="37"/>
      <c r="W131" s="28"/>
      <c r="X131" s="27" t="s">
        <v>32</v>
      </c>
      <c r="Y131" s="27">
        <v>225.53</v>
      </c>
      <c r="Z131" s="58">
        <v>243.5</v>
      </c>
      <c r="AA131" s="103">
        <v>17.809999999999999</v>
      </c>
      <c r="AB131" s="2" t="s">
        <v>66</v>
      </c>
      <c r="AC131" s="42">
        <f>(Z131+AA131)*0.001/60/Properties!$E$15</f>
        <v>28.881095957877193</v>
      </c>
      <c r="AD131" s="45">
        <f t="shared" si="5"/>
        <v>0.6965874645546104</v>
      </c>
      <c r="AK131" s="23"/>
      <c r="AL131" s="44">
        <v>0.7</v>
      </c>
      <c r="AM131" s="27">
        <v>0</v>
      </c>
      <c r="AN131" s="27">
        <f>Properties!$F$6*AM131/(Properties!$G$6+AM131*(Properties!$F$6-Properties!$G$6))</f>
        <v>0</v>
      </c>
      <c r="AO131" s="37">
        <v>14</v>
      </c>
      <c r="AP131" s="27">
        <f>4.76/2*(4*(1-AN131)+AN131)/AL131/(4.76/2*(4*(1-AN131)+AN131)/AL131+1)</f>
        <v>0.93150684931506844</v>
      </c>
      <c r="AQ131" s="27">
        <f>(1-AN131)/(4.76/2*(4*(1-AN131)+AN131)/AL131+1)</f>
        <v>6.8493150684931503E-2</v>
      </c>
      <c r="AR131" s="27">
        <f>AO131*Properties!$E$15*60*1000</f>
        <v>126.66901579274048</v>
      </c>
      <c r="AS131" s="58">
        <f>AR131*AP131</f>
        <v>117.99305580693633</v>
      </c>
      <c r="AT131" s="59">
        <f>AR131*AQ131</f>
        <v>8.6759599858041412</v>
      </c>
      <c r="AU131" s="2" t="s">
        <v>32</v>
      </c>
      <c r="AV131" s="42"/>
      <c r="AW131" s="45"/>
      <c r="BD131" s="27">
        <v>1</v>
      </c>
      <c r="BE131" s="44"/>
      <c r="BF131" s="27"/>
      <c r="BG131" s="27"/>
      <c r="BH131" s="38"/>
      <c r="BI131" s="27"/>
      <c r="BJ131" s="27"/>
      <c r="BK131" s="27"/>
      <c r="BL131" s="58"/>
      <c r="BM131" s="59"/>
      <c r="BO131" s="42"/>
      <c r="BP131" s="45"/>
      <c r="BQ131" s="2"/>
      <c r="BV131" s="2"/>
      <c r="BW131" s="42"/>
      <c r="BX131" s="2"/>
      <c r="BY131" s="2"/>
      <c r="BZ131" s="2"/>
      <c r="CA131" s="2"/>
      <c r="CB131" s="2"/>
      <c r="CC131" s="2"/>
      <c r="CD131" s="42"/>
      <c r="CE131" s="42"/>
      <c r="CG131" s="42"/>
      <c r="CH131" s="42"/>
      <c r="CI131" s="24"/>
    </row>
    <row r="132" spans="2:87">
      <c r="B132" s="92">
        <v>2</v>
      </c>
      <c r="C132" s="87"/>
      <c r="D132" s="88"/>
      <c r="E132" s="88"/>
      <c r="F132" s="93"/>
      <c r="G132" s="88"/>
      <c r="H132" s="88"/>
      <c r="I132" s="88"/>
      <c r="J132" s="87"/>
      <c r="K132" s="87"/>
      <c r="L132" s="89" t="s">
        <v>46</v>
      </c>
      <c r="M132" s="90"/>
      <c r="N132" s="91"/>
      <c r="O132" s="2"/>
      <c r="P132" s="2"/>
      <c r="Q132" s="2"/>
      <c r="R132" s="26">
        <v>2</v>
      </c>
      <c r="S132" s="44"/>
      <c r="T132" s="28"/>
      <c r="U132" s="27"/>
      <c r="V132" s="37"/>
      <c r="W132" s="28"/>
      <c r="X132" s="27"/>
      <c r="Y132" s="27"/>
      <c r="Z132" s="58">
        <v>241.7</v>
      </c>
      <c r="AA132" s="103">
        <v>17.809999999999999</v>
      </c>
      <c r="AB132" s="2" t="s">
        <v>46</v>
      </c>
      <c r="AC132" s="42">
        <f>(Z132+AA132)*0.001/60/Properties!$E$15</f>
        <v>28.682152279012332</v>
      </c>
      <c r="AD132" s="45">
        <f t="shared" si="5"/>
        <v>0.70177512461335378</v>
      </c>
      <c r="AK132" s="27">
        <v>1</v>
      </c>
      <c r="AL132" s="44"/>
      <c r="AM132" s="27"/>
      <c r="AN132" s="27"/>
      <c r="AO132" s="37"/>
      <c r="AP132" s="27"/>
      <c r="AQ132" s="27" t="s">
        <v>113</v>
      </c>
      <c r="AR132" s="27">
        <v>0.5</v>
      </c>
      <c r="AS132" s="58">
        <v>136</v>
      </c>
      <c r="AT132" s="59">
        <v>8.68</v>
      </c>
      <c r="AU132" s="2" t="s">
        <v>66</v>
      </c>
      <c r="AV132" s="42">
        <f>(AS132+AT132)*0.001/60/Properties!$E$15</f>
        <v>15.990650810094039</v>
      </c>
      <c r="AW132" s="45">
        <f>AT132/AS132*2/0.21</f>
        <v>0.60784313725490202</v>
      </c>
      <c r="BD132" s="27">
        <v>2</v>
      </c>
      <c r="BE132" s="44"/>
      <c r="BF132" s="27"/>
      <c r="BG132" s="27"/>
      <c r="BH132" s="38"/>
      <c r="BI132" s="27"/>
      <c r="BJ132" s="27"/>
      <c r="BK132" s="27"/>
      <c r="BL132" s="58"/>
      <c r="BM132" s="59"/>
      <c r="BO132" s="42"/>
      <c r="BP132" s="45"/>
      <c r="BQ132" s="2"/>
      <c r="BV132" s="2"/>
      <c r="BW132" s="42"/>
      <c r="BX132" s="2"/>
      <c r="BY132" s="2"/>
      <c r="BZ132" s="2"/>
      <c r="CA132" s="2"/>
      <c r="CB132" s="2"/>
      <c r="CC132" s="2"/>
      <c r="CD132" s="42"/>
      <c r="CE132" s="42"/>
      <c r="CG132" s="42"/>
      <c r="CH132" s="42"/>
      <c r="CI132" s="2"/>
    </row>
    <row r="133" spans="2:87">
      <c r="B133" s="88">
        <v>3</v>
      </c>
      <c r="C133" s="87"/>
      <c r="D133" s="88"/>
      <c r="E133" s="88"/>
      <c r="F133" s="93"/>
      <c r="G133" s="88"/>
      <c r="H133" s="88"/>
      <c r="I133" s="88"/>
      <c r="J133" s="87">
        <v>249</v>
      </c>
      <c r="K133" s="87">
        <v>17.809999999999999</v>
      </c>
      <c r="L133" s="89" t="s">
        <v>39</v>
      </c>
      <c r="M133" s="90">
        <f>(J133+K133)*0.001/60/Properties!$E$15</f>
        <v>29.488979421075406</v>
      </c>
      <c r="N133" s="91">
        <f t="shared" si="12"/>
        <v>0.6812009944540065</v>
      </c>
      <c r="O133" s="2"/>
      <c r="P133" s="2"/>
      <c r="Q133" s="2"/>
      <c r="R133" s="27">
        <v>3</v>
      </c>
      <c r="S133" s="44"/>
      <c r="T133" s="28"/>
      <c r="U133" s="27"/>
      <c r="V133" s="37"/>
      <c r="W133" s="28"/>
      <c r="X133" s="27"/>
      <c r="Y133" s="27"/>
      <c r="Z133" s="58">
        <v>242</v>
      </c>
      <c r="AA133" s="103">
        <v>17.809999999999999</v>
      </c>
      <c r="AB133" s="2" t="s">
        <v>39</v>
      </c>
      <c r="AC133" s="42">
        <f>(Z133+AA133)*0.001/60/Properties!$E$15</f>
        <v>28.715309558823137</v>
      </c>
      <c r="AD133" s="45">
        <f t="shared" si="5"/>
        <v>0.70090515545061005</v>
      </c>
      <c r="AK133" s="26">
        <v>2</v>
      </c>
      <c r="AL133" s="44"/>
      <c r="AM133" s="27"/>
      <c r="AN133" s="27"/>
      <c r="AO133" s="37"/>
      <c r="AP133" s="27"/>
      <c r="AQ133" s="27" t="s">
        <v>113</v>
      </c>
      <c r="AR133" s="27">
        <v>0.42</v>
      </c>
      <c r="AS133" s="58">
        <v>136</v>
      </c>
      <c r="AT133" s="59">
        <v>8.68</v>
      </c>
      <c r="AU133" s="2" t="s">
        <v>46</v>
      </c>
      <c r="AV133" s="42">
        <f>(AS133+AT133)*0.001/60/Properties!$E$15</f>
        <v>15.990650810094039</v>
      </c>
      <c r="AW133" s="45">
        <f>AT133/AS133*2/0.21</f>
        <v>0.60784313725490202</v>
      </c>
      <c r="BD133" s="27">
        <v>3</v>
      </c>
      <c r="BE133" s="44"/>
      <c r="BF133" s="27"/>
      <c r="BG133" s="27"/>
      <c r="BH133" s="38"/>
      <c r="BI133" s="27"/>
      <c r="BJ133" s="27"/>
      <c r="BK133" s="27"/>
      <c r="BL133" s="58"/>
      <c r="BM133" s="59"/>
      <c r="BO133" s="42"/>
      <c r="BP133" s="45"/>
      <c r="BQ133" s="2"/>
      <c r="BV133" s="24"/>
      <c r="BW133" s="42"/>
      <c r="BX133" s="2"/>
      <c r="BY133" s="2"/>
      <c r="CA133" s="2"/>
      <c r="CB133" s="2"/>
      <c r="CC133" s="2"/>
      <c r="CD133" s="42"/>
      <c r="CE133" s="42"/>
      <c r="CG133" s="42"/>
      <c r="CH133" s="42"/>
      <c r="CI133" s="2"/>
    </row>
    <row r="134" spans="2:87">
      <c r="B134" s="86"/>
      <c r="C134" s="87"/>
      <c r="D134" s="88"/>
      <c r="E134" s="88"/>
      <c r="F134" s="93"/>
      <c r="G134" s="88"/>
      <c r="H134" s="88"/>
      <c r="I134" s="88"/>
      <c r="J134" s="87">
        <v>238.53</v>
      </c>
      <c r="K134" s="87">
        <v>17.809999999999999</v>
      </c>
      <c r="L134" s="89" t="s">
        <v>31</v>
      </c>
      <c r="M134" s="90">
        <f>(J134+K134)*0.001/60/Properties!$E$15</f>
        <v>28.331790355678084</v>
      </c>
      <c r="N134" s="91">
        <f t="shared" si="12"/>
        <v>0.7111015286087603</v>
      </c>
      <c r="O134" s="2"/>
      <c r="P134" s="2"/>
      <c r="Q134" s="2"/>
      <c r="R134" s="23"/>
      <c r="S134" s="44"/>
      <c r="T134" s="28"/>
      <c r="U134" s="27"/>
      <c r="V134" s="37"/>
      <c r="W134" s="28"/>
      <c r="X134" s="27"/>
      <c r="Y134" s="27"/>
      <c r="Z134" s="58">
        <v>230</v>
      </c>
      <c r="AA134" s="103">
        <v>17.809999999999999</v>
      </c>
      <c r="AB134" s="2" t="s">
        <v>95</v>
      </c>
      <c r="AC134" s="42">
        <f>(Z134+AA134)*0.001/60/Properties!$E$15</f>
        <v>27.38901836639068</v>
      </c>
      <c r="AD134" s="45">
        <f t="shared" si="5"/>
        <v>0.73747412008281565</v>
      </c>
      <c r="AK134" s="27">
        <v>3</v>
      </c>
      <c r="AL134" s="44"/>
      <c r="AM134" s="27"/>
      <c r="AN134" s="27"/>
      <c r="AO134" s="37"/>
      <c r="AP134" s="27"/>
      <c r="AQ134" s="27"/>
      <c r="AR134" s="27"/>
      <c r="AS134" s="105">
        <v>136</v>
      </c>
      <c r="AT134" s="59">
        <v>8.68</v>
      </c>
      <c r="AU134" s="2" t="s">
        <v>39</v>
      </c>
      <c r="AV134" s="42">
        <f>(AS134+AT134)*0.001/60/Properties!$E$15</f>
        <v>15.990650810094039</v>
      </c>
      <c r="AW134" s="45">
        <f>AT134/AS134*2/0.21</f>
        <v>0.60784313725490202</v>
      </c>
      <c r="BD134" s="27"/>
      <c r="BE134" s="44"/>
      <c r="BF134" s="27"/>
      <c r="BG134" s="27"/>
      <c r="BH134" s="38"/>
      <c r="BI134" s="27"/>
      <c r="BJ134" s="27"/>
      <c r="BK134" s="27"/>
      <c r="BL134" s="58"/>
      <c r="BM134" s="59"/>
      <c r="BO134" s="42"/>
      <c r="BP134" s="45"/>
      <c r="BQ134" s="2"/>
      <c r="BV134" s="2"/>
      <c r="BW134" s="42"/>
      <c r="BX134" s="2"/>
      <c r="BY134" s="2"/>
      <c r="CA134" s="2"/>
      <c r="CB134" s="2"/>
      <c r="CC134" s="2"/>
      <c r="CD134" s="42"/>
      <c r="CE134" s="42"/>
      <c r="CG134" s="42"/>
      <c r="CH134" s="42"/>
      <c r="CI134" s="2"/>
    </row>
    <row r="135" spans="2:87">
      <c r="C135" s="42"/>
      <c r="E135"/>
      <c r="G135"/>
      <c r="H135"/>
      <c r="I135"/>
      <c r="J135" s="49"/>
      <c r="K135" s="120" t="s">
        <v>101</v>
      </c>
      <c r="L135"/>
      <c r="M135" s="49"/>
      <c r="N135" s="98"/>
      <c r="O135" s="2"/>
      <c r="P135" s="2"/>
      <c r="Q135" s="106"/>
      <c r="R135" s="111"/>
      <c r="S135" s="117"/>
      <c r="T135" s="27"/>
      <c r="U135" s="27"/>
      <c r="V135" s="118"/>
      <c r="W135" s="27"/>
      <c r="X135" s="2"/>
      <c r="Y135" s="106"/>
      <c r="Z135" s="119">
        <v>229</v>
      </c>
      <c r="AA135" s="102">
        <v>17.809999999999999</v>
      </c>
      <c r="AB135" s="2" t="s">
        <v>96</v>
      </c>
      <c r="AC135" s="42">
        <f>(Z135+AA135)*0.001/60/Properties!$E$15</f>
        <v>27.278494100354642</v>
      </c>
      <c r="AD135" s="45">
        <f t="shared" si="5"/>
        <v>0.74069453108754413</v>
      </c>
      <c r="AK135" s="23"/>
      <c r="AL135" s="44"/>
      <c r="AM135" s="27"/>
      <c r="AN135" s="27"/>
      <c r="AO135" s="37"/>
      <c r="AP135" s="27"/>
      <c r="AQ135" s="27"/>
      <c r="AR135" s="27"/>
      <c r="AS135" s="105">
        <v>127</v>
      </c>
      <c r="AT135" s="59">
        <v>8.68</v>
      </c>
      <c r="AU135" s="2" t="s">
        <v>31</v>
      </c>
      <c r="AV135" s="42">
        <f>(AS135+AT135)*0.001/60/Properties!$E$15</f>
        <v>14.995932415769694</v>
      </c>
      <c r="AW135" s="45">
        <f>AT135/AS135*2/0.21</f>
        <v>0.65091863517060367</v>
      </c>
      <c r="BD135" s="27"/>
      <c r="BE135" s="44"/>
      <c r="BF135" s="27"/>
      <c r="BG135" s="27"/>
      <c r="BH135" s="38"/>
      <c r="BI135" s="27"/>
      <c r="BJ135" s="27"/>
      <c r="BK135" s="27"/>
      <c r="BL135" s="58"/>
      <c r="BM135" s="59"/>
      <c r="BO135" s="42"/>
      <c r="BP135" s="45"/>
      <c r="BQ135" s="2"/>
      <c r="BV135" s="2"/>
      <c r="BW135" s="42"/>
      <c r="BX135" s="2"/>
      <c r="BY135" s="2"/>
      <c r="CA135" s="2"/>
      <c r="CB135" s="2"/>
      <c r="CC135" s="2"/>
      <c r="CD135" s="42"/>
      <c r="CE135" s="42"/>
      <c r="CG135" s="42"/>
      <c r="CH135" s="42"/>
      <c r="CI135" s="2"/>
    </row>
    <row r="136" spans="2:87">
      <c r="B136" s="23"/>
      <c r="C136" s="44">
        <v>0.75</v>
      </c>
      <c r="D136" s="27">
        <v>0</v>
      </c>
      <c r="E136" s="27">
        <f>Properties!$F$6*D136/(Properties!$G$6+D136*(Properties!$F$6-Properties!$G$6))</f>
        <v>0</v>
      </c>
      <c r="F136" s="37">
        <v>40</v>
      </c>
      <c r="G136" s="27">
        <f>4.76/2*(4*(1-E136)+E136)/C136/(4.76/2*(4*(1-E136)+E136)/C136+1)</f>
        <v>0.92697176241480039</v>
      </c>
      <c r="H136" s="27">
        <f>(1-E136)/(4.76/2*(4*(1-E136)+E136)/C136+1)</f>
        <v>7.3028237585199607E-2</v>
      </c>
      <c r="I136" s="27">
        <f>F136*Properties!$E$15*60*1000</f>
        <v>361.91147369354428</v>
      </c>
      <c r="J136" s="58">
        <f>I136*G136</f>
        <v>335.48171660784243</v>
      </c>
      <c r="K136" s="59">
        <f>I136*H136</f>
        <v>26.429757085701869</v>
      </c>
      <c r="L136" t="s">
        <v>31</v>
      </c>
      <c r="M136" s="42">
        <f>(J136+K136)*0.001/60/Properties!$E$15</f>
        <v>40</v>
      </c>
      <c r="N136" s="45">
        <f t="shared" ref="N136:N141" si="13">K136/J136*2/0.21</f>
        <v>0.75030012004801916</v>
      </c>
      <c r="O136" s="2"/>
      <c r="P136" s="2"/>
      <c r="Q136" s="2"/>
      <c r="R136" s="23"/>
      <c r="S136" s="44">
        <v>0.75</v>
      </c>
      <c r="T136" s="27">
        <v>0</v>
      </c>
      <c r="U136" s="27">
        <f>Properties!$F$6*T136/(Properties!$G$6+T136*(Properties!$F$6-Properties!$G$6))</f>
        <v>0</v>
      </c>
      <c r="V136" s="37">
        <v>35</v>
      </c>
      <c r="W136" s="28">
        <f>4.76/2*(4*(1-U136)+U136)/S136/(4.76/2*(4*(1-U136)+U136)/S136+1)</f>
        <v>0.92697176241480039</v>
      </c>
      <c r="X136" s="27">
        <f>(1-U136)/(4.76/2*(4*(1-U136)+U136)/S136+1)</f>
        <v>7.3028237585199607E-2</v>
      </c>
      <c r="Y136" s="27">
        <f>V136*Properties!$E$15*60*1000</f>
        <v>316.67253948185117</v>
      </c>
      <c r="Z136" s="58">
        <f>Y136*W136</f>
        <v>293.54650203186202</v>
      </c>
      <c r="AA136" s="103">
        <f>Y136*X136</f>
        <v>23.126037449989131</v>
      </c>
      <c r="AB136" s="2" t="s">
        <v>31</v>
      </c>
      <c r="AC136" s="42"/>
      <c r="AD136" s="45"/>
      <c r="AK136" s="86"/>
      <c r="AL136" s="87">
        <v>0.71</v>
      </c>
      <c r="AM136" s="88">
        <v>0</v>
      </c>
      <c r="AN136" s="88">
        <f>Properties!$F$6*AM136/(Properties!$G$6+AM136*(Properties!$F$6-Properties!$G$6))</f>
        <v>0</v>
      </c>
      <c r="AO136" s="88">
        <v>20</v>
      </c>
      <c r="AP136" s="88">
        <f>4.76/2*(4*(1-AN136)+AN136)/AL136/(4.76/2*(4*(1-AN136)+AN136)/AL136+1)</f>
        <v>0.93059628543499506</v>
      </c>
      <c r="AQ136" s="88">
        <f>(1-AN136)/(4.76/2*(4*(1-AN136)+AN136)/AL136+1)</f>
        <v>6.9403714565004881E-2</v>
      </c>
      <c r="AR136" s="88">
        <f>AO136*Properties!$E$15*60*1000</f>
        <v>180.95573684677214</v>
      </c>
      <c r="AS136" s="154">
        <f>AR136*AP136</f>
        <v>168.39673653775861</v>
      </c>
      <c r="AT136" s="87">
        <f>AR136*AQ136</f>
        <v>12.559000309013511</v>
      </c>
      <c r="AU136" s="155" t="s">
        <v>32</v>
      </c>
      <c r="AV136" s="90"/>
      <c r="AW136" s="91"/>
      <c r="AX136" s="1"/>
      <c r="BD136" s="27"/>
      <c r="BE136" s="44"/>
      <c r="BF136" s="27"/>
      <c r="BG136" s="27"/>
      <c r="BH136" s="38"/>
      <c r="BI136" s="27"/>
      <c r="BJ136" s="27"/>
      <c r="BK136" s="27"/>
      <c r="BL136" s="58"/>
      <c r="BM136" s="59"/>
      <c r="BO136" s="42"/>
      <c r="BP136" s="45"/>
      <c r="BQ136" s="2"/>
      <c r="BV136" s="2"/>
      <c r="BW136" s="42"/>
      <c r="CD136" s="49"/>
      <c r="CE136" s="49"/>
      <c r="CG136" s="49"/>
      <c r="CH136" s="49"/>
      <c r="CI136" s="2"/>
    </row>
    <row r="137" spans="2:87">
      <c r="B137" s="27">
        <v>1</v>
      </c>
      <c r="C137" s="44"/>
      <c r="D137" s="27"/>
      <c r="E137" s="27"/>
      <c r="F137" s="38"/>
      <c r="G137" s="27"/>
      <c r="H137" s="27" t="s">
        <v>32</v>
      </c>
      <c r="I137" s="27">
        <v>335</v>
      </c>
      <c r="J137" s="58">
        <v>344</v>
      </c>
      <c r="K137" s="59">
        <v>26.43</v>
      </c>
      <c r="L137" t="s">
        <v>66</v>
      </c>
      <c r="M137" s="42">
        <f>(J137+K137)*0.001/60/Properties!$E$15</f>
        <v>40.941503867729715</v>
      </c>
      <c r="N137" s="45">
        <f t="shared" si="13"/>
        <v>0.73172757475083061</v>
      </c>
      <c r="O137" s="2"/>
      <c r="P137" s="2"/>
      <c r="Q137" s="2"/>
      <c r="R137" s="27">
        <v>1</v>
      </c>
      <c r="S137" s="44"/>
      <c r="T137" s="27"/>
      <c r="U137" s="27"/>
      <c r="V137" s="37"/>
      <c r="W137" s="27"/>
      <c r="X137" s="27" t="s">
        <v>32</v>
      </c>
      <c r="Y137" s="27">
        <v>283.5</v>
      </c>
      <c r="Z137" s="58">
        <v>303</v>
      </c>
      <c r="AA137" s="103">
        <v>23.13</v>
      </c>
      <c r="AB137" s="2" t="s">
        <v>66</v>
      </c>
      <c r="AC137" s="42">
        <f>(Z137+AA137)*0.001/60/Properties!$E$15</f>
        <v>36.045278882333207</v>
      </c>
      <c r="AD137" s="45">
        <f t="shared" si="5"/>
        <v>0.72701555869872703</v>
      </c>
      <c r="AK137" s="88">
        <v>1</v>
      </c>
      <c r="AL137" s="87"/>
      <c r="AM137" s="156"/>
      <c r="AN137" s="88"/>
      <c r="AO137" s="88"/>
      <c r="AP137" s="156"/>
      <c r="AQ137" s="88" t="s">
        <v>113</v>
      </c>
      <c r="AR137" s="88">
        <v>0.42</v>
      </c>
      <c r="AS137" s="87">
        <v>185</v>
      </c>
      <c r="AT137" s="154">
        <v>12.56</v>
      </c>
      <c r="AU137" s="155" t="s">
        <v>66</v>
      </c>
      <c r="AV137" s="90">
        <f>(AS137+AT137)*0.001/60/Properties!$E$15</f>
        <v>21.83517399807975</v>
      </c>
      <c r="AW137" s="91">
        <f>AT137/AS137*2/0.21</f>
        <v>0.64658944658944661</v>
      </c>
      <c r="AX137" s="85">
        <v>45904</v>
      </c>
      <c r="BD137" s="27"/>
      <c r="BE137" s="44">
        <v>0.8</v>
      </c>
      <c r="BF137" s="27">
        <v>0</v>
      </c>
      <c r="BG137" s="27">
        <f>Properties!$F$6*BF137/(Properties!$G$6+BF137*(Properties!$F$6-Properties!$G$6))</f>
        <v>0</v>
      </c>
      <c r="BH137" s="37">
        <v>50</v>
      </c>
      <c r="BI137" s="27">
        <f>4.76/2*(4*(1-BG137)+BG137)/BE137/(4.76/2*(4*(1-BG137)+BG137)/BE137+1)</f>
        <v>0.92248062015503873</v>
      </c>
      <c r="BJ137" s="27">
        <f>(1-BG137)/(4.76/2*(4*(1-BG137)+BG137)/BE137+1)</f>
        <v>7.7519379844961253E-2</v>
      </c>
      <c r="BK137" s="27">
        <f>BH137*Properties!$E$15*60*1000</f>
        <v>452.38934211693027</v>
      </c>
      <c r="BL137" s="58">
        <f>BK137*BI137</f>
        <v>417.3204008675558</v>
      </c>
      <c r="BM137" s="59">
        <f>BK137*BJ137</f>
        <v>35.068941249374447</v>
      </c>
      <c r="BO137" s="42">
        <f>(BL137+BM137)*0.001/60/Properties!$E$15</f>
        <v>50</v>
      </c>
      <c r="BP137" s="45">
        <f>BM137/BL137*2/0.21</f>
        <v>0.80032012805122077</v>
      </c>
      <c r="BQ137" s="2"/>
      <c r="BV137" s="2"/>
      <c r="BW137" s="42"/>
      <c r="BX137" s="2"/>
      <c r="BY137" s="2"/>
      <c r="BZ137" s="2"/>
      <c r="CA137" s="2"/>
      <c r="CB137" s="2"/>
      <c r="CC137" s="2"/>
      <c r="CD137" s="42"/>
      <c r="CE137" s="42"/>
      <c r="CG137" s="42"/>
      <c r="CH137" s="42"/>
      <c r="CI137" s="2"/>
    </row>
    <row r="138" spans="2:87">
      <c r="B138" s="27">
        <v>2</v>
      </c>
      <c r="C138" s="44"/>
      <c r="D138" s="27"/>
      <c r="E138" s="27"/>
      <c r="F138" s="38"/>
      <c r="G138" s="27"/>
      <c r="H138" s="27" t="s">
        <v>32</v>
      </c>
      <c r="I138" s="27">
        <v>325</v>
      </c>
      <c r="J138" s="58">
        <v>344</v>
      </c>
      <c r="K138" s="59">
        <v>26.43</v>
      </c>
      <c r="L138" t="s">
        <v>36</v>
      </c>
      <c r="M138" s="42">
        <f>(J138+K138)*0.001/60/Properties!$E$15</f>
        <v>40.941503867729715</v>
      </c>
      <c r="N138" s="45">
        <f t="shared" si="13"/>
        <v>0.73172757475083061</v>
      </c>
      <c r="O138" s="2"/>
      <c r="P138" s="2"/>
      <c r="Q138" s="2"/>
      <c r="R138" s="27">
        <v>2</v>
      </c>
      <c r="S138" s="44"/>
      <c r="T138" s="27"/>
      <c r="U138" s="27"/>
      <c r="V138" s="37"/>
      <c r="W138" s="27"/>
      <c r="X138" s="27" t="s">
        <v>32</v>
      </c>
      <c r="Y138" s="27">
        <v>283.5</v>
      </c>
      <c r="Z138" s="105">
        <v>301</v>
      </c>
      <c r="AA138" s="59">
        <v>23.13</v>
      </c>
      <c r="AB138" s="2" t="s">
        <v>36</v>
      </c>
      <c r="AC138" s="42">
        <f>(Z138+AA138)*0.001/60/Properties!$E$15</f>
        <v>35.824230350261132</v>
      </c>
      <c r="AD138" s="45">
        <f t="shared" ref="AD138:AD140" si="14">AA138/Z138*2/0.21</f>
        <v>0.73184622686283818</v>
      </c>
      <c r="AK138" s="92">
        <v>2</v>
      </c>
      <c r="AL138" s="87"/>
      <c r="AM138" s="156"/>
      <c r="AN138" s="88"/>
      <c r="AO138" s="88"/>
      <c r="AP138" s="156"/>
      <c r="AQ138" s="88"/>
      <c r="AR138" s="88"/>
      <c r="AS138" s="87">
        <v>186.2</v>
      </c>
      <c r="AT138" s="154">
        <v>12.56</v>
      </c>
      <c r="AU138" s="155" t="s">
        <v>46</v>
      </c>
      <c r="AV138" s="90">
        <f>(AS138+AT138)*0.001/60/Properties!$E$15</f>
        <v>21.967803117322994</v>
      </c>
      <c r="AW138" s="91">
        <f>AT138/AS138*2/0.21</f>
        <v>0.64242238248682948</v>
      </c>
      <c r="AZ138" t="s">
        <v>81</v>
      </c>
      <c r="BD138" s="26">
        <v>1</v>
      </c>
      <c r="BE138" s="44"/>
      <c r="BF138" s="27"/>
      <c r="BG138" s="27"/>
      <c r="BH138" s="37"/>
      <c r="BI138" s="27"/>
      <c r="BJ138" s="27"/>
      <c r="BK138" s="27"/>
      <c r="BL138" s="58"/>
      <c r="BM138" s="59"/>
      <c r="BO138" s="42"/>
      <c r="BP138" s="45"/>
      <c r="BQ138" s="2"/>
      <c r="BV138" s="2"/>
      <c r="BW138" s="42"/>
      <c r="BX138" s="2"/>
      <c r="BY138" s="2"/>
      <c r="CA138" s="2"/>
      <c r="CB138" s="2"/>
      <c r="CC138" s="2"/>
      <c r="CD138" s="42"/>
      <c r="CE138" s="42"/>
      <c r="CG138" s="42"/>
      <c r="CH138" s="42"/>
      <c r="CI138" s="2"/>
    </row>
    <row r="139" spans="2:87">
      <c r="B139" s="27">
        <v>3</v>
      </c>
      <c r="C139" s="44"/>
      <c r="D139" s="27"/>
      <c r="E139" s="27"/>
      <c r="F139" s="38"/>
      <c r="G139" s="27"/>
      <c r="H139" s="27" t="s">
        <v>32</v>
      </c>
      <c r="I139" s="27">
        <v>325</v>
      </c>
      <c r="J139" s="58">
        <v>346</v>
      </c>
      <c r="K139" s="59">
        <v>26.43</v>
      </c>
      <c r="L139" t="s">
        <v>67</v>
      </c>
      <c r="M139" s="42">
        <f>(J139+K139)*0.001/60/Properties!$E$15</f>
        <v>41.16255239980179</v>
      </c>
      <c r="N139" s="45">
        <f t="shared" si="13"/>
        <v>0.72749793559042109</v>
      </c>
      <c r="O139" s="2"/>
      <c r="P139" s="2"/>
      <c r="Q139" s="2"/>
      <c r="R139" s="27">
        <v>3</v>
      </c>
      <c r="S139" s="44"/>
      <c r="T139" s="27"/>
      <c r="U139" s="27"/>
      <c r="V139" s="37"/>
      <c r="W139" s="27"/>
      <c r="X139" s="27" t="s">
        <v>32</v>
      </c>
      <c r="Y139" s="27">
        <v>283.5</v>
      </c>
      <c r="Z139" s="105">
        <v>303.60000000000002</v>
      </c>
      <c r="AA139" s="59">
        <v>23.13</v>
      </c>
      <c r="AB139" s="2" t="s">
        <v>67</v>
      </c>
      <c r="AC139" s="42">
        <f>(Z139+AA139)*0.001/60/Properties!$E$15</f>
        <v>36.111593441954838</v>
      </c>
      <c r="AD139" s="45">
        <f t="shared" si="14"/>
        <v>0.72557876905702989</v>
      </c>
      <c r="AK139" s="88">
        <v>3</v>
      </c>
      <c r="AL139" s="87"/>
      <c r="AM139" s="156"/>
      <c r="AN139" s="88"/>
      <c r="AO139" s="88"/>
      <c r="AP139" s="156"/>
      <c r="AQ139" s="88"/>
      <c r="AR139" s="88"/>
      <c r="AS139" s="87">
        <v>186.2</v>
      </c>
      <c r="AT139" s="154">
        <v>12.56</v>
      </c>
      <c r="AU139" s="155" t="s">
        <v>39</v>
      </c>
      <c r="AV139" s="90">
        <f>(AS139+AT139)*0.001/60/Properties!$E$15</f>
        <v>21.967803117322994</v>
      </c>
      <c r="AW139" s="91">
        <f>AT139/AS139*2/0.21</f>
        <v>0.64242238248682948</v>
      </c>
      <c r="BD139" s="27">
        <v>2</v>
      </c>
      <c r="BE139" s="43"/>
      <c r="BF139" s="27"/>
      <c r="BG139" s="27"/>
      <c r="BH139" s="37"/>
      <c r="BI139" s="27"/>
      <c r="BJ139" s="27"/>
      <c r="BK139" s="27"/>
      <c r="BL139" s="58"/>
      <c r="BM139" s="59"/>
      <c r="BO139" s="42"/>
      <c r="BP139" s="45"/>
      <c r="BQ139" s="2"/>
      <c r="BV139" s="2"/>
      <c r="BW139" s="42"/>
      <c r="BX139" s="2"/>
      <c r="BY139" s="2"/>
      <c r="CA139" s="2"/>
      <c r="CB139" s="2"/>
      <c r="CC139" s="2"/>
      <c r="CD139" s="42"/>
      <c r="CE139" s="42"/>
      <c r="CG139" s="42"/>
      <c r="CH139" s="42"/>
      <c r="CI139" s="2"/>
    </row>
    <row r="140" spans="2:87">
      <c r="B140" s="27"/>
      <c r="C140" s="44"/>
      <c r="D140" s="27"/>
      <c r="E140" s="27"/>
      <c r="F140" s="38"/>
      <c r="G140" s="27"/>
      <c r="H140" s="27"/>
      <c r="I140" s="27"/>
      <c r="J140" s="58">
        <v>330</v>
      </c>
      <c r="K140" s="59">
        <v>26.43</v>
      </c>
      <c r="L140" t="s">
        <v>69</v>
      </c>
      <c r="M140" s="42">
        <f>(J140+K140)*0.001/60/Properties!$E$15</f>
        <v>39.394164143225176</v>
      </c>
      <c r="N140" s="45">
        <f t="shared" si="13"/>
        <v>0.76277056277056277</v>
      </c>
      <c r="O140" s="2"/>
      <c r="P140" s="2"/>
      <c r="Q140" s="2"/>
      <c r="R140" s="27"/>
      <c r="S140" s="44"/>
      <c r="T140" s="27"/>
      <c r="U140" s="27"/>
      <c r="V140" s="37"/>
      <c r="W140" s="27"/>
      <c r="X140" s="27"/>
      <c r="Y140" s="27"/>
      <c r="Z140" s="105">
        <v>287</v>
      </c>
      <c r="AA140" s="59">
        <v>23.13</v>
      </c>
      <c r="AB140" s="2" t="s">
        <v>69</v>
      </c>
      <c r="AC140" s="42">
        <f>(Z140+AA140)*0.001/60/Properties!$E$15</f>
        <v>34.276890625756593</v>
      </c>
      <c r="AD140" s="45">
        <f t="shared" si="14"/>
        <v>0.76754604280736682</v>
      </c>
      <c r="AK140" s="86"/>
      <c r="AL140" s="87"/>
      <c r="AM140" s="156"/>
      <c r="AN140" s="88"/>
      <c r="AO140" s="88"/>
      <c r="AP140" s="156"/>
      <c r="AQ140" s="88"/>
      <c r="AR140" s="88"/>
      <c r="AS140" s="87">
        <v>175</v>
      </c>
      <c r="AT140" s="154">
        <v>12.56</v>
      </c>
      <c r="AU140" s="155" t="s">
        <v>31</v>
      </c>
      <c r="AV140" s="90">
        <f>(AS140+AT140)*0.001/60/Properties!$E$15</f>
        <v>20.729931337719364</v>
      </c>
      <c r="AW140" s="91">
        <f>AT140/AS140*2/0.21</f>
        <v>0.68353741496598641</v>
      </c>
      <c r="BD140" s="23">
        <v>3</v>
      </c>
      <c r="BE140" s="43"/>
      <c r="BF140" s="27"/>
      <c r="BG140" s="27"/>
      <c r="BH140" s="37"/>
      <c r="BI140" s="27"/>
      <c r="BJ140" s="27"/>
      <c r="BK140" s="27"/>
      <c r="BL140" s="58"/>
      <c r="BM140" s="59"/>
      <c r="BO140" s="42"/>
      <c r="BP140" s="45"/>
      <c r="BQ140" s="2"/>
      <c r="BV140" s="2"/>
      <c r="BW140" s="42"/>
      <c r="BX140" s="2"/>
      <c r="BY140" s="2"/>
      <c r="CA140" s="2"/>
      <c r="CB140" s="2"/>
      <c r="CC140" s="2"/>
      <c r="CD140" s="42"/>
      <c r="CE140" s="42"/>
      <c r="CG140" s="42"/>
      <c r="CH140" s="42"/>
      <c r="CI140" s="2"/>
    </row>
    <row r="141" spans="2:87">
      <c r="B141" s="27"/>
      <c r="C141" s="44"/>
      <c r="D141" s="27"/>
      <c r="E141" s="27"/>
      <c r="F141" s="38"/>
      <c r="G141" s="27"/>
      <c r="H141" s="27"/>
      <c r="I141" s="27"/>
      <c r="J141" s="58">
        <v>335</v>
      </c>
      <c r="K141" s="59">
        <v>26.43</v>
      </c>
      <c r="L141" t="s">
        <v>70</v>
      </c>
      <c r="M141" s="42">
        <f>(J141+K141)*0.001/60/Properties!$E$15</f>
        <v>39.94678547340537</v>
      </c>
      <c r="N141" s="45">
        <f t="shared" si="13"/>
        <v>0.75138592750533051</v>
      </c>
      <c r="O141" s="2"/>
      <c r="P141" s="2"/>
      <c r="Q141" s="2"/>
      <c r="R141" s="27"/>
      <c r="S141" s="44"/>
      <c r="T141" s="27"/>
      <c r="U141" s="27"/>
      <c r="V141" s="37"/>
      <c r="W141" s="27"/>
      <c r="X141" s="27"/>
      <c r="Y141" s="27"/>
      <c r="Z141" s="105"/>
      <c r="AA141" s="59"/>
      <c r="AB141" s="2"/>
      <c r="AC141" s="42"/>
      <c r="AD141" s="45"/>
      <c r="AK141" s="25"/>
      <c r="AL141" s="157"/>
      <c r="AM141" s="88"/>
      <c r="AN141" s="88"/>
      <c r="AO141" s="40"/>
      <c r="AP141" s="88"/>
      <c r="AQ141" s="155"/>
      <c r="AR141" s="40"/>
      <c r="AS141" s="158"/>
      <c r="AT141" s="91"/>
      <c r="AU141" s="155"/>
      <c r="AV141" s="90"/>
      <c r="AW141" s="91"/>
      <c r="BD141" s="23"/>
      <c r="BE141" s="43"/>
      <c r="BF141" s="27"/>
      <c r="BG141" s="27"/>
      <c r="BH141" s="37"/>
      <c r="BI141" s="27"/>
      <c r="BJ141" s="27"/>
      <c r="BL141" s="49"/>
      <c r="BM141" s="59"/>
      <c r="BO141" s="42"/>
      <c r="BP141" s="45"/>
      <c r="BQ141" s="2"/>
      <c r="BV141" s="2"/>
      <c r="BW141" s="42"/>
      <c r="BX141" s="2"/>
      <c r="BY141" s="2"/>
      <c r="CA141" s="2"/>
      <c r="CB141" s="2"/>
      <c r="CC141" s="2"/>
      <c r="CD141" s="42"/>
      <c r="CE141" s="42"/>
      <c r="CG141" s="42"/>
      <c r="CH141" s="42"/>
      <c r="CI141" s="2"/>
    </row>
    <row r="142" spans="2:87">
      <c r="B142" s="27"/>
      <c r="C142" s="44"/>
      <c r="D142" s="27"/>
      <c r="E142" s="27"/>
      <c r="F142" s="38"/>
      <c r="G142" s="27"/>
      <c r="H142" s="27"/>
      <c r="I142" s="27"/>
      <c r="J142" s="58"/>
      <c r="K142" s="59"/>
      <c r="L142"/>
      <c r="N142" s="45"/>
      <c r="O142" s="2"/>
      <c r="P142" s="2"/>
      <c r="R142" s="27"/>
      <c r="S142" s="44"/>
      <c r="T142" s="27"/>
      <c r="U142" s="27"/>
      <c r="V142" s="37"/>
      <c r="W142" s="27"/>
      <c r="X142" s="27"/>
      <c r="Y142" s="27"/>
      <c r="Z142" s="105"/>
      <c r="AA142" s="59"/>
      <c r="AB142" s="2"/>
      <c r="AC142" s="42"/>
      <c r="AD142" s="45"/>
      <c r="AK142" s="23"/>
      <c r="AL142" s="44">
        <v>0.72</v>
      </c>
      <c r="AM142" s="27">
        <v>0</v>
      </c>
      <c r="AN142" s="27">
        <f>Properties!$F$6*AM142/(Properties!$G$6+AM142*(Properties!$F$6-Properties!$G$6))</f>
        <v>0</v>
      </c>
      <c r="AO142" s="37">
        <v>26</v>
      </c>
      <c r="AP142" s="27">
        <f>4.76/2*(4*(1-AN142)+AN142)/AL142/(4.76/2*(4*(1-AN142)+AN142)/AL142+1)</f>
        <v>0.9296875</v>
      </c>
      <c r="AQ142" s="27">
        <f>(1-AN142)/(4.76/2*(4*(1-AN142)+AN142)/AL142+1)</f>
        <v>7.03125E-2</v>
      </c>
      <c r="AR142" s="27">
        <f>AO142*Properties!$E$15*60*1000</f>
        <v>235.24245790080371</v>
      </c>
      <c r="AS142" s="105">
        <f>AR142*AP142</f>
        <v>218.70197257965344</v>
      </c>
      <c r="AT142" s="59">
        <f>AR142*AQ142</f>
        <v>16.54048532115026</v>
      </c>
      <c r="AU142" s="2" t="s">
        <v>32</v>
      </c>
      <c r="AV142" s="42"/>
      <c r="AW142" s="45"/>
      <c r="BD142" s="27"/>
      <c r="BE142" s="43">
        <v>0.85</v>
      </c>
      <c r="BF142" s="26">
        <v>0</v>
      </c>
      <c r="BG142" s="26">
        <f>Properties!$F$6*BF142/(Properties!$G$6+BF142*(Properties!$F$6-Properties!$G$6))</f>
        <v>0</v>
      </c>
      <c r="BH142" s="36">
        <v>45</v>
      </c>
      <c r="BI142" s="26">
        <f>4.76/2*(4*(1-BG142)+BG142)/BE142/(4.76/2*(4*(1-BG142)+BG142)/BE142+1)</f>
        <v>0.91803278688524592</v>
      </c>
      <c r="BJ142" s="26">
        <f>(1-BG142)/(4.76/2*(4*(1-BG142)+BG142)/BE142+1)</f>
        <v>8.1967213114754106E-2</v>
      </c>
      <c r="BK142" s="26">
        <f>BH142*Properties!$E$15*60*1000</f>
        <v>407.15040790523727</v>
      </c>
      <c r="BL142" s="56">
        <f>BK142*BI142</f>
        <v>373.77742365070964</v>
      </c>
      <c r="BM142" s="57">
        <f>BK142*BJ142</f>
        <v>33.372984254527651</v>
      </c>
      <c r="BN142" s="1"/>
      <c r="BO142" s="73">
        <f>(BL142+BM142)*0.001/60/Properties!$E$15</f>
        <v>45</v>
      </c>
      <c r="BP142" s="84">
        <f>BM142/BL142*2/0.21</f>
        <v>0.85034013605442194</v>
      </c>
      <c r="BQ142" s="2"/>
      <c r="BV142" s="2"/>
      <c r="BW142" s="42"/>
      <c r="BX142" s="2"/>
      <c r="BY142" s="2"/>
      <c r="CA142" s="2"/>
      <c r="CB142" s="2"/>
      <c r="CC142" s="2"/>
      <c r="CD142" s="42"/>
      <c r="CE142" s="42"/>
      <c r="CG142" s="42"/>
      <c r="CH142" s="42"/>
      <c r="CI142" s="2"/>
    </row>
    <row r="143" spans="2:87">
      <c r="B143" s="27"/>
      <c r="C143" s="44">
        <v>0.8</v>
      </c>
      <c r="D143" s="27">
        <v>0</v>
      </c>
      <c r="E143" s="27">
        <f>Properties!$F$6*D143/(Properties!$G$6+D143*(Properties!$F$6-Properties!$G$6))</f>
        <v>0</v>
      </c>
      <c r="F143" s="37">
        <v>50</v>
      </c>
      <c r="G143" s="27">
        <f>4.76/2*(4*(1-E143)+E143)/C143/(4.76/2*(4*(1-E143)+E143)/C143+1)</f>
        <v>0.92248062015503873</v>
      </c>
      <c r="H143" s="27">
        <f>(1-E143)/(4.76/2*(4*(1-E143)+E143)/C143+1)</f>
        <v>7.7519379844961253E-2</v>
      </c>
      <c r="I143" s="27">
        <f>F143*Properties!$E$15*60*1000</f>
        <v>452.38934211693027</v>
      </c>
      <c r="J143" s="58">
        <f>I143*G143</f>
        <v>417.3204008675558</v>
      </c>
      <c r="K143" s="59">
        <f>I143*H143</f>
        <v>35.068941249374447</v>
      </c>
      <c r="L143"/>
      <c r="M143" s="42">
        <f>(J143+K143)*0.001/60/Properties!$E$15</f>
        <v>50</v>
      </c>
      <c r="N143" s="45">
        <f t="shared" ref="N143:N151" si="15">K143/J143*2/0.21</f>
        <v>0.80032012805122077</v>
      </c>
      <c r="O143" s="2"/>
      <c r="P143" s="2"/>
      <c r="R143" s="27"/>
      <c r="S143" s="44">
        <v>0.8</v>
      </c>
      <c r="T143" s="27">
        <v>0</v>
      </c>
      <c r="U143" s="27">
        <f>Properties!$F$6*T143/(Properties!$G$6+T143*(Properties!$F$6-Properties!$G$6))</f>
        <v>0</v>
      </c>
      <c r="V143" s="37">
        <v>42</v>
      </c>
      <c r="W143" s="27">
        <f>4.76/2*(4*(1-U143)+U143)/S143/(4.76/2*(4*(1-U143)+U143)/S143+1)</f>
        <v>0.92248062015503873</v>
      </c>
      <c r="X143" s="27">
        <f>(1-U143)/(4.76/2*(4*(1-U143)+U143)/S143+1)</f>
        <v>7.7519379844961253E-2</v>
      </c>
      <c r="Y143" s="27">
        <f>V143*Properties!$E$15*60*1000</f>
        <v>380.00704737822144</v>
      </c>
      <c r="Z143" s="105">
        <f>Y143*W143</f>
        <v>350.54913672874693</v>
      </c>
      <c r="AA143" s="59">
        <f>Y143*X143</f>
        <v>29.457910649474535</v>
      </c>
      <c r="AB143" s="2"/>
      <c r="AC143" s="42"/>
      <c r="AD143" s="45"/>
      <c r="AK143" s="27">
        <v>1</v>
      </c>
      <c r="AL143" s="44"/>
      <c r="AM143" s="28"/>
      <c r="AN143" s="27"/>
      <c r="AO143" s="37"/>
      <c r="AP143" s="28"/>
      <c r="AQ143" s="27" t="s">
        <v>113</v>
      </c>
      <c r="AR143" s="27">
        <v>0.42</v>
      </c>
      <c r="AS143" s="58">
        <v>233</v>
      </c>
      <c r="AT143" s="103">
        <v>16.54</v>
      </c>
      <c r="AU143" s="2" t="s">
        <v>66</v>
      </c>
      <c r="AV143" s="42">
        <f>(AS143+AT143)*0.001/60/Properties!$E$15</f>
        <v>27.580225346633021</v>
      </c>
      <c r="AW143" s="45">
        <f>AT143/AS143*2/0.21</f>
        <v>0.67606785203351727</v>
      </c>
      <c r="BD143" s="27">
        <v>1</v>
      </c>
      <c r="BE143" s="44"/>
      <c r="BF143" s="27"/>
      <c r="BG143" s="27"/>
      <c r="BH143" s="37"/>
      <c r="BI143" s="27"/>
      <c r="BJ143" s="27"/>
      <c r="BK143" s="27"/>
      <c r="BL143" s="58">
        <v>392</v>
      </c>
      <c r="BM143" s="59">
        <v>33.369999999999997</v>
      </c>
      <c r="BN143" t="s">
        <v>66</v>
      </c>
      <c r="BO143" s="42">
        <f>(BL143+BM143)*0.001/60/Properties!$E$15</f>
        <v>47.013707043749662</v>
      </c>
      <c r="BP143" s="45">
        <f>BM143/BL143*2/0.21</f>
        <v>0.81073858114674435</v>
      </c>
      <c r="BQ143" s="2"/>
      <c r="BV143" s="2"/>
      <c r="BW143" s="42"/>
      <c r="BX143" s="2"/>
      <c r="BY143" s="2"/>
      <c r="CA143" s="2"/>
      <c r="CB143" s="2"/>
      <c r="CC143" s="2"/>
      <c r="CD143" s="42"/>
      <c r="CE143" s="42"/>
      <c r="CG143" s="42"/>
      <c r="CH143" s="42"/>
      <c r="CI143" s="2"/>
    </row>
    <row r="144" spans="2:87">
      <c r="B144" s="26">
        <v>1</v>
      </c>
      <c r="C144" s="44"/>
      <c r="D144" s="27"/>
      <c r="E144" s="27"/>
      <c r="F144" s="37"/>
      <c r="G144" s="27"/>
      <c r="H144" s="27" t="s">
        <v>32</v>
      </c>
      <c r="I144" s="27">
        <v>407</v>
      </c>
      <c r="J144" s="58">
        <v>428</v>
      </c>
      <c r="K144" s="59">
        <v>35.07</v>
      </c>
      <c r="L144" t="s">
        <v>66</v>
      </c>
      <c r="M144" s="42">
        <f>(J144+K144)*0.001/60/Properties!$E$15</f>
        <v>51.180471873308306</v>
      </c>
      <c r="N144" s="45">
        <f t="shared" si="15"/>
        <v>0.78037383177570097</v>
      </c>
      <c r="R144" s="26">
        <v>1</v>
      </c>
      <c r="S144" s="44"/>
      <c r="T144" s="27"/>
      <c r="U144" s="27"/>
      <c r="V144" s="37"/>
      <c r="W144" s="27"/>
      <c r="X144" s="27" t="s">
        <v>32</v>
      </c>
      <c r="Y144" s="27">
        <v>340.55</v>
      </c>
      <c r="Z144" s="105">
        <v>360</v>
      </c>
      <c r="AA144" s="59">
        <v>29.46</v>
      </c>
      <c r="AB144" s="2" t="s">
        <v>66</v>
      </c>
      <c r="AC144" s="42">
        <f>(Z144+AA144)*0.001/60/Properties!$E$15</f>
        <v>43.044780650395516</v>
      </c>
      <c r="AD144" s="45">
        <f t="shared" ref="AD144:AD147" si="16">AA144/Z144*2/0.21</f>
        <v>0.77936507936507948</v>
      </c>
      <c r="AK144" s="26">
        <v>2</v>
      </c>
      <c r="AL144" s="44"/>
      <c r="AM144" s="28"/>
      <c r="AN144" s="27"/>
      <c r="AO144" s="37"/>
      <c r="AP144" s="28"/>
      <c r="AQ144" s="27"/>
      <c r="AR144" s="27"/>
      <c r="AS144" s="58">
        <v>232</v>
      </c>
      <c r="AT144" s="103">
        <v>16.54</v>
      </c>
      <c r="AU144" s="2" t="s">
        <v>46</v>
      </c>
      <c r="AV144" s="42">
        <f>(AS144+AT144)*0.001/60/Properties!$E$15</f>
        <v>27.469701080596991</v>
      </c>
      <c r="AW144" s="45">
        <f>AT144/AS144*2/0.21</f>
        <v>0.67898193760262726</v>
      </c>
      <c r="BD144" s="27">
        <v>2</v>
      </c>
      <c r="BE144" s="43"/>
      <c r="BF144" s="27"/>
      <c r="BG144" s="27"/>
      <c r="BH144" s="37"/>
      <c r="BI144" s="27"/>
      <c r="BJ144" s="27"/>
      <c r="BK144" s="27"/>
      <c r="BL144" s="58">
        <v>388</v>
      </c>
      <c r="BM144" s="59">
        <v>33.369999999999997</v>
      </c>
      <c r="BN144" t="s">
        <v>36</v>
      </c>
      <c r="BO144" s="42">
        <f>(BL144+BM144)*0.001/60/Properties!$E$15</f>
        <v>46.571609979605512</v>
      </c>
      <c r="BP144" s="45">
        <f>BM144/BL144*2/0.21</f>
        <v>0.81909671084928815</v>
      </c>
      <c r="BV144" s="2"/>
      <c r="BW144" s="42"/>
      <c r="BX144" s="2"/>
      <c r="BY144" s="2"/>
      <c r="BZ144" s="2"/>
      <c r="CA144" s="2"/>
      <c r="CB144" s="2"/>
      <c r="CC144" s="2"/>
      <c r="CD144" s="42"/>
      <c r="CE144" s="42"/>
      <c r="CG144" s="42"/>
      <c r="CH144" s="42"/>
      <c r="CI144" s="2"/>
    </row>
    <row r="145" spans="2:86">
      <c r="B145" s="27">
        <v>2</v>
      </c>
      <c r="C145" s="43"/>
      <c r="D145" s="27"/>
      <c r="E145" s="27"/>
      <c r="F145" s="37"/>
      <c r="G145" s="27"/>
      <c r="H145" s="27" t="s">
        <v>32</v>
      </c>
      <c r="I145" s="27">
        <v>407</v>
      </c>
      <c r="J145" s="58">
        <v>428</v>
      </c>
      <c r="K145" s="59">
        <v>35.07</v>
      </c>
      <c r="L145" t="s">
        <v>36</v>
      </c>
      <c r="M145" s="42">
        <f>(J145+K145)*0.001/60/Properties!$E$15</f>
        <v>51.180471873308306</v>
      </c>
      <c r="N145" s="45">
        <f t="shared" si="15"/>
        <v>0.78037383177570097</v>
      </c>
      <c r="R145" s="27">
        <v>2</v>
      </c>
      <c r="S145" s="43"/>
      <c r="T145" s="27"/>
      <c r="U145" s="27"/>
      <c r="V145" s="37"/>
      <c r="W145" s="27"/>
      <c r="X145" s="27" t="s">
        <v>32</v>
      </c>
      <c r="Y145" s="27">
        <v>340.6</v>
      </c>
      <c r="Z145" s="105">
        <v>364</v>
      </c>
      <c r="AA145" s="59">
        <v>29.46</v>
      </c>
      <c r="AB145" s="2" t="s">
        <v>36</v>
      </c>
      <c r="AC145" s="42">
        <f>(Z145+AA145)*0.001/60/Properties!$E$15</f>
        <v>43.486877714539673</v>
      </c>
      <c r="AD145" s="45">
        <f t="shared" si="16"/>
        <v>0.77080062794348514</v>
      </c>
      <c r="AK145" s="27">
        <v>3</v>
      </c>
      <c r="AL145" s="44"/>
      <c r="AM145" s="28"/>
      <c r="AN145" s="27"/>
      <c r="AO145" s="37"/>
      <c r="AP145" s="28"/>
      <c r="AQ145" s="27"/>
      <c r="AR145" s="27"/>
      <c r="AS145" s="58">
        <v>235</v>
      </c>
      <c r="AT145" s="103">
        <v>16.54</v>
      </c>
      <c r="AU145" s="2" t="s">
        <v>39</v>
      </c>
      <c r="AV145" s="42">
        <f>(AS145+AT145)*0.001/60/Properties!$E$15</f>
        <v>27.801273878705103</v>
      </c>
      <c r="AW145" s="45">
        <f>AT145/AS145*2/0.21</f>
        <v>0.67031408308004048</v>
      </c>
      <c r="BD145" s="60">
        <v>3</v>
      </c>
      <c r="BE145" s="43"/>
      <c r="BF145" s="27"/>
      <c r="BG145" s="27"/>
      <c r="BH145" s="37"/>
      <c r="BI145" s="27"/>
      <c r="BJ145" s="27"/>
      <c r="BK145" s="27"/>
      <c r="BL145" s="58">
        <v>391</v>
      </c>
      <c r="BM145" s="59">
        <v>33.369999999999997</v>
      </c>
      <c r="BN145" t="s">
        <v>67</v>
      </c>
      <c r="BO145" s="42">
        <f>(BL145+BM145)*0.001/60/Properties!$E$15</f>
        <v>46.903182777713624</v>
      </c>
      <c r="BP145" s="45">
        <f>BM145/BL145*2/0.21</f>
        <v>0.81281208135428085</v>
      </c>
      <c r="BV145" s="24"/>
      <c r="BW145" s="42"/>
      <c r="BX145" s="2"/>
      <c r="BY145" s="2"/>
      <c r="BZ145" s="2"/>
      <c r="CA145" s="2"/>
      <c r="CB145" s="2"/>
      <c r="CC145" s="2"/>
      <c r="CD145" s="42"/>
      <c r="CE145" s="42"/>
      <c r="CG145" s="42"/>
      <c r="CH145" s="42"/>
    </row>
    <row r="146" spans="2:86">
      <c r="B146" s="23">
        <v>3</v>
      </c>
      <c r="C146" s="43"/>
      <c r="D146" s="27"/>
      <c r="E146" s="27"/>
      <c r="F146" s="37"/>
      <c r="G146" s="27"/>
      <c r="H146" s="27" t="s">
        <v>32</v>
      </c>
      <c r="I146" s="27">
        <v>407</v>
      </c>
      <c r="J146" s="58">
        <v>428</v>
      </c>
      <c r="K146" s="59">
        <v>35.07</v>
      </c>
      <c r="L146" t="s">
        <v>67</v>
      </c>
      <c r="M146" s="42">
        <f>(J146+K146)*0.001/60/Properties!$E$15</f>
        <v>51.180471873308306</v>
      </c>
      <c r="N146" s="45">
        <f t="shared" si="15"/>
        <v>0.78037383177570097</v>
      </c>
      <c r="R146" s="23">
        <v>3</v>
      </c>
      <c r="S146" s="43"/>
      <c r="T146" s="27"/>
      <c r="U146" s="27"/>
      <c r="V146" s="37"/>
      <c r="W146" s="27"/>
      <c r="X146" s="27" t="s">
        <v>32</v>
      </c>
      <c r="Y146" s="27"/>
      <c r="Z146" s="105">
        <v>364.3</v>
      </c>
      <c r="AA146" s="59">
        <v>29.46</v>
      </c>
      <c r="AB146" s="2" t="s">
        <v>67</v>
      </c>
      <c r="AC146" s="42">
        <f>(Z146+AA146)*0.001/60/Properties!$E$15</f>
        <v>43.520034994350482</v>
      </c>
      <c r="AD146" s="45">
        <f t="shared" si="16"/>
        <v>0.770165875848006</v>
      </c>
      <c r="AK146" s="23"/>
      <c r="AL146" s="44"/>
      <c r="AM146" s="28"/>
      <c r="AN146" s="27"/>
      <c r="AO146" s="37"/>
      <c r="AP146" s="28"/>
      <c r="AQ146" s="27"/>
      <c r="AR146" s="27"/>
      <c r="AS146" s="58">
        <v>225</v>
      </c>
      <c r="AT146" s="103">
        <v>16.54</v>
      </c>
      <c r="AU146" s="2" t="s">
        <v>31</v>
      </c>
      <c r="AV146" s="42">
        <f>(AS146+AT146)*0.001/60/Properties!$E$15</f>
        <v>26.696031218344721</v>
      </c>
      <c r="AW146" s="45">
        <f>AT146/AS146*2/0.21</f>
        <v>0.70010582010582012</v>
      </c>
      <c r="BD146" s="27"/>
      <c r="BE146" s="44"/>
      <c r="BF146" s="27"/>
      <c r="BG146" s="27"/>
      <c r="BH146" s="37"/>
      <c r="BI146" s="27"/>
      <c r="BJ146" s="27"/>
      <c r="BK146" s="27"/>
      <c r="BL146" s="58"/>
      <c r="BM146" s="59"/>
      <c r="BO146" s="42"/>
      <c r="BP146" s="45"/>
      <c r="BV146" s="2"/>
      <c r="BW146" s="73"/>
      <c r="BX146" s="2"/>
      <c r="BY146" s="2"/>
      <c r="BZ146" s="2"/>
      <c r="CA146" s="2"/>
      <c r="CB146" s="2"/>
      <c r="CC146" s="2"/>
      <c r="CD146" s="42"/>
      <c r="CE146" s="42"/>
      <c r="CG146" s="42"/>
      <c r="CH146" s="42"/>
    </row>
    <row r="147" spans="2:86">
      <c r="B147" s="23"/>
      <c r="C147" s="43"/>
      <c r="D147" s="27"/>
      <c r="E147" s="27"/>
      <c r="F147" s="37"/>
      <c r="G147" s="27"/>
      <c r="H147" s="27"/>
      <c r="I147"/>
      <c r="J147" s="62">
        <v>415</v>
      </c>
      <c r="K147" s="59">
        <v>35.07</v>
      </c>
      <c r="L147" t="s">
        <v>31</v>
      </c>
      <c r="M147" s="42">
        <f>(J147+K147)*0.001/60/Properties!$E$15</f>
        <v>49.743656414839812</v>
      </c>
      <c r="N147" s="45">
        <f t="shared" si="15"/>
        <v>0.80481927710843371</v>
      </c>
      <c r="R147" s="23"/>
      <c r="S147" s="43"/>
      <c r="T147" s="27"/>
      <c r="U147" s="27"/>
      <c r="V147" s="37"/>
      <c r="W147" s="27"/>
      <c r="X147" s="27">
        <v>342</v>
      </c>
      <c r="Y147" s="106">
        <v>346</v>
      </c>
      <c r="Z147" s="62">
        <v>349</v>
      </c>
      <c r="AA147" s="59">
        <v>29.46</v>
      </c>
      <c r="AB147" s="2" t="s">
        <v>97</v>
      </c>
      <c r="AC147" s="42">
        <f>(Z147+AA147)*0.001/60/Properties!$E$15</f>
        <v>41.829013723999097</v>
      </c>
      <c r="AD147" s="45">
        <f t="shared" si="16"/>
        <v>0.80392959476054038</v>
      </c>
      <c r="AK147" s="111"/>
      <c r="AL147" s="117"/>
      <c r="AM147" s="27"/>
      <c r="AN147" s="27"/>
      <c r="AO147" s="118"/>
      <c r="AP147" s="27"/>
      <c r="AQ147" s="2"/>
      <c r="AR147" s="106"/>
      <c r="AS147" s="119"/>
      <c r="AT147" s="102"/>
      <c r="AU147" s="2"/>
      <c r="AV147" s="42"/>
      <c r="AW147" s="45"/>
      <c r="BD147" s="27"/>
      <c r="BE147" s="44"/>
      <c r="BF147" s="27"/>
      <c r="BG147" s="27"/>
      <c r="BH147" s="37"/>
      <c r="BI147" s="27"/>
      <c r="BJ147" s="27"/>
      <c r="BK147" s="27"/>
      <c r="BL147" s="58"/>
      <c r="BM147" s="59"/>
      <c r="BO147" s="42"/>
      <c r="BP147" s="45"/>
      <c r="BV147" s="2"/>
      <c r="BW147" s="73"/>
      <c r="BX147" s="2"/>
      <c r="BY147" s="2"/>
      <c r="BZ147" s="2"/>
      <c r="CA147" s="2"/>
      <c r="CB147" s="2"/>
      <c r="CC147" s="2"/>
      <c r="CD147" s="42"/>
      <c r="CE147" s="42"/>
      <c r="CG147" s="42"/>
      <c r="CH147" s="42"/>
    </row>
    <row r="148" spans="2:86">
      <c r="B148" s="27"/>
      <c r="C148" s="44">
        <v>0.85</v>
      </c>
      <c r="D148" s="27">
        <v>0</v>
      </c>
      <c r="E148" s="27">
        <f>Properties!$F$6*D148/(Properties!$G$6+D148*(Properties!$F$6-Properties!$G$6))</f>
        <v>0</v>
      </c>
      <c r="F148" s="37">
        <v>58</v>
      </c>
      <c r="G148" s="27">
        <f>4.76/2*(4*(1-E148)+E148)/C148/(4.76/2*(4*(1-E148)+E148)/C148+1)</f>
        <v>0.91803278688524592</v>
      </c>
      <c r="H148" s="27">
        <f>(1-E148)/(4.76/2*(4*(1-E148)+E148)/C148+1)</f>
        <v>8.1967213114754106E-2</v>
      </c>
      <c r="I148" s="27">
        <f>F148*Properties!$E$15*60*1000</f>
        <v>524.77163685563914</v>
      </c>
      <c r="J148" s="58">
        <f>I148*G148</f>
        <v>481.75756826091464</v>
      </c>
      <c r="K148" s="59">
        <f>I148*H148</f>
        <v>43.014068594724527</v>
      </c>
      <c r="L148"/>
      <c r="M148" s="42">
        <f>(J148+K148)*0.001/60/Properties!$E$15</f>
        <v>58</v>
      </c>
      <c r="N148" s="45">
        <f t="shared" si="15"/>
        <v>0.85034013605442194</v>
      </c>
      <c r="R148" s="23"/>
      <c r="S148" s="43"/>
      <c r="T148" s="27"/>
      <c r="U148" s="27"/>
      <c r="V148" s="37"/>
      <c r="W148" s="27"/>
      <c r="X148" s="27"/>
      <c r="Y148" s="106"/>
      <c r="Z148" s="62">
        <v>350</v>
      </c>
      <c r="AA148" s="59">
        <v>29.46</v>
      </c>
      <c r="AB148" s="2" t="s">
        <v>98</v>
      </c>
      <c r="AC148" s="42">
        <f>(Z148+AA148)*0.001/60/Properties!$E$15</f>
        <v>41.939537990035134</v>
      </c>
      <c r="AD148" s="45">
        <f t="shared" ref="AD148" si="17">AA148/Z148*2/0.21</f>
        <v>0.80163265306122455</v>
      </c>
      <c r="AK148" s="23"/>
      <c r="AL148" s="44">
        <v>0.75</v>
      </c>
      <c r="AM148" s="27">
        <v>0</v>
      </c>
      <c r="AN148" s="27">
        <f>Properties!$F$6*AM148/(Properties!$G$6+AM148*(Properties!$F$6-Properties!$G$6))</f>
        <v>0</v>
      </c>
      <c r="AO148" s="37">
        <v>38</v>
      </c>
      <c r="AP148" s="28">
        <f>4.76/2*(4*(1-AN148)+AN148)/AL148/(4.76/2*(4*(1-AN148)+AN148)/AL148+1)</f>
        <v>0.92697176241480039</v>
      </c>
      <c r="AQ148" s="27">
        <f>(1-AN148)/(4.76/2*(4*(1-AN148)+AN148)/AL148+1)</f>
        <v>7.3028237585199607E-2</v>
      </c>
      <c r="AR148" s="27">
        <f>AO148*Properties!$E$15*60*1000</f>
        <v>343.815900008867</v>
      </c>
      <c r="AS148" s="58">
        <f>AR148*AP148</f>
        <v>318.70763077745022</v>
      </c>
      <c r="AT148" s="103">
        <f>AR148*AQ148</f>
        <v>25.10826923141677</v>
      </c>
      <c r="AU148" s="2" t="s">
        <v>31</v>
      </c>
      <c r="AV148" s="42"/>
      <c r="AW148" s="45"/>
      <c r="BD148" s="79"/>
      <c r="BE148" s="80"/>
      <c r="BF148" s="79"/>
      <c r="BG148" s="79"/>
      <c r="BH148" s="81"/>
      <c r="BI148" s="79"/>
      <c r="BJ148" s="79"/>
      <c r="BK148" s="79"/>
      <c r="BL148" s="82"/>
      <c r="BM148" s="83"/>
      <c r="BO148" s="42"/>
      <c r="BP148" s="45"/>
      <c r="BV148" s="2"/>
      <c r="BW148" s="73"/>
      <c r="BX148" s="2"/>
      <c r="BY148" s="2"/>
      <c r="BZ148" s="2"/>
      <c r="CA148" s="2"/>
      <c r="CB148" s="2"/>
      <c r="CD148" s="42"/>
      <c r="CE148" s="42"/>
      <c r="CG148" s="42"/>
      <c r="CH148" s="42"/>
    </row>
    <row r="149" spans="2:86">
      <c r="B149" s="27">
        <v>1</v>
      </c>
      <c r="C149" s="44"/>
      <c r="D149" s="27"/>
      <c r="E149" s="27"/>
      <c r="F149" s="37"/>
      <c r="G149" s="27"/>
      <c r="H149" s="27" t="s">
        <v>32</v>
      </c>
      <c r="I149" s="27">
        <v>471.8</v>
      </c>
      <c r="J149" s="58">
        <v>496</v>
      </c>
      <c r="K149" s="59">
        <v>43.01</v>
      </c>
      <c r="L149" t="s">
        <v>66</v>
      </c>
      <c r="M149" s="42">
        <f>(J149+K149)*0.001/60/Properties!$E$15</f>
        <v>59.573684636085069</v>
      </c>
      <c r="N149" s="45">
        <f t="shared" si="15"/>
        <v>0.82584485407066055</v>
      </c>
      <c r="R149" s="27"/>
      <c r="S149" s="44">
        <v>0.85</v>
      </c>
      <c r="T149" s="27">
        <v>0</v>
      </c>
      <c r="U149" s="27">
        <f>Properties!$F$6*T149/(Properties!$G$6+T149*(Properties!$F$6-Properties!$G$6))</f>
        <v>0</v>
      </c>
      <c r="V149" s="37">
        <v>53</v>
      </c>
      <c r="W149" s="27">
        <f>4.76/2*(4*(1-U149)+U149)/S149/(4.76/2*(4*(1-U149)+U149)/S149+1)</f>
        <v>0.91803278688524592</v>
      </c>
      <c r="X149" s="27">
        <f>(1-U149)/(4.76/2*(4*(1-U149)+U149)/S149+1)</f>
        <v>8.1967213114754106E-2</v>
      </c>
      <c r="Y149" s="27">
        <f>V149*Properties!$E$15*60*1000</f>
        <v>479.53270264394615</v>
      </c>
      <c r="Z149" s="105">
        <f>Y149*W149</f>
        <v>440.22674341083581</v>
      </c>
      <c r="AA149" s="59">
        <f>Y149*X149</f>
        <v>39.305959233110343</v>
      </c>
      <c r="AB149" s="2"/>
      <c r="AC149" s="42"/>
      <c r="AD149" s="45"/>
      <c r="AK149" s="79">
        <v>1</v>
      </c>
      <c r="AL149" s="151"/>
      <c r="AM149" s="79"/>
      <c r="AN149" s="79"/>
      <c r="AO149" s="81"/>
      <c r="AP149" s="79"/>
      <c r="AQ149" s="79" t="s">
        <v>32</v>
      </c>
      <c r="AR149" s="79">
        <v>310.70999999999998</v>
      </c>
      <c r="AS149" s="82">
        <v>338</v>
      </c>
      <c r="AT149" s="152">
        <v>25.11</v>
      </c>
      <c r="AU149" s="2" t="s">
        <v>66</v>
      </c>
      <c r="AV149" s="42">
        <f>(AS149+AT149)*0.001/60/Properties!$E$15</f>
        <v>40.132466240345913</v>
      </c>
      <c r="AW149" s="45">
        <f t="shared" ref="AW149" si="18">AT149/AS149*2/0.21</f>
        <v>0.70752324598478444</v>
      </c>
      <c r="BD149" s="2"/>
      <c r="BE149" s="42"/>
      <c r="BF149" s="2"/>
      <c r="BG149" s="2"/>
      <c r="BH149" s="2"/>
      <c r="BI149" s="2"/>
      <c r="BJ149" s="2"/>
      <c r="BK149" s="2"/>
      <c r="BL149" s="42"/>
      <c r="BM149" s="42"/>
      <c r="BO149" s="42"/>
      <c r="BP149" s="42"/>
      <c r="BV149" s="2"/>
      <c r="BW149" s="42"/>
      <c r="BX149" s="2"/>
      <c r="BY149" s="2"/>
      <c r="BZ149" s="2"/>
      <c r="CA149" s="2"/>
      <c r="CB149" s="2"/>
      <c r="CC149" s="2"/>
      <c r="CD149" s="42"/>
      <c r="CE149" s="42"/>
      <c r="CG149" s="42"/>
      <c r="CH149" s="42"/>
    </row>
    <row r="150" spans="2:86">
      <c r="B150" s="27">
        <v>2</v>
      </c>
      <c r="C150" s="43"/>
      <c r="D150" s="27"/>
      <c r="E150" s="27"/>
      <c r="F150" s="37"/>
      <c r="G150" s="27"/>
      <c r="H150" s="27" t="s">
        <v>32</v>
      </c>
      <c r="I150" s="27">
        <v>471.8</v>
      </c>
      <c r="J150" s="58">
        <v>497</v>
      </c>
      <c r="K150" s="59">
        <v>43.01</v>
      </c>
      <c r="L150" t="s">
        <v>36</v>
      </c>
      <c r="M150" s="42">
        <f>(J150+K150)*0.001/60/Properties!$E$15</f>
        <v>59.684208902121107</v>
      </c>
      <c r="N150" s="45">
        <f t="shared" si="15"/>
        <v>0.82418319440452248</v>
      </c>
      <c r="R150" s="27">
        <v>1</v>
      </c>
      <c r="S150" s="44"/>
      <c r="T150" s="27"/>
      <c r="U150" s="27"/>
      <c r="V150" s="37"/>
      <c r="W150" s="27"/>
      <c r="X150" s="27" t="s">
        <v>32</v>
      </c>
      <c r="Y150" s="27">
        <v>430.23</v>
      </c>
      <c r="Z150" s="105">
        <v>447</v>
      </c>
      <c r="AA150" s="59">
        <v>39.31</v>
      </c>
      <c r="AB150" s="2" t="s">
        <v>66</v>
      </c>
      <c r="AC150" s="42">
        <f>(Z150+AA150)*0.001/60/Properties!$E$15</f>
        <v>53.749055815985841</v>
      </c>
      <c r="AD150" s="45">
        <f>AA150/Z150*2/0.21</f>
        <v>0.83754128049430066</v>
      </c>
      <c r="AK150" s="2"/>
      <c r="AL150" s="42"/>
      <c r="AM150" s="2"/>
      <c r="AN150" s="2"/>
      <c r="AO150" s="2"/>
      <c r="AP150" s="2"/>
      <c r="AQ150" s="27" t="s">
        <v>113</v>
      </c>
      <c r="AR150" s="27">
        <v>0.42</v>
      </c>
      <c r="AS150" s="73" t="s">
        <v>112</v>
      </c>
      <c r="AT150" s="42"/>
      <c r="AU150" s="2"/>
      <c r="AV150" s="42"/>
      <c r="AW150" s="42"/>
      <c r="BD150" s="2"/>
      <c r="BE150" s="42"/>
      <c r="BL150" s="42"/>
      <c r="BM150" s="42"/>
      <c r="BO150" s="42"/>
      <c r="BP150" s="42"/>
      <c r="BV150" s="2"/>
      <c r="BW150" s="42"/>
      <c r="BX150" s="2"/>
      <c r="BY150" s="2"/>
      <c r="BZ150" s="2"/>
      <c r="CA150" s="2"/>
      <c r="CB150" s="2"/>
      <c r="CC150" s="2"/>
      <c r="CD150" s="42"/>
      <c r="CE150" s="42"/>
      <c r="CG150" s="42"/>
      <c r="CH150" s="42"/>
    </row>
    <row r="151" spans="2:86">
      <c r="B151" s="60">
        <v>3</v>
      </c>
      <c r="C151" s="43"/>
      <c r="D151" s="27"/>
      <c r="E151" s="27"/>
      <c r="F151" s="37"/>
      <c r="G151" s="27"/>
      <c r="H151" s="27" t="s">
        <v>32</v>
      </c>
      <c r="I151" s="27">
        <v>471.8</v>
      </c>
      <c r="J151" s="58">
        <v>496</v>
      </c>
      <c r="K151" s="59">
        <v>43.01</v>
      </c>
      <c r="L151" t="s">
        <v>67</v>
      </c>
      <c r="M151" s="42">
        <f>(J151+K151)*0.001/60/Properties!$E$15</f>
        <v>59.573684636085069</v>
      </c>
      <c r="N151" s="45">
        <f t="shared" si="15"/>
        <v>0.82584485407066055</v>
      </c>
      <c r="R151" s="27">
        <v>2</v>
      </c>
      <c r="S151" s="43"/>
      <c r="T151" s="27"/>
      <c r="U151" s="27"/>
      <c r="V151" s="37"/>
      <c r="W151" s="27"/>
      <c r="X151" s="27" t="s">
        <v>32</v>
      </c>
      <c r="Y151" s="27">
        <v>430.23</v>
      </c>
      <c r="Z151" s="105">
        <v>449</v>
      </c>
      <c r="AA151" s="59">
        <v>39.31</v>
      </c>
      <c r="AB151" s="2" t="s">
        <v>36</v>
      </c>
      <c r="AC151" s="42">
        <f>(Z151+AA151)*0.001/60/Properties!$E$15</f>
        <v>53.970104348057916</v>
      </c>
      <c r="AD151" s="45">
        <f>AA151/Z151*2/0.21</f>
        <v>0.83381058436737732</v>
      </c>
      <c r="AK151" s="2"/>
      <c r="AL151" s="73"/>
      <c r="AM151" s="2"/>
      <c r="AN151" s="2"/>
      <c r="AO151" s="2"/>
      <c r="AP151" s="2"/>
      <c r="AQ151" s="2"/>
      <c r="AR151" s="2"/>
      <c r="AS151" s="42"/>
      <c r="AT151" s="42"/>
      <c r="AU151" s="2"/>
      <c r="AV151" s="42"/>
      <c r="AW151" s="42"/>
      <c r="BD151" s="2"/>
      <c r="BE151" s="42"/>
      <c r="BL151" s="49"/>
      <c r="BM151" s="49"/>
      <c r="BO151" s="49"/>
      <c r="BP151" s="49"/>
      <c r="BV151" s="2"/>
      <c r="BW151" s="73"/>
      <c r="BX151" s="2"/>
      <c r="BY151" s="2"/>
      <c r="BZ151" s="2"/>
      <c r="CA151" s="2"/>
      <c r="CB151" s="2"/>
      <c r="CC151" s="2"/>
      <c r="CD151" s="42"/>
      <c r="CE151" s="42"/>
      <c r="CG151" s="42"/>
      <c r="CH151" s="42"/>
    </row>
    <row r="152" spans="2:86">
      <c r="B152" s="27"/>
      <c r="C152" s="44"/>
      <c r="D152" s="27"/>
      <c r="E152" s="27"/>
      <c r="F152" s="37"/>
      <c r="G152" s="27"/>
      <c r="H152" s="27"/>
      <c r="I152" s="27"/>
      <c r="J152" s="58">
        <v>486</v>
      </c>
      <c r="K152" s="59">
        <v>43.01</v>
      </c>
      <c r="L152" t="s">
        <v>31</v>
      </c>
      <c r="M152" s="42">
        <f>(J152+K152)*0.001/60/Properties!$E$15</f>
        <v>58.46844197572468</v>
      </c>
      <c r="N152" s="45">
        <f t="shared" ref="N152" si="19">K152/J152*2/0.21</f>
        <v>0.8428375465412502</v>
      </c>
      <c r="R152" s="60">
        <v>3</v>
      </c>
      <c r="S152" s="43"/>
      <c r="T152" s="27"/>
      <c r="U152" s="27"/>
      <c r="V152" s="37"/>
      <c r="W152" s="27"/>
      <c r="X152" s="27" t="s">
        <v>32</v>
      </c>
      <c r="Y152" s="27">
        <v>430.23</v>
      </c>
      <c r="Z152" s="105">
        <v>451</v>
      </c>
      <c r="AA152" s="59">
        <v>39.31</v>
      </c>
      <c r="AB152" s="2" t="s">
        <v>67</v>
      </c>
      <c r="AC152" s="42">
        <f>(Z152+AA152)*0.001/60/Properties!$E$15</f>
        <v>54.191152880129991</v>
      </c>
      <c r="AD152" s="45">
        <f>AA152/Z152*2/0.21</f>
        <v>0.83011297645444004</v>
      </c>
      <c r="AK152" s="2"/>
      <c r="AL152" s="73"/>
      <c r="AM152" s="2"/>
      <c r="AN152" s="2"/>
      <c r="AO152" s="2"/>
      <c r="AP152" s="2"/>
      <c r="AQ152" s="2"/>
      <c r="AR152" s="2"/>
      <c r="AS152" s="42"/>
      <c r="AT152" s="42"/>
      <c r="AU152" s="2"/>
      <c r="AV152" s="42"/>
      <c r="AW152" s="42"/>
      <c r="BD152" s="2"/>
      <c r="BE152" s="42"/>
      <c r="BL152" s="49"/>
      <c r="BM152" s="49"/>
      <c r="BO152" s="49"/>
      <c r="BP152" s="49"/>
      <c r="BV152" s="2"/>
      <c r="BW152" s="73"/>
      <c r="BX152" s="2"/>
      <c r="BY152" s="2"/>
      <c r="BZ152" s="2"/>
      <c r="CA152" s="2"/>
      <c r="CB152" s="2"/>
      <c r="CC152" s="2"/>
      <c r="CD152" s="42"/>
      <c r="CE152" s="42"/>
      <c r="CG152" s="42"/>
      <c r="CH152" s="42"/>
    </row>
    <row r="153" spans="2:86">
      <c r="B153" s="27"/>
      <c r="C153" s="44"/>
      <c r="D153" s="27"/>
      <c r="E153" s="27"/>
      <c r="F153" s="37"/>
      <c r="G153" s="27"/>
      <c r="H153" s="27"/>
      <c r="I153" s="27"/>
      <c r="J153" s="58">
        <v>483</v>
      </c>
      <c r="K153" s="59"/>
      <c r="L153"/>
      <c r="N153" s="45"/>
      <c r="R153" s="27"/>
      <c r="S153" s="44"/>
      <c r="T153" s="27"/>
      <c r="U153" s="27"/>
      <c r="V153" s="37"/>
      <c r="W153" s="27"/>
      <c r="X153" s="27"/>
      <c r="Y153" s="27"/>
      <c r="Z153" s="105">
        <v>438</v>
      </c>
      <c r="AA153" s="59">
        <v>39.31</v>
      </c>
      <c r="AB153" s="2" t="s">
        <v>99</v>
      </c>
      <c r="AC153" s="42">
        <f>(Z153+AA153)*0.001/60/Properties!$E$15</f>
        <v>52.754337421661504</v>
      </c>
      <c r="AD153" s="45">
        <f>AA153/Z153*2/0.21</f>
        <v>0.85475103283322473</v>
      </c>
      <c r="AK153" s="2"/>
      <c r="AL153" s="42"/>
      <c r="AM153" s="2"/>
      <c r="AN153" s="2"/>
      <c r="AO153" s="2"/>
      <c r="AP153" s="2"/>
      <c r="AQ153" s="2"/>
      <c r="AR153" s="2"/>
      <c r="AS153" s="42"/>
      <c r="AT153" s="42"/>
      <c r="AU153" s="2"/>
      <c r="AV153" s="42"/>
      <c r="AW153" s="42"/>
      <c r="BD153" s="2"/>
      <c r="BE153" s="42"/>
      <c r="BL153" s="49"/>
      <c r="BM153" s="49"/>
      <c r="BO153" s="49"/>
      <c r="BP153" s="49"/>
      <c r="BV153" s="2"/>
      <c r="BW153" s="42"/>
      <c r="BX153" s="2"/>
      <c r="BY153" s="2"/>
      <c r="BZ153" s="2"/>
      <c r="CA153" s="2"/>
      <c r="CB153" s="2"/>
      <c r="CC153" s="2"/>
      <c r="CD153" s="42"/>
      <c r="CE153" s="42"/>
      <c r="CG153" s="42"/>
      <c r="CH153" s="42"/>
    </row>
    <row r="154" spans="2:86">
      <c r="B154" s="27"/>
      <c r="C154" s="43"/>
      <c r="D154" s="27"/>
      <c r="E154" s="27"/>
      <c r="F154" s="37"/>
      <c r="G154" s="27"/>
      <c r="H154" s="27"/>
      <c r="I154" s="27"/>
      <c r="J154" s="58"/>
      <c r="K154" s="59"/>
      <c r="L154"/>
      <c r="N154" s="45"/>
      <c r="R154" s="27"/>
      <c r="S154" s="44"/>
      <c r="T154" s="27"/>
      <c r="U154" s="27"/>
      <c r="V154" s="37"/>
      <c r="W154" s="27"/>
      <c r="X154" s="27"/>
      <c r="Y154" s="27"/>
      <c r="Z154" s="105">
        <v>435</v>
      </c>
      <c r="AA154" s="59"/>
      <c r="AB154" s="2" t="s">
        <v>31</v>
      </c>
      <c r="AC154" s="42"/>
      <c r="AD154" s="45"/>
      <c r="AK154" s="2"/>
      <c r="AL154" s="42"/>
      <c r="AM154" s="2"/>
      <c r="AN154" s="2"/>
      <c r="AO154" s="2"/>
      <c r="AP154" s="2"/>
      <c r="AQ154" s="2"/>
      <c r="AR154" s="2"/>
      <c r="AS154" s="42"/>
      <c r="AT154" s="42"/>
      <c r="AU154" s="2"/>
      <c r="AV154" s="42"/>
      <c r="AW154" s="42"/>
      <c r="BV154" s="2"/>
      <c r="BW154" s="42"/>
      <c r="BX154" s="2"/>
      <c r="BY154" s="2"/>
      <c r="BZ154" s="2"/>
      <c r="CA154" s="2"/>
      <c r="CB154" s="2"/>
      <c r="CC154" s="2"/>
      <c r="CD154" s="42"/>
      <c r="CE154" s="42"/>
      <c r="CG154" s="42"/>
      <c r="CH154" s="42"/>
    </row>
    <row r="155" spans="2:86">
      <c r="B155" s="27">
        <v>1</v>
      </c>
      <c r="C155" s="44">
        <v>0.9</v>
      </c>
      <c r="D155" s="27">
        <v>0</v>
      </c>
      <c r="E155" s="27">
        <f>Properties!$F$6*D155/(Properties!$G$6+D155*(Properties!$F$6-Properties!$G$6))</f>
        <v>0</v>
      </c>
      <c r="F155" s="37">
        <v>65</v>
      </c>
      <c r="G155" s="27">
        <f>4.76/2*(4*(1-E155)+E155)/C155/(4.76/2*(4*(1-E155)+E155)/C155+1)</f>
        <v>0.91362763915547029</v>
      </c>
      <c r="H155" s="27">
        <f>(1-E155)/(4.76/2*(4*(1-E155)+E155)/C155+1)</f>
        <v>8.6372360844529747E-2</v>
      </c>
      <c r="I155" s="27">
        <f>F155*Properties!$E$15*60*1000</f>
        <v>588.1061447520093</v>
      </c>
      <c r="J155" s="58">
        <f>I155*G155</f>
        <v>537.31002860260355</v>
      </c>
      <c r="K155" s="59">
        <f>I155*H155</f>
        <v>50.79611614940579</v>
      </c>
      <c r="L155" t="s">
        <v>32</v>
      </c>
      <c r="M155" s="42">
        <f>(J155+K155)*0.001/60/Properties!$E$15</f>
        <v>65</v>
      </c>
      <c r="N155" s="45">
        <f>K155/J155*2/0.21</f>
        <v>0.90036014405762288</v>
      </c>
      <c r="R155" s="27"/>
      <c r="S155" s="43"/>
      <c r="T155" s="27"/>
      <c r="U155" s="27"/>
      <c r="V155" s="37"/>
      <c r="W155" s="27"/>
      <c r="X155" s="27"/>
      <c r="Y155" s="27"/>
      <c r="Z155" s="105"/>
      <c r="AA155" s="59"/>
      <c r="AB155" s="2"/>
      <c r="AC155" s="42"/>
      <c r="AD155" s="45"/>
      <c r="AK155" s="2"/>
      <c r="AL155" s="73"/>
      <c r="AM155" s="2"/>
      <c r="AN155" s="2"/>
      <c r="AO155" s="2"/>
      <c r="AP155" s="2"/>
      <c r="AQ155" s="2"/>
      <c r="AR155" s="2"/>
      <c r="AS155" s="42"/>
      <c r="AT155" s="42"/>
      <c r="AU155" s="2"/>
      <c r="AV155" s="42"/>
      <c r="AW155" s="42"/>
      <c r="BV155" s="2"/>
      <c r="BW155" s="73"/>
      <c r="BX155" s="2"/>
      <c r="BY155" s="2"/>
      <c r="BZ155" s="2"/>
      <c r="CA155" s="2"/>
      <c r="CB155" s="2"/>
      <c r="CC155" s="2"/>
      <c r="CD155" s="42"/>
      <c r="CE155" s="42"/>
      <c r="CG155" s="42"/>
      <c r="CH155" s="42"/>
    </row>
    <row r="156" spans="2:86">
      <c r="C156" s="42" t="s">
        <v>71</v>
      </c>
      <c r="E156"/>
      <c r="G156"/>
      <c r="H156"/>
      <c r="I156"/>
      <c r="J156" s="42">
        <v>555</v>
      </c>
      <c r="K156" s="42">
        <v>50.8</v>
      </c>
      <c r="L156" t="s">
        <v>66</v>
      </c>
      <c r="M156" s="42">
        <f>(J156+K156)*0.001/60/Properties!$E$15</f>
        <v>66.955600364632076</v>
      </c>
      <c r="N156" s="45">
        <f>K156/J156*2/0.21</f>
        <v>0.8717288717288717</v>
      </c>
      <c r="R156" s="27"/>
      <c r="S156" s="44"/>
      <c r="T156" s="27"/>
      <c r="U156" s="27"/>
      <c r="V156" s="37"/>
      <c r="W156" s="27"/>
      <c r="X156" s="27"/>
      <c r="Y156" s="27"/>
      <c r="Z156" s="105"/>
      <c r="AA156" s="59"/>
      <c r="AB156" s="2"/>
      <c r="AC156" s="42"/>
      <c r="AD156" s="45"/>
      <c r="AK156" s="2"/>
      <c r="AL156" s="42"/>
      <c r="AM156" s="2"/>
      <c r="AN156" s="2"/>
      <c r="AO156" s="2"/>
      <c r="AP156" s="2"/>
      <c r="AQ156" s="2"/>
      <c r="AR156" s="2"/>
      <c r="AS156" s="42"/>
      <c r="AT156" s="42"/>
      <c r="AU156" s="2"/>
      <c r="AV156" s="42"/>
      <c r="AW156" s="42"/>
      <c r="BV156" s="2"/>
      <c r="BW156" s="42"/>
      <c r="BX156" s="2"/>
      <c r="BY156" s="2"/>
      <c r="BZ156" s="2"/>
      <c r="CA156" s="2"/>
      <c r="CB156" s="2"/>
      <c r="CC156" s="2"/>
      <c r="CD156" s="42"/>
      <c r="CE156" s="42"/>
      <c r="CG156" s="42"/>
      <c r="CH156" s="42"/>
    </row>
    <row r="157" spans="2:86">
      <c r="C157" s="42"/>
      <c r="E157"/>
      <c r="G157"/>
      <c r="H157"/>
      <c r="I157"/>
      <c r="J157" s="49"/>
      <c r="L157"/>
      <c r="M157" s="49"/>
      <c r="N157" s="49"/>
      <c r="R157" s="2"/>
      <c r="S157" s="42"/>
      <c r="T157" s="2"/>
      <c r="U157" s="2"/>
      <c r="V157" s="2"/>
      <c r="W157" s="2"/>
      <c r="X157" s="2"/>
      <c r="Y157" s="2"/>
      <c r="Z157" s="42"/>
      <c r="AA157" s="45"/>
      <c r="AB157" s="2"/>
      <c r="AC157" s="42"/>
      <c r="AD157" s="45"/>
      <c r="AK157" s="2"/>
      <c r="AL157" s="42"/>
      <c r="AM157" s="2"/>
      <c r="AN157" s="2"/>
      <c r="AO157" s="2"/>
      <c r="AP157" s="2"/>
      <c r="AQ157" s="2"/>
      <c r="AR157" s="2"/>
      <c r="AS157" s="42"/>
      <c r="AT157" s="42"/>
      <c r="AU157" s="2"/>
      <c r="AV157" s="42"/>
      <c r="AW157" s="42"/>
      <c r="BV157" s="2"/>
      <c r="BW157" s="42"/>
      <c r="CD157" s="42"/>
      <c r="CE157" s="42"/>
      <c r="CG157" s="42"/>
      <c r="CH157" s="42"/>
    </row>
    <row r="158" spans="2:86">
      <c r="C158" s="42"/>
      <c r="E158"/>
      <c r="G158"/>
      <c r="H158"/>
      <c r="I158"/>
      <c r="J158" s="49"/>
      <c r="L158"/>
      <c r="M158" s="49"/>
      <c r="N158" s="49"/>
      <c r="R158" s="2"/>
      <c r="S158" s="2"/>
      <c r="T158" s="2"/>
      <c r="U158" s="2"/>
      <c r="V158" s="2"/>
      <c r="W158" s="2"/>
      <c r="X158" s="2"/>
      <c r="Y158" s="2"/>
      <c r="Z158" s="2"/>
      <c r="AA158" s="106"/>
      <c r="AB158" s="2"/>
      <c r="AC158" s="2"/>
      <c r="AD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BV158" s="2"/>
      <c r="BW158" s="42"/>
      <c r="CD158" s="49"/>
      <c r="CE158" s="49"/>
      <c r="CG158" s="49"/>
      <c r="CH158" s="49"/>
    </row>
    <row r="159" spans="2:86">
      <c r="C159" s="42"/>
      <c r="E159"/>
      <c r="G159"/>
      <c r="H159"/>
      <c r="I159"/>
      <c r="J159" s="49"/>
      <c r="L159"/>
      <c r="M159" s="49"/>
      <c r="N159" s="49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BV159" s="2"/>
      <c r="BW159" s="42"/>
      <c r="CD159" s="49"/>
      <c r="CE159" s="49"/>
      <c r="CG159" s="49"/>
      <c r="CH159" s="49"/>
    </row>
    <row r="160" spans="2:86">
      <c r="C160" s="42"/>
      <c r="E160"/>
      <c r="G160"/>
      <c r="H160"/>
      <c r="I160"/>
      <c r="J160" s="49"/>
      <c r="L160"/>
      <c r="M160" s="49"/>
      <c r="N160" s="49"/>
      <c r="U160"/>
      <c r="V160"/>
      <c r="X160"/>
      <c r="Y160"/>
      <c r="BV160" s="2"/>
      <c r="BW160" s="42"/>
      <c r="CD160" s="49"/>
      <c r="CE160" s="49"/>
      <c r="CG160" s="49"/>
      <c r="CH160" s="49"/>
    </row>
    <row r="161" spans="1:86">
      <c r="C161" s="42"/>
      <c r="E161"/>
      <c r="G161"/>
      <c r="H161"/>
      <c r="I161"/>
      <c r="J161" s="49"/>
      <c r="L161"/>
      <c r="M161" s="49"/>
      <c r="N161" s="49"/>
      <c r="U161"/>
      <c r="V161"/>
      <c r="X161"/>
      <c r="Y161"/>
      <c r="BV161" s="2"/>
      <c r="BW161" s="42"/>
      <c r="CD161" s="49"/>
      <c r="CE161" s="49"/>
      <c r="CG161" s="49"/>
      <c r="CH161" s="49"/>
    </row>
    <row r="162" spans="1:86">
      <c r="C162" s="42"/>
      <c r="E162"/>
      <c r="G162"/>
      <c r="H162"/>
      <c r="I162"/>
      <c r="J162" s="49"/>
      <c r="L162"/>
      <c r="M162" s="49"/>
      <c r="N162" s="49"/>
      <c r="U162"/>
      <c r="V162"/>
      <c r="X162"/>
      <c r="Y162"/>
    </row>
    <row r="163" spans="1:86">
      <c r="C163" s="42"/>
      <c r="E163"/>
      <c r="G163"/>
      <c r="H163"/>
      <c r="I163"/>
      <c r="J163" s="49"/>
      <c r="L163"/>
      <c r="M163" s="49"/>
      <c r="N163" s="49"/>
      <c r="U163"/>
      <c r="V163"/>
      <c r="X163"/>
      <c r="Y163"/>
    </row>
    <row r="164" spans="1:86">
      <c r="C164" s="42"/>
      <c r="E164"/>
      <c r="G164"/>
      <c r="H164"/>
      <c r="I164"/>
      <c r="J164" s="49"/>
      <c r="L164"/>
      <c r="M164" s="49"/>
      <c r="N164" s="49"/>
      <c r="U164"/>
      <c r="V164"/>
      <c r="X164"/>
      <c r="Y164"/>
    </row>
    <row r="165" spans="1:86">
      <c r="C165" s="42"/>
      <c r="E165"/>
      <c r="G165"/>
      <c r="H165"/>
      <c r="I165"/>
      <c r="J165" s="49"/>
      <c r="L165"/>
      <c r="M165" s="49"/>
      <c r="N165" s="49"/>
      <c r="U165"/>
      <c r="V165"/>
      <c r="X165"/>
      <c r="Y165"/>
    </row>
    <row r="166" spans="1:86">
      <c r="C166" s="42"/>
      <c r="E166"/>
      <c r="G166"/>
      <c r="H166"/>
      <c r="I166"/>
      <c r="J166" s="49"/>
      <c r="L166"/>
      <c r="M166" s="49"/>
      <c r="N166" s="49"/>
      <c r="U166"/>
      <c r="V166"/>
      <c r="X166"/>
      <c r="Y166"/>
    </row>
    <row r="169" spans="1:86">
      <c r="D169" s="42"/>
      <c r="E169"/>
      <c r="G169"/>
      <c r="H169"/>
      <c r="I169"/>
      <c r="J169"/>
      <c r="L169" s="49"/>
      <c r="M169" s="49"/>
      <c r="N169" s="49"/>
      <c r="O169" s="49"/>
      <c r="U169"/>
      <c r="V169"/>
      <c r="X169"/>
      <c r="Y169"/>
    </row>
    <row r="170" spans="1:86">
      <c r="F170" s="39" t="s">
        <v>64</v>
      </c>
      <c r="K170" s="42"/>
      <c r="O170" s="2"/>
      <c r="P170" s="2"/>
      <c r="T170" s="21"/>
      <c r="U170" s="76"/>
      <c r="V170" s="76"/>
    </row>
    <row r="171" spans="1:86">
      <c r="D171" s="2"/>
      <c r="F171" s="39" t="s">
        <v>23</v>
      </c>
      <c r="T171" s="21"/>
      <c r="U171" s="21"/>
      <c r="V171" s="39" t="s">
        <v>25</v>
      </c>
      <c r="X171"/>
      <c r="Y171"/>
    </row>
    <row r="172" spans="1:86">
      <c r="B172" s="24" t="s">
        <v>28</v>
      </c>
      <c r="D172" s="39" t="s">
        <v>29</v>
      </c>
      <c r="F172" s="24" t="s">
        <v>75</v>
      </c>
      <c r="G172" s="99">
        <v>45901</v>
      </c>
      <c r="T172" s="39" t="s">
        <v>72</v>
      </c>
      <c r="U172" s="95"/>
      <c r="V172" s="21"/>
      <c r="W172" s="1" t="s">
        <v>68</v>
      </c>
      <c r="X172" s="85">
        <v>45898</v>
      </c>
      <c r="Y172"/>
    </row>
    <row r="173" spans="1:86">
      <c r="A173" s="41"/>
      <c r="B173" s="110" t="s">
        <v>30</v>
      </c>
      <c r="C173" s="36" t="s">
        <v>21</v>
      </c>
      <c r="D173" s="26"/>
      <c r="E173" s="26"/>
      <c r="F173" s="36" t="s">
        <v>18</v>
      </c>
      <c r="G173" s="26"/>
      <c r="H173" s="26"/>
      <c r="I173" s="26"/>
      <c r="J173" s="56" t="s">
        <v>20</v>
      </c>
      <c r="K173" s="57" t="s">
        <v>19</v>
      </c>
      <c r="L173" s="26" t="s">
        <v>33</v>
      </c>
      <c r="M173" s="77" t="s">
        <v>18</v>
      </c>
      <c r="N173" s="48" t="s">
        <v>17</v>
      </c>
      <c r="O173" s="24"/>
      <c r="P173" s="24"/>
      <c r="Q173" s="24"/>
      <c r="R173" s="24"/>
      <c r="T173" s="26" t="s">
        <v>30</v>
      </c>
      <c r="U173" s="43" t="s">
        <v>21</v>
      </c>
      <c r="V173" s="26"/>
      <c r="W173" s="26"/>
      <c r="X173" s="36" t="s">
        <v>18</v>
      </c>
      <c r="Y173" s="26"/>
      <c r="Z173" s="26"/>
      <c r="AA173" s="26"/>
      <c r="AB173" s="56" t="s">
        <v>20</v>
      </c>
      <c r="AC173" s="57" t="s">
        <v>19</v>
      </c>
      <c r="AD173" s="26" t="s">
        <v>33</v>
      </c>
      <c r="AE173" s="72" t="s">
        <v>18</v>
      </c>
      <c r="AF173" s="48" t="s">
        <v>17</v>
      </c>
      <c r="AG173" s="24"/>
    </row>
    <row r="174" spans="1:86">
      <c r="A174" s="41"/>
      <c r="B174" s="28"/>
      <c r="C174" s="37">
        <v>0.6</v>
      </c>
      <c r="D174" s="27">
        <v>0</v>
      </c>
      <c r="E174" s="27">
        <f>Properties!$F$6*D174/(Properties!$G$6+D174*(Properties!$F$6-Properties!$G$6))</f>
        <v>0</v>
      </c>
      <c r="F174" s="37">
        <v>6</v>
      </c>
      <c r="G174" s="48">
        <f>4.76/2*(4*(1-E174)+E174)/C174/(4.76/2*(4*(1-E174)+E174)/C174+1)</f>
        <v>0.94071146245059289</v>
      </c>
      <c r="H174" s="48">
        <f>(1-E174)/(4.76/2*(4*(1-E174)+E174)/C174+1)</f>
        <v>5.9288537549407112E-2</v>
      </c>
      <c r="I174" s="77">
        <f>F174*Properties!$E$15*60*1000</f>
        <v>54.286721054031631</v>
      </c>
      <c r="J174" s="58">
        <f>I174*G174</f>
        <v>51.068140754385489</v>
      </c>
      <c r="K174" s="59">
        <f>I174*H174</f>
        <v>3.2185802996461441</v>
      </c>
      <c r="L174" s="111"/>
      <c r="M174" s="113">
        <f>(J174+K174)*0.001/60/Properties!$E$15</f>
        <v>6</v>
      </c>
      <c r="N174" s="45">
        <f t="shared" ref="N174:N177" si="20">K174/J174*2/0.21</f>
        <v>0.60024009603841533</v>
      </c>
      <c r="O174" s="2"/>
      <c r="P174" s="2"/>
      <c r="Q174" s="2"/>
      <c r="R174" s="2"/>
      <c r="T174" s="23" t="s">
        <v>32</v>
      </c>
      <c r="U174" s="44">
        <v>0.6</v>
      </c>
      <c r="V174" s="27">
        <v>0</v>
      </c>
      <c r="W174" s="27">
        <f>Properties!$F$6*V174/(Properties!$G$6+V174*(Properties!$F$6-Properties!$G$6))</f>
        <v>0</v>
      </c>
      <c r="X174" s="37">
        <v>8</v>
      </c>
      <c r="Y174" s="27">
        <f>4.76/2*(4*(1-W174)+W174)/U174/(4.76/2*(4*(1-W174)+W174)/U174+1)</f>
        <v>0.94071146245059289</v>
      </c>
      <c r="Z174" s="27">
        <f>(1-W174)/(4.76/2*(4*(1-W174)+W174)/U174+1)</f>
        <v>5.9288537549407112E-2</v>
      </c>
      <c r="AA174" s="27">
        <f>X174*Properties!$E$15*60*1000</f>
        <v>72.38229473870885</v>
      </c>
      <c r="AB174" s="58">
        <f>AA174*Y174</f>
        <v>68.090854339180652</v>
      </c>
      <c r="AC174" s="59">
        <f>AA174*Z174</f>
        <v>4.2914403995281925</v>
      </c>
      <c r="AE174" s="42">
        <f>(AB174+AC174)*0.001/60/Properties!$E$15</f>
        <v>8.0000000000000018</v>
      </c>
      <c r="AF174" s="45">
        <f t="shared" ref="AF174" si="21">AC174/AB174*2/0.21</f>
        <v>0.60024009603841533</v>
      </c>
      <c r="AG174" s="2"/>
    </row>
    <row r="175" spans="1:86">
      <c r="A175" s="41"/>
      <c r="B175" s="28"/>
      <c r="C175" s="107"/>
      <c r="D175" s="28"/>
      <c r="E175" s="28"/>
      <c r="F175" s="107"/>
      <c r="G175" s="48"/>
      <c r="H175" s="48"/>
      <c r="I175" s="48"/>
      <c r="J175" s="105">
        <v>57</v>
      </c>
      <c r="K175" s="59">
        <v>3.22</v>
      </c>
      <c r="L175" s="111" t="s">
        <v>45</v>
      </c>
      <c r="M175" s="113">
        <f>(J175+K175)*0.001/60/Properties!$E$15</f>
        <v>6.6557713006902341</v>
      </c>
      <c r="N175" s="45">
        <f t="shared" si="20"/>
        <v>0.53801169590643283</v>
      </c>
      <c r="O175" s="2"/>
      <c r="P175" s="2"/>
      <c r="Q175" s="2"/>
      <c r="R175" s="2"/>
      <c r="T175" s="27">
        <v>1</v>
      </c>
      <c r="U175" s="44"/>
      <c r="V175" s="27"/>
      <c r="W175" s="27"/>
      <c r="X175" s="37"/>
      <c r="Y175" s="27"/>
      <c r="Z175" s="27"/>
      <c r="AA175" s="27"/>
      <c r="AB175" s="58"/>
      <c r="AC175" s="59"/>
      <c r="AE175" s="42"/>
      <c r="AF175" s="45"/>
      <c r="AG175" s="2"/>
    </row>
    <row r="176" spans="1:86">
      <c r="A176" s="41"/>
      <c r="B176" s="106"/>
      <c r="C176" s="106"/>
      <c r="D176" s="41"/>
      <c r="E176" s="106"/>
      <c r="F176" s="41"/>
      <c r="G176" s="45"/>
      <c r="H176" s="45"/>
      <c r="I176" s="45"/>
      <c r="J176" s="104">
        <v>56</v>
      </c>
      <c r="K176" s="102">
        <v>3.22</v>
      </c>
      <c r="L176" s="111" t="s">
        <v>36</v>
      </c>
      <c r="M176" s="113">
        <f>(J176+K176)*0.001/60/Properties!$E$15</f>
        <v>6.5452470346541949</v>
      </c>
      <c r="N176" s="45">
        <f t="shared" si="20"/>
        <v>0.54761904761904767</v>
      </c>
      <c r="O176" s="2"/>
      <c r="P176" s="2"/>
      <c r="Q176" s="2"/>
      <c r="R176" s="2"/>
      <c r="T176" s="27">
        <v>2</v>
      </c>
      <c r="U176" s="44"/>
      <c r="V176" s="27"/>
      <c r="W176" s="27"/>
      <c r="X176" s="37"/>
      <c r="Y176" s="27"/>
      <c r="Z176" s="27"/>
      <c r="AA176" s="27"/>
      <c r="AB176" s="58"/>
      <c r="AC176" s="59"/>
      <c r="AE176" s="42"/>
      <c r="AF176" s="45"/>
      <c r="AG176" s="2"/>
    </row>
    <row r="177" spans="1:33">
      <c r="A177" s="41"/>
      <c r="B177" s="106"/>
      <c r="C177" s="106"/>
      <c r="D177" s="41"/>
      <c r="E177" s="106"/>
      <c r="F177" s="41"/>
      <c r="G177" s="45"/>
      <c r="H177" s="45"/>
      <c r="I177" s="45"/>
      <c r="J177" s="105">
        <v>56</v>
      </c>
      <c r="K177" s="103">
        <v>3.22</v>
      </c>
      <c r="L177" s="111" t="s">
        <v>67</v>
      </c>
      <c r="M177" s="113">
        <f>(J177+K177)*0.001/60/Properties!$E$15</f>
        <v>6.5452470346541949</v>
      </c>
      <c r="N177" s="45">
        <f t="shared" si="20"/>
        <v>0.54761904761904767</v>
      </c>
      <c r="O177" s="2"/>
      <c r="P177" s="2"/>
      <c r="Q177" s="2"/>
      <c r="R177" s="2"/>
      <c r="T177" s="27">
        <v>3</v>
      </c>
      <c r="U177" s="44"/>
      <c r="V177" s="27"/>
      <c r="W177" s="27"/>
      <c r="X177" s="37"/>
      <c r="Y177" s="27"/>
      <c r="Z177" s="27"/>
      <c r="AA177" s="27"/>
      <c r="AB177" s="58"/>
      <c r="AC177" s="59"/>
      <c r="AE177" s="42"/>
      <c r="AF177" s="45"/>
      <c r="AG177" s="2"/>
    </row>
    <row r="178" spans="1:33">
      <c r="A178" s="41"/>
      <c r="B178" s="106"/>
      <c r="C178" s="106"/>
      <c r="D178" s="41"/>
      <c r="E178" s="106"/>
      <c r="F178" s="41"/>
      <c r="G178" s="45"/>
      <c r="H178" s="45"/>
      <c r="I178" s="45"/>
      <c r="J178" s="105" t="s">
        <v>82</v>
      </c>
      <c r="K178" s="103"/>
      <c r="L178" s="111"/>
      <c r="M178" s="113"/>
      <c r="N178" s="45"/>
      <c r="O178" s="2"/>
      <c r="P178" s="2"/>
      <c r="Q178" s="2"/>
      <c r="R178" s="2"/>
      <c r="T178" s="23"/>
      <c r="U178" s="44">
        <v>0.7</v>
      </c>
      <c r="V178" s="27">
        <v>0</v>
      </c>
      <c r="W178" s="27">
        <f>Properties!$F$6*V178/(Properties!$G$6+V178*(Properties!$F$6-Properties!$G$6))</f>
        <v>0</v>
      </c>
      <c r="X178" s="37">
        <v>14</v>
      </c>
      <c r="Y178" s="27">
        <f>4.76/2*(4*(1-W178)+W178)/U178/(4.76/2*(4*(1-W178)+W178)/U178+1)</f>
        <v>0.93150684931506844</v>
      </c>
      <c r="Z178" s="27">
        <f>(1-W178)/(4.76/2*(4*(1-W178)+W178)/U178+1)</f>
        <v>6.8493150684931503E-2</v>
      </c>
      <c r="AA178" s="27">
        <f>X178*Properties!$E$15*60*1000</f>
        <v>126.66901579274048</v>
      </c>
      <c r="AB178" s="58">
        <f>AA178*Y178</f>
        <v>117.99305580693633</v>
      </c>
      <c r="AC178" s="59">
        <f>AA178*Z178</f>
        <v>8.6759599858041412</v>
      </c>
      <c r="AE178" s="42">
        <f>(AB178+AC178)*0.001/60/Properties!$E$15</f>
        <v>14</v>
      </c>
      <c r="AF178" s="45">
        <f>AC178/AB178*2/0.21</f>
        <v>0.70028011204481799</v>
      </c>
      <c r="AG178" s="2"/>
    </row>
    <row r="179" spans="1:33">
      <c r="A179" s="41"/>
      <c r="B179" s="106"/>
      <c r="C179" s="106"/>
      <c r="D179" s="41"/>
      <c r="E179" s="106"/>
      <c r="F179" s="41"/>
      <c r="G179" s="45"/>
      <c r="H179" s="45"/>
      <c r="I179" s="45"/>
      <c r="J179" s="105"/>
      <c r="K179" s="103"/>
      <c r="L179" s="111"/>
      <c r="M179" s="113"/>
      <c r="N179" s="45"/>
      <c r="O179" s="2"/>
      <c r="P179" s="2"/>
      <c r="R179" s="2"/>
      <c r="T179" s="27">
        <v>1</v>
      </c>
      <c r="U179" s="44"/>
      <c r="V179" s="27"/>
      <c r="W179" s="27"/>
      <c r="X179" s="37"/>
      <c r="Y179" s="27"/>
      <c r="Z179" s="27"/>
      <c r="AA179" s="27"/>
      <c r="AB179" s="58"/>
      <c r="AC179" s="59"/>
      <c r="AE179" s="42"/>
      <c r="AF179" s="45"/>
      <c r="AG179" s="2"/>
    </row>
    <row r="180" spans="1:33">
      <c r="A180" s="41"/>
      <c r="B180" s="28"/>
      <c r="C180" s="107">
        <v>0.7</v>
      </c>
      <c r="D180" s="28">
        <v>0</v>
      </c>
      <c r="E180" s="28">
        <f>Properties!$F$6*D180/(Properties!$G$6+D180*(Properties!$F$6-Properties!$G$6))</f>
        <v>0</v>
      </c>
      <c r="F180" s="107">
        <v>12</v>
      </c>
      <c r="G180" s="48">
        <f>4.76/2*(4*(1-E180)+E180)/C180/(4.76/2*(4*(1-E180)+E180)/C180+1)</f>
        <v>0.93150684931506844</v>
      </c>
      <c r="H180" s="48">
        <f>(1-E180)/(4.76/2*(4*(1-E180)+E180)/C180+1)</f>
        <v>6.8493150684931503E-2</v>
      </c>
      <c r="I180" s="48">
        <f>F180*Properties!$E$15*60*1000</f>
        <v>108.57344210806326</v>
      </c>
      <c r="J180" s="105">
        <f>I180*G180</f>
        <v>101.13690497737399</v>
      </c>
      <c r="K180" s="103">
        <f>I180*H180</f>
        <v>7.4365371306892643</v>
      </c>
      <c r="L180" s="111" t="s">
        <v>32</v>
      </c>
      <c r="M180" s="113"/>
      <c r="N180" s="45"/>
      <c r="O180" s="2"/>
      <c r="P180" s="2"/>
      <c r="R180" s="2"/>
      <c r="T180" s="26">
        <v>2</v>
      </c>
      <c r="U180" s="44"/>
      <c r="V180" s="27"/>
      <c r="W180" s="27"/>
      <c r="X180" s="38"/>
      <c r="Y180" s="27"/>
      <c r="Z180" s="27"/>
      <c r="AA180" s="27"/>
      <c r="AB180" s="58"/>
      <c r="AC180" s="59"/>
      <c r="AE180" s="42"/>
      <c r="AF180" s="45"/>
      <c r="AG180" s="2"/>
    </row>
    <row r="181" spans="1:33">
      <c r="A181" s="41"/>
      <c r="B181" s="28"/>
      <c r="C181" s="107"/>
      <c r="D181" s="28"/>
      <c r="E181" s="28"/>
      <c r="F181" s="107"/>
      <c r="G181" s="48"/>
      <c r="H181" s="48"/>
      <c r="I181" s="48"/>
      <c r="J181" s="105">
        <v>112</v>
      </c>
      <c r="K181" s="103">
        <v>7.44</v>
      </c>
      <c r="L181" s="111" t="s">
        <v>45</v>
      </c>
      <c r="M181" s="113">
        <f>(J181+K181)*0.001/60/Properties!$E$15</f>
        <v>13.201018335344427</v>
      </c>
      <c r="N181" s="45">
        <f>K181/J181*2/0.21</f>
        <v>0.63265306122448983</v>
      </c>
      <c r="O181" s="2"/>
      <c r="P181" s="2"/>
      <c r="R181" s="2"/>
      <c r="T181" s="27">
        <v>3</v>
      </c>
      <c r="U181" s="44"/>
      <c r="V181" s="27"/>
      <c r="W181" s="27"/>
      <c r="X181" s="38"/>
      <c r="Y181" s="27"/>
      <c r="Z181" s="27"/>
      <c r="AA181" s="27"/>
      <c r="AB181" s="58"/>
      <c r="AC181" s="59"/>
      <c r="AE181" s="42"/>
      <c r="AF181" s="45"/>
      <c r="AG181" s="2"/>
    </row>
    <row r="182" spans="1:33">
      <c r="A182" s="41"/>
      <c r="B182" s="28"/>
      <c r="C182" s="107"/>
      <c r="D182" s="28"/>
      <c r="E182" s="28"/>
      <c r="F182" s="107"/>
      <c r="G182" s="48"/>
      <c r="H182" s="48" t="s">
        <v>32</v>
      </c>
      <c r="I182" s="48">
        <v>95</v>
      </c>
      <c r="J182" s="105">
        <v>114</v>
      </c>
      <c r="K182" s="103">
        <v>7.44</v>
      </c>
      <c r="L182" s="111" t="s">
        <v>46</v>
      </c>
      <c r="M182" s="113">
        <f>(J182+K182)*0.001/60/Properties!$E$15</f>
        <v>13.422066867416506</v>
      </c>
      <c r="N182" s="45">
        <f>K182/J182*2/0.21</f>
        <v>0.62155388471177953</v>
      </c>
      <c r="O182" s="2"/>
      <c r="P182" s="2"/>
      <c r="Q182" s="2"/>
      <c r="R182" s="2"/>
      <c r="T182" s="23"/>
      <c r="U182" s="44"/>
      <c r="V182" s="27"/>
      <c r="W182" s="27"/>
      <c r="X182" s="38"/>
      <c r="Y182" s="27"/>
      <c r="Z182" s="27"/>
      <c r="AA182" s="27"/>
      <c r="AB182" s="58"/>
      <c r="AC182" s="59"/>
      <c r="AE182" s="42"/>
      <c r="AF182" s="45"/>
      <c r="AG182" s="2"/>
    </row>
    <row r="183" spans="1:33">
      <c r="A183" s="41"/>
      <c r="B183" s="28"/>
      <c r="C183" s="107"/>
      <c r="D183" s="28"/>
      <c r="E183" s="28"/>
      <c r="F183" s="108"/>
      <c r="G183" s="48"/>
      <c r="H183" s="48" t="s">
        <v>32</v>
      </c>
      <c r="I183" s="48">
        <v>95</v>
      </c>
      <c r="J183" s="105">
        <v>112</v>
      </c>
      <c r="K183" s="103">
        <v>7.44</v>
      </c>
      <c r="L183" s="111" t="s">
        <v>67</v>
      </c>
      <c r="M183" s="113">
        <f>(J183+K183)*0.001/60/Properties!$E$15</f>
        <v>13.201018335344427</v>
      </c>
      <c r="N183" s="45">
        <f>K183/J183*2/0.21</f>
        <v>0.63265306122448983</v>
      </c>
      <c r="O183" s="2"/>
      <c r="P183" s="2"/>
      <c r="R183" s="2"/>
      <c r="T183" s="23"/>
      <c r="U183" s="44">
        <v>0.75</v>
      </c>
      <c r="V183" s="27">
        <v>0</v>
      </c>
      <c r="W183" s="27">
        <f>Properties!$F$6*V183/(Properties!$G$6+V183*(Properties!$F$6-Properties!$G$6))</f>
        <v>0</v>
      </c>
      <c r="X183" s="37">
        <v>40</v>
      </c>
      <c r="Y183" s="27">
        <f>4.76/2*(4*(1-W183)+W183)/U183/(4.76/2*(4*(1-W183)+W183)/U183+1)</f>
        <v>0.92697176241480039</v>
      </c>
      <c r="Z183" s="27">
        <f>(1-W183)/(4.76/2*(4*(1-W183)+W183)/U183+1)</f>
        <v>7.3028237585199607E-2</v>
      </c>
      <c r="AA183" s="27">
        <f>X183*Properties!$E$15*60*1000</f>
        <v>361.91147369354428</v>
      </c>
      <c r="AB183" s="58">
        <f>AA183*Y183</f>
        <v>335.48171660784243</v>
      </c>
      <c r="AC183" s="59">
        <f>AA183*Z183</f>
        <v>26.429757085701869</v>
      </c>
      <c r="AE183" s="42">
        <f>(AB183+AC183)*0.001/60/Properties!$E$15</f>
        <v>40</v>
      </c>
      <c r="AF183" s="45">
        <f>AC183/AB183*2/0.21</f>
        <v>0.75030012004801916</v>
      </c>
      <c r="AG183" s="2"/>
    </row>
    <row r="184" spans="1:33">
      <c r="A184" s="41"/>
      <c r="B184" s="28"/>
      <c r="C184" s="107"/>
      <c r="D184" s="28"/>
      <c r="E184" s="28"/>
      <c r="F184" s="108"/>
      <c r="G184" s="48"/>
      <c r="H184" s="48"/>
      <c r="I184" s="48"/>
      <c r="J184" s="105">
        <v>101</v>
      </c>
      <c r="K184" s="103">
        <v>7.44</v>
      </c>
      <c r="L184" s="111" t="s">
        <v>83</v>
      </c>
      <c r="M184" s="113">
        <f>(J184+K184)*0.001/60/Properties!$E$15</f>
        <v>11.985251408948006</v>
      </c>
      <c r="N184" s="45">
        <f>K184/J184*2/0.21</f>
        <v>0.70155586987270169</v>
      </c>
      <c r="O184" s="2"/>
      <c r="P184" s="2"/>
      <c r="R184" s="2"/>
      <c r="T184" s="27">
        <v>1</v>
      </c>
      <c r="U184" s="44"/>
      <c r="V184" s="27"/>
      <c r="W184" s="27"/>
      <c r="X184" s="38"/>
      <c r="Y184" s="27"/>
      <c r="Z184" s="27"/>
      <c r="AA184" s="27"/>
      <c r="AB184" s="58"/>
      <c r="AC184" s="59"/>
      <c r="AE184" s="42"/>
      <c r="AF184" s="45"/>
      <c r="AG184" s="2"/>
    </row>
    <row r="185" spans="1:33">
      <c r="A185" s="41"/>
      <c r="B185" s="28"/>
      <c r="C185" s="107">
        <v>0.75</v>
      </c>
      <c r="D185" s="28">
        <v>0</v>
      </c>
      <c r="E185" s="28">
        <f>Properties!$F$6*D185/(Properties!$G$6+D185*(Properties!$F$6-Properties!$G$6))</f>
        <v>0</v>
      </c>
      <c r="F185" s="107">
        <v>18</v>
      </c>
      <c r="G185" s="48">
        <f>4.76/2*(4*(1-E185)+E185)/C185/(4.76/2*(4*(1-E185)+E185)/C185+1)</f>
        <v>0.92697176241480039</v>
      </c>
      <c r="H185" s="48">
        <f>(1-E185)/(4.76/2*(4*(1-E185)+E185)/C185+1)</f>
        <v>7.3028237585199607E-2</v>
      </c>
      <c r="I185" s="48">
        <f>F185*Properties!$E$15*60*1000</f>
        <v>162.86016316209489</v>
      </c>
      <c r="J185" s="105">
        <f>I185*G185</f>
        <v>150.96677247352906</v>
      </c>
      <c r="K185" s="103">
        <f>I185*H185</f>
        <v>11.893390688565839</v>
      </c>
      <c r="L185" s="111" t="s">
        <v>32</v>
      </c>
      <c r="M185" s="113"/>
      <c r="N185" s="45"/>
      <c r="O185" s="2"/>
      <c r="P185" s="2"/>
      <c r="R185" s="2"/>
      <c r="T185" s="27">
        <v>2</v>
      </c>
      <c r="U185" s="44"/>
      <c r="V185" s="27"/>
      <c r="W185" s="27"/>
      <c r="X185" s="38"/>
      <c r="Y185" s="27"/>
      <c r="Z185" s="27"/>
      <c r="AA185" s="27"/>
      <c r="AB185" s="58"/>
      <c r="AC185" s="59"/>
      <c r="AE185" s="42"/>
      <c r="AF185" s="45"/>
      <c r="AG185" s="2"/>
    </row>
    <row r="186" spans="1:33">
      <c r="A186" s="41"/>
      <c r="B186" s="28"/>
      <c r="C186" s="107"/>
      <c r="D186" s="28"/>
      <c r="E186" s="28"/>
      <c r="F186" s="108"/>
      <c r="G186" s="48"/>
      <c r="H186" s="48"/>
      <c r="I186" s="48"/>
      <c r="J186" s="105">
        <v>170</v>
      </c>
      <c r="K186" s="103">
        <v>11.89</v>
      </c>
      <c r="L186" s="111" t="s">
        <v>45</v>
      </c>
      <c r="M186" s="113">
        <f>(J186+K186)*0.001/60/Properties!$E$15</f>
        <v>20.103258749295026</v>
      </c>
      <c r="N186" s="45">
        <f>K186/J186*2/0.21</f>
        <v>0.66610644257703089</v>
      </c>
      <c r="O186" s="2"/>
      <c r="P186" s="2"/>
      <c r="Q186" s="2"/>
      <c r="R186" s="2"/>
      <c r="T186" s="27">
        <v>3</v>
      </c>
      <c r="U186" s="44"/>
      <c r="V186" s="27"/>
      <c r="W186" s="27"/>
      <c r="X186" s="38"/>
      <c r="Y186" s="27"/>
      <c r="Z186" s="27"/>
      <c r="AA186" s="27"/>
      <c r="AB186" s="58"/>
      <c r="AC186" s="59"/>
      <c r="AE186" s="42"/>
      <c r="AF186" s="45"/>
      <c r="AG186" s="2"/>
    </row>
    <row r="187" spans="1:33">
      <c r="A187" s="41"/>
      <c r="B187" s="28"/>
      <c r="C187" s="107"/>
      <c r="D187" s="28"/>
      <c r="E187" s="28"/>
      <c r="F187" s="108"/>
      <c r="G187" s="48"/>
      <c r="H187" s="48" t="s">
        <v>32</v>
      </c>
      <c r="I187" s="48">
        <v>140.97</v>
      </c>
      <c r="J187" s="105">
        <v>171.7</v>
      </c>
      <c r="K187" s="103">
        <v>11.89</v>
      </c>
      <c r="L187" s="111" t="s">
        <v>46</v>
      </c>
      <c r="M187" s="113">
        <f>(J187+K187)*0.001/60/Properties!$E$15</f>
        <v>20.291150001556289</v>
      </c>
      <c r="N187" s="45">
        <f>K187/J187*2/0.21</f>
        <v>0.65951132928418899</v>
      </c>
      <c r="O187" s="2"/>
      <c r="P187" s="2"/>
      <c r="R187" s="2"/>
      <c r="T187" s="27"/>
      <c r="U187" s="44"/>
      <c r="V187" s="27"/>
      <c r="W187" s="27"/>
      <c r="X187" s="38"/>
      <c r="Y187" s="27"/>
      <c r="Z187" s="27"/>
      <c r="AA187" s="27"/>
      <c r="AB187" s="58"/>
      <c r="AC187" s="59"/>
      <c r="AE187" s="42"/>
      <c r="AF187" s="45"/>
      <c r="AG187" s="2"/>
    </row>
    <row r="188" spans="1:33">
      <c r="A188" s="41"/>
      <c r="B188" s="28"/>
      <c r="C188" s="107"/>
      <c r="D188" s="28"/>
      <c r="E188" s="28"/>
      <c r="F188" s="108"/>
      <c r="G188" s="48"/>
      <c r="H188" s="48" t="s">
        <v>32</v>
      </c>
      <c r="I188" s="48">
        <v>143</v>
      </c>
      <c r="J188" s="105">
        <v>171</v>
      </c>
      <c r="K188" s="103">
        <v>11.89</v>
      </c>
      <c r="L188" s="111" t="s">
        <v>39</v>
      </c>
      <c r="M188" s="113">
        <f>(J188+K188)*0.001/60/Properties!$E$15</f>
        <v>20.213783015331064</v>
      </c>
      <c r="N188" s="45">
        <f>K188/J188*2/0.21</f>
        <v>0.66221108326371481</v>
      </c>
      <c r="O188" s="2"/>
      <c r="P188" s="2"/>
      <c r="R188" s="2"/>
      <c r="T188" s="27"/>
      <c r="U188" s="44"/>
      <c r="V188" s="27"/>
      <c r="W188" s="27"/>
      <c r="X188" s="38"/>
      <c r="Y188" s="27"/>
      <c r="Z188" s="27"/>
      <c r="AA188" s="27"/>
      <c r="AB188" s="58"/>
      <c r="AC188" s="59"/>
      <c r="AE188" s="42"/>
      <c r="AF188" s="45"/>
      <c r="AG188" s="2"/>
    </row>
    <row r="189" spans="1:33">
      <c r="A189" s="41"/>
      <c r="B189" s="28"/>
      <c r="C189" s="107"/>
      <c r="D189" s="28"/>
      <c r="E189" s="28"/>
      <c r="F189" s="108"/>
      <c r="G189" s="48"/>
      <c r="H189" s="48"/>
      <c r="I189" s="48"/>
      <c r="J189" s="105">
        <v>145</v>
      </c>
      <c r="K189" s="103">
        <v>11.89</v>
      </c>
      <c r="L189" s="111" t="s">
        <v>84</v>
      </c>
      <c r="M189" s="113">
        <f>(J189+K189)*0.001/60/Properties!$E$15</f>
        <v>17.340152098394064</v>
      </c>
      <c r="N189" s="45">
        <f>K189/J189*2/0.21</f>
        <v>0.78095238095238106</v>
      </c>
      <c r="O189" s="2"/>
      <c r="P189" s="2"/>
      <c r="R189" s="2"/>
      <c r="T189" s="27"/>
      <c r="U189" s="44"/>
      <c r="V189" s="27"/>
      <c r="W189" s="27"/>
      <c r="X189" s="38"/>
      <c r="Y189" s="27"/>
      <c r="Z189" s="27"/>
      <c r="AA189" s="27"/>
      <c r="AB189" s="58"/>
      <c r="AC189" s="59"/>
      <c r="AE189" s="42"/>
      <c r="AF189" s="45"/>
      <c r="AG189" s="2"/>
    </row>
    <row r="190" spans="1:33">
      <c r="A190" s="41"/>
      <c r="B190" s="28"/>
      <c r="C190" s="107">
        <v>0.8</v>
      </c>
      <c r="D190" s="28">
        <v>0</v>
      </c>
      <c r="E190" s="28">
        <f>Properties!$F$6*D190/(Properties!$G$6+D190*(Properties!$F$6-Properties!$G$6))</f>
        <v>0</v>
      </c>
      <c r="F190" s="107">
        <v>26</v>
      </c>
      <c r="G190" s="48">
        <f>4.76/2*(4*(1-E190)+E190)/C190/(4.76/2*(4*(1-E190)+E190)/C190+1)</f>
        <v>0.92248062015503873</v>
      </c>
      <c r="H190" s="48">
        <f>(1-E190)/(4.76/2*(4*(1-E190)+E190)/C190+1)</f>
        <v>7.7519379844961253E-2</v>
      </c>
      <c r="I190" s="48">
        <f>F190*Properties!$E$15*60*1000</f>
        <v>235.24245790080371</v>
      </c>
      <c r="J190" s="105">
        <f>I190*G190</f>
        <v>217.00660845112901</v>
      </c>
      <c r="K190" s="103">
        <f>I190*H190</f>
        <v>18.23584944967471</v>
      </c>
      <c r="L190" s="111" t="s">
        <v>32</v>
      </c>
      <c r="M190" s="113"/>
      <c r="N190" s="45"/>
      <c r="O190" s="2"/>
      <c r="P190" s="2"/>
      <c r="Q190" s="2"/>
      <c r="R190" s="2"/>
      <c r="T190" s="27"/>
      <c r="U190" s="44">
        <v>0.8</v>
      </c>
      <c r="V190" s="27">
        <v>0</v>
      </c>
      <c r="W190" s="27">
        <f>Properties!$F$6*V190/(Properties!$G$6+V190*(Properties!$F$6-Properties!$G$6))</f>
        <v>0</v>
      </c>
      <c r="X190" s="37">
        <v>50</v>
      </c>
      <c r="Y190" s="27">
        <f>4.76/2*(4*(1-W190)+W190)/U190/(4.76/2*(4*(1-W190)+W190)/U190+1)</f>
        <v>0.92248062015503873</v>
      </c>
      <c r="Z190" s="27">
        <f>(1-W190)/(4.76/2*(4*(1-W190)+W190)/U190+1)</f>
        <v>7.7519379844961253E-2</v>
      </c>
      <c r="AA190" s="27">
        <f>X190*Properties!$E$15*60*1000</f>
        <v>452.38934211693027</v>
      </c>
      <c r="AB190" s="58">
        <f>AA190*Y190</f>
        <v>417.3204008675558</v>
      </c>
      <c r="AC190" s="59">
        <f>AA190*Z190</f>
        <v>35.068941249374447</v>
      </c>
      <c r="AE190" s="42">
        <f>(AB190+AC190)*0.001/60/Properties!$E$15</f>
        <v>50</v>
      </c>
      <c r="AF190" s="45">
        <f>AC190/AB190*2/0.21</f>
        <v>0.80032012805122077</v>
      </c>
      <c r="AG190" s="2"/>
    </row>
    <row r="191" spans="1:33">
      <c r="A191" s="41"/>
      <c r="B191" s="28"/>
      <c r="C191" s="107"/>
      <c r="D191" s="28"/>
      <c r="E191" s="28"/>
      <c r="F191" s="108"/>
      <c r="G191" s="48"/>
      <c r="H191" s="48"/>
      <c r="I191" s="48"/>
      <c r="J191" s="105">
        <v>245</v>
      </c>
      <c r="K191" s="103">
        <v>18.239999999999998</v>
      </c>
      <c r="L191" s="111" t="s">
        <v>45</v>
      </c>
      <c r="M191" s="113">
        <f>(J191+K191)*0.001/60/Properties!$E$15</f>
        <v>29.094407791326759</v>
      </c>
      <c r="N191" s="45">
        <f t="shared" ref="N191:N196" si="22">K191/J191*2/0.21</f>
        <v>0.70903790087463558</v>
      </c>
      <c r="O191" s="2"/>
      <c r="P191" s="2"/>
      <c r="R191" s="2"/>
      <c r="T191" s="26">
        <v>1</v>
      </c>
      <c r="U191" s="44"/>
      <c r="V191" s="27"/>
      <c r="W191" s="27"/>
      <c r="X191" s="37"/>
      <c r="Y191" s="27"/>
      <c r="Z191" s="27"/>
      <c r="AA191" s="27"/>
      <c r="AB191" s="58"/>
      <c r="AC191" s="59"/>
      <c r="AE191" s="42"/>
      <c r="AF191" s="45"/>
      <c r="AG191" s="2"/>
    </row>
    <row r="192" spans="1:33">
      <c r="A192" s="41"/>
      <c r="B192" s="28"/>
      <c r="C192" s="107"/>
      <c r="D192" s="28"/>
      <c r="E192" s="28"/>
      <c r="F192" s="108"/>
      <c r="G192" s="48"/>
      <c r="H192" s="27"/>
      <c r="I192" s="28"/>
      <c r="J192" s="105">
        <v>245</v>
      </c>
      <c r="K192" s="103">
        <v>18.239999999999998</v>
      </c>
      <c r="L192" s="111" t="s">
        <v>46</v>
      </c>
      <c r="M192" s="113">
        <f>(J192+K192)*0.001/60/Properties!$E$15</f>
        <v>29.094407791326759</v>
      </c>
      <c r="N192" s="45">
        <f t="shared" si="22"/>
        <v>0.70903790087463558</v>
      </c>
      <c r="O192" s="2"/>
      <c r="P192" s="2"/>
      <c r="R192" s="2"/>
      <c r="T192" s="27">
        <v>2</v>
      </c>
      <c r="U192" s="43"/>
      <c r="V192" s="27"/>
      <c r="W192" s="27"/>
      <c r="X192" s="37"/>
      <c r="Y192" s="27"/>
      <c r="Z192" s="27"/>
      <c r="AA192" s="27"/>
      <c r="AB192" s="58"/>
      <c r="AC192" s="59"/>
      <c r="AE192" s="42"/>
      <c r="AF192" s="45"/>
      <c r="AG192" s="2"/>
    </row>
    <row r="193" spans="1:33">
      <c r="A193" s="41"/>
      <c r="B193" s="28"/>
      <c r="C193" s="107"/>
      <c r="D193" s="28"/>
      <c r="E193" s="28"/>
      <c r="F193" s="108"/>
      <c r="G193" s="48"/>
      <c r="H193" s="48" t="s">
        <v>32</v>
      </c>
      <c r="I193" s="48">
        <v>215</v>
      </c>
      <c r="J193" s="105">
        <v>245</v>
      </c>
      <c r="K193" s="103">
        <v>18.239999999999998</v>
      </c>
      <c r="L193" s="111" t="s">
        <v>39</v>
      </c>
      <c r="M193" s="113">
        <f>(J193+K193)*0.001/60/Properties!$E$15</f>
        <v>29.094407791326759</v>
      </c>
      <c r="N193" s="45">
        <f t="shared" si="22"/>
        <v>0.70903790087463558</v>
      </c>
      <c r="O193" s="2"/>
      <c r="P193" s="2"/>
      <c r="R193" s="2"/>
      <c r="T193" s="23">
        <v>3</v>
      </c>
      <c r="U193" s="43"/>
      <c r="V193" s="27"/>
      <c r="W193" s="27"/>
      <c r="X193" s="37"/>
      <c r="Y193" s="27"/>
      <c r="Z193" s="27"/>
      <c r="AA193" s="27"/>
      <c r="AB193" s="58"/>
      <c r="AC193" s="59"/>
      <c r="AE193" s="42"/>
      <c r="AF193" s="45"/>
      <c r="AG193" s="2"/>
    </row>
    <row r="194" spans="1:33">
      <c r="A194" s="41"/>
      <c r="B194" s="106"/>
      <c r="C194" s="106"/>
      <c r="D194" s="41"/>
      <c r="E194" s="106"/>
      <c r="F194" s="41"/>
      <c r="G194" s="45"/>
      <c r="H194" s="45"/>
      <c r="I194" s="45"/>
      <c r="J194" s="75">
        <v>218</v>
      </c>
      <c r="K194" s="102">
        <v>18.239999999999998</v>
      </c>
      <c r="L194" s="111" t="s">
        <v>85</v>
      </c>
      <c r="M194" s="113">
        <f>(J194+K194)*0.001/60/Properties!$E$15</f>
        <v>26.110252608353715</v>
      </c>
      <c r="N194" s="45">
        <f t="shared" si="22"/>
        <v>0.79685452162516379</v>
      </c>
      <c r="O194" s="2"/>
      <c r="P194" s="2"/>
      <c r="Q194" s="2"/>
      <c r="R194" s="2"/>
      <c r="T194" s="23"/>
      <c r="U194" s="43"/>
      <c r="V194" s="27"/>
      <c r="W194" s="27"/>
      <c r="X194" s="37"/>
      <c r="Y194" s="27"/>
      <c r="Z194" s="27"/>
      <c r="AB194" s="49"/>
      <c r="AC194" s="59"/>
      <c r="AE194" s="42"/>
      <c r="AF194" s="45"/>
      <c r="AG194" s="2"/>
    </row>
    <row r="195" spans="1:33">
      <c r="A195" s="41"/>
      <c r="B195" s="106"/>
      <c r="C195" s="106"/>
      <c r="D195" s="41"/>
      <c r="E195" s="106"/>
      <c r="F195" s="41"/>
      <c r="G195" s="45"/>
      <c r="H195" s="45"/>
      <c r="I195" s="45" t="s">
        <v>86</v>
      </c>
      <c r="J195" s="75">
        <v>218</v>
      </c>
      <c r="K195" s="102">
        <v>18.239999999999998</v>
      </c>
      <c r="L195" s="111" t="s">
        <v>43</v>
      </c>
      <c r="M195" s="113">
        <f>(J195+K195)*0.001/60/Properties!$E$15</f>
        <v>26.110252608353715</v>
      </c>
      <c r="N195" s="45">
        <f t="shared" si="22"/>
        <v>0.79685452162516379</v>
      </c>
      <c r="P195" s="2"/>
      <c r="R195" s="2"/>
      <c r="T195" s="27"/>
      <c r="U195" s="43">
        <v>0.85</v>
      </c>
      <c r="V195" s="26">
        <v>0</v>
      </c>
      <c r="W195" s="26">
        <f>Properties!$F$6*V195/(Properties!$G$6+V195*(Properties!$F$6-Properties!$G$6))</f>
        <v>0</v>
      </c>
      <c r="X195" s="36">
        <v>40</v>
      </c>
      <c r="Y195" s="26">
        <f>4.76/2*(4*(1-W195)+W195)/U195/(4.76/2*(4*(1-W195)+W195)/U195+1)</f>
        <v>0.91803278688524592</v>
      </c>
      <c r="Z195" s="26">
        <f>(1-W195)/(4.76/2*(4*(1-W195)+W195)/U195+1)</f>
        <v>8.1967213114754106E-2</v>
      </c>
      <c r="AA195" s="26">
        <f>X195*Properties!$E$15*60*1000</f>
        <v>361.91147369354428</v>
      </c>
      <c r="AB195" s="56">
        <f>AA195*Y195</f>
        <v>332.24659880063081</v>
      </c>
      <c r="AC195" s="57">
        <f>AA195*Z195</f>
        <v>29.664874892913467</v>
      </c>
      <c r="AD195" s="1"/>
      <c r="AE195" s="73">
        <f>(AB195+AC195)*0.001/60/Properties!$E$15</f>
        <v>40</v>
      </c>
      <c r="AF195" s="84">
        <f>AC195/AB195*2/0.21</f>
        <v>0.85034013605442182</v>
      </c>
      <c r="AG195" s="2"/>
    </row>
    <row r="196" spans="1:33">
      <c r="A196" s="41"/>
      <c r="B196" s="106"/>
      <c r="C196" s="106"/>
      <c r="D196" s="41"/>
      <c r="E196" s="106"/>
      <c r="F196" s="41"/>
      <c r="G196" s="45"/>
      <c r="H196" s="45"/>
      <c r="I196" s="45" t="s">
        <v>87</v>
      </c>
      <c r="J196" s="75">
        <v>218</v>
      </c>
      <c r="K196" s="102">
        <v>18.239999999999998</v>
      </c>
      <c r="L196" s="111" t="s">
        <v>44</v>
      </c>
      <c r="M196" s="113">
        <f>(J196+K196)*0.001/60/Properties!$E$15</f>
        <v>26.110252608353715</v>
      </c>
      <c r="N196" s="45">
        <f t="shared" si="22"/>
        <v>0.79685452162516379</v>
      </c>
      <c r="P196" s="2"/>
      <c r="R196" s="2"/>
      <c r="T196" s="27">
        <v>1</v>
      </c>
      <c r="U196" s="44"/>
      <c r="V196" s="27"/>
      <c r="W196" s="27"/>
      <c r="X196" s="37"/>
      <c r="Y196" s="27"/>
      <c r="Z196" s="27"/>
      <c r="AA196" s="27"/>
      <c r="AB196" s="58">
        <v>356</v>
      </c>
      <c r="AC196" s="59">
        <v>29.66</v>
      </c>
      <c r="AD196" t="s">
        <v>66</v>
      </c>
      <c r="AE196" s="42">
        <f>(AB196+AC196)*0.001/60/Properties!$E$15</f>
        <v>42.624788439458577</v>
      </c>
      <c r="AF196" s="45">
        <f>AC196/AB196*2/0.21</f>
        <v>0.79347244515783855</v>
      </c>
      <c r="AG196" s="2"/>
    </row>
    <row r="197" spans="1:33">
      <c r="A197" s="41"/>
      <c r="B197" s="106"/>
      <c r="C197" s="106"/>
      <c r="D197" s="41"/>
      <c r="E197" s="106"/>
      <c r="F197" s="41"/>
      <c r="G197" s="45"/>
      <c r="H197" s="45"/>
      <c r="I197" s="45"/>
      <c r="J197" s="75"/>
      <c r="K197" s="116"/>
      <c r="L197" s="111"/>
      <c r="M197" s="113"/>
      <c r="N197" s="45"/>
      <c r="T197" s="27">
        <v>2</v>
      </c>
      <c r="U197" s="43"/>
      <c r="V197" s="27"/>
      <c r="W197" s="27"/>
      <c r="X197" s="37"/>
      <c r="Y197" s="27"/>
      <c r="Z197" s="27"/>
      <c r="AA197" s="27"/>
      <c r="AB197" s="58">
        <v>359</v>
      </c>
      <c r="AC197" s="59">
        <v>29.66</v>
      </c>
      <c r="AD197" t="s">
        <v>36</v>
      </c>
      <c r="AE197" s="42">
        <f>(AB197+AC197)*0.001/60/Properties!$E$15</f>
        <v>42.956361237566696</v>
      </c>
      <c r="AF197" s="45">
        <f>AC197/AB197*2/0.21</f>
        <v>0.78684175620108765</v>
      </c>
    </row>
    <row r="198" spans="1:33">
      <c r="A198" s="41"/>
      <c r="B198" s="106"/>
      <c r="C198" s="106"/>
      <c r="D198" s="41"/>
      <c r="E198" s="106"/>
      <c r="F198" s="41"/>
      <c r="G198" s="45"/>
      <c r="H198" s="45"/>
      <c r="I198" s="45"/>
      <c r="J198" s="75"/>
      <c r="K198" s="116"/>
      <c r="L198" s="111"/>
      <c r="M198" s="113"/>
      <c r="N198" s="45"/>
      <c r="T198" s="60">
        <v>3</v>
      </c>
      <c r="U198" s="43"/>
      <c r="V198" s="27"/>
      <c r="W198" s="27"/>
      <c r="X198" s="37"/>
      <c r="Y198" s="27"/>
      <c r="Z198" s="27"/>
      <c r="AA198" s="27"/>
      <c r="AB198" s="58">
        <v>358</v>
      </c>
      <c r="AC198" s="59">
        <v>29.66</v>
      </c>
      <c r="AD198" t="s">
        <v>67</v>
      </c>
      <c r="AE198" s="42">
        <f>(AB198+AC198)*0.001/60/Properties!$E$15</f>
        <v>42.845836971530659</v>
      </c>
      <c r="AF198" s="45">
        <f>AC198/AB198*2/0.21</f>
        <v>0.78903963820164946</v>
      </c>
    </row>
    <row r="199" spans="1:33">
      <c r="A199" s="41"/>
      <c r="B199" s="106"/>
      <c r="C199" s="106"/>
      <c r="D199" s="41"/>
      <c r="E199" s="106"/>
      <c r="F199" s="41"/>
      <c r="G199" s="45"/>
      <c r="H199" s="45"/>
      <c r="I199" s="45"/>
      <c r="J199" s="75"/>
      <c r="K199" s="116"/>
      <c r="L199" s="111"/>
      <c r="M199" s="113"/>
      <c r="N199" s="45"/>
      <c r="T199" s="27"/>
      <c r="U199" s="44"/>
      <c r="V199" s="27"/>
      <c r="W199" s="27"/>
      <c r="X199" s="37"/>
      <c r="Y199" s="27"/>
      <c r="Z199" s="27"/>
      <c r="AA199" s="27"/>
      <c r="AB199" s="58"/>
      <c r="AC199" s="59"/>
      <c r="AE199" s="42"/>
      <c r="AF199" s="45"/>
    </row>
    <row r="200" spans="1:33">
      <c r="A200" s="41"/>
      <c r="B200" s="28"/>
      <c r="C200" s="107">
        <v>0.85</v>
      </c>
      <c r="D200" s="28">
        <v>0</v>
      </c>
      <c r="E200" s="28">
        <f>Properties!$F$6*D200/(Properties!$G$6+D200*(Properties!$F$6-Properties!$G$6))</f>
        <v>0</v>
      </c>
      <c r="F200" s="107">
        <v>35</v>
      </c>
      <c r="G200" s="48">
        <f>4.76/2*(4*(1-E200)+E200)/C200/(4.76/2*(4*(1-E200)+E200)/C200+1)</f>
        <v>0.91803278688524592</v>
      </c>
      <c r="H200" s="48">
        <f>(1-E200)/(4.76/2*(4*(1-E200)+E200)/C200+1)</f>
        <v>8.1967213114754106E-2</v>
      </c>
      <c r="I200" s="48">
        <f>F200*Properties!$E$15*60*1000</f>
        <v>316.67253948185117</v>
      </c>
      <c r="J200" s="105">
        <f>I200*G200</f>
        <v>290.71577395055192</v>
      </c>
      <c r="K200" s="103">
        <f>I200*H200</f>
        <v>25.956765531299279</v>
      </c>
      <c r="L200" s="111" t="s">
        <v>31</v>
      </c>
      <c r="M200" s="113"/>
      <c r="N200" s="45"/>
      <c r="T200" s="27"/>
      <c r="U200" s="44"/>
      <c r="V200" s="27"/>
      <c r="W200" s="27"/>
      <c r="X200" s="37"/>
      <c r="Y200" s="27"/>
      <c r="Z200" s="27"/>
      <c r="AA200" s="27"/>
      <c r="AB200" s="58"/>
      <c r="AC200" s="59"/>
      <c r="AE200" s="42"/>
      <c r="AF200" s="45"/>
    </row>
    <row r="201" spans="1:33">
      <c r="A201" s="41"/>
      <c r="B201" s="28"/>
      <c r="C201" s="107"/>
      <c r="D201" s="28"/>
      <c r="E201" s="28"/>
      <c r="F201" s="108"/>
      <c r="G201" s="48"/>
      <c r="H201" s="48"/>
      <c r="I201" s="48"/>
      <c r="J201" s="105">
        <v>324.5</v>
      </c>
      <c r="K201" s="103">
        <v>25.96</v>
      </c>
      <c r="L201" s="111" t="s">
        <v>45</v>
      </c>
      <c r="M201" s="113">
        <f>(J201+K201)*0.001/60/Properties!$E$15</f>
        <v>38.734334274990019</v>
      </c>
      <c r="N201" s="45">
        <f t="shared" ref="N201:N211" si="23">K201/J201*2/0.21</f>
        <v>0.76190476190476197</v>
      </c>
      <c r="T201" s="79"/>
      <c r="U201" s="80"/>
      <c r="V201" s="79"/>
      <c r="W201" s="79"/>
      <c r="X201" s="81"/>
      <c r="Y201" s="79"/>
      <c r="Z201" s="79"/>
      <c r="AA201" s="79"/>
      <c r="AB201" s="82"/>
      <c r="AC201" s="83"/>
      <c r="AE201" s="42"/>
      <c r="AF201" s="45"/>
    </row>
    <row r="202" spans="1:33">
      <c r="A202" s="41"/>
      <c r="B202" s="28"/>
      <c r="C202" s="107"/>
      <c r="D202" s="28"/>
      <c r="E202" s="28"/>
      <c r="F202" s="108"/>
      <c r="G202" s="48"/>
      <c r="H202" s="48"/>
      <c r="I202" s="48"/>
      <c r="J202" s="105">
        <v>324</v>
      </c>
      <c r="K202" s="103">
        <v>25.96</v>
      </c>
      <c r="L202" s="111" t="s">
        <v>46</v>
      </c>
      <c r="M202" s="113">
        <f>(J202+K202)*0.001/60/Properties!$E$15</f>
        <v>38.679072141972</v>
      </c>
      <c r="N202" s="45">
        <f t="shared" si="23"/>
        <v>0.76308054085831867</v>
      </c>
      <c r="T202" s="2"/>
      <c r="U202" s="42"/>
      <c r="V202" s="2"/>
      <c r="W202" s="2"/>
      <c r="X202" s="2"/>
      <c r="Y202" s="2"/>
      <c r="Z202" s="2"/>
      <c r="AA202" s="2"/>
      <c r="AB202" s="42"/>
      <c r="AC202" s="42"/>
      <c r="AE202" s="42"/>
      <c r="AF202" s="42"/>
    </row>
    <row r="203" spans="1:33">
      <c r="A203" s="41"/>
      <c r="B203" s="28"/>
      <c r="C203" s="107"/>
      <c r="D203" s="28"/>
      <c r="E203" s="28"/>
      <c r="F203" s="108"/>
      <c r="G203" s="48"/>
      <c r="H203" s="48"/>
      <c r="I203" s="48"/>
      <c r="J203" s="105">
        <v>323</v>
      </c>
      <c r="K203" s="103">
        <v>25.96</v>
      </c>
      <c r="L203" s="111" t="s">
        <v>39</v>
      </c>
      <c r="M203" s="113">
        <f>(J203+K203)*0.001/60/Properties!$E$15</f>
        <v>38.568547875935963</v>
      </c>
      <c r="N203" s="45">
        <f t="shared" si="23"/>
        <v>0.76544301931298842</v>
      </c>
      <c r="AB203" t="s">
        <v>73</v>
      </c>
    </row>
    <row r="204" spans="1:33">
      <c r="A204" s="41"/>
      <c r="B204" s="106"/>
      <c r="C204" s="106"/>
      <c r="D204" s="41"/>
      <c r="E204" s="106"/>
      <c r="F204" s="41"/>
      <c r="G204" s="45"/>
      <c r="H204" s="45"/>
      <c r="I204" s="45"/>
      <c r="J204" s="105">
        <v>292</v>
      </c>
      <c r="K204" s="103">
        <v>25.96</v>
      </c>
      <c r="L204" s="111" t="s">
        <v>31</v>
      </c>
      <c r="M204" s="113">
        <f>(J204+K204)*0.001/60/Properties!$E$15</f>
        <v>35.142295628818772</v>
      </c>
      <c r="N204" s="45">
        <f t="shared" si="23"/>
        <v>0.84670580560991526</v>
      </c>
    </row>
    <row r="205" spans="1:33">
      <c r="A205" s="41"/>
      <c r="B205" s="106"/>
      <c r="C205" s="106"/>
      <c r="D205" s="41"/>
      <c r="E205" s="106"/>
      <c r="F205" s="41"/>
      <c r="G205" s="45"/>
      <c r="H205" s="45"/>
      <c r="I205" s="45"/>
      <c r="J205" s="75"/>
      <c r="K205" s="102"/>
      <c r="L205" s="111"/>
      <c r="M205" s="113"/>
      <c r="N205" s="45"/>
    </row>
    <row r="206" spans="1:33">
      <c r="A206" s="41"/>
      <c r="B206" s="28"/>
      <c r="C206" s="107">
        <v>0.9</v>
      </c>
      <c r="D206" s="28">
        <v>0</v>
      </c>
      <c r="E206" s="28">
        <f>Properties!$F$6*D206/(Properties!$G$6+D206*(Properties!$F$6-Properties!$G$6))</f>
        <v>0</v>
      </c>
      <c r="F206" s="107">
        <v>45</v>
      </c>
      <c r="G206" s="48">
        <f>4.76/2*(4*(1-E206)+E206)/C206/(4.76/2*(4*(1-E206)+E206)/C206+1)</f>
        <v>0.91362763915547029</v>
      </c>
      <c r="H206" s="48">
        <f>(1-E206)/(4.76/2*(4*(1-E206)+E206)/C206+1)</f>
        <v>8.6372360844529747E-2</v>
      </c>
      <c r="I206" s="48">
        <f>F206*Properties!$E$15*60*1000</f>
        <v>407.15040790523727</v>
      </c>
      <c r="J206" s="105">
        <f>I206*G206</f>
        <v>371.98386595564864</v>
      </c>
      <c r="K206" s="103">
        <f>I206*H206</f>
        <v>35.166541949588634</v>
      </c>
      <c r="M206" s="113">
        <f>(J206+K206)*0.001/60/Properties!$E$15</f>
        <v>45</v>
      </c>
      <c r="N206" s="45">
        <f t="shared" si="23"/>
        <v>0.90036014405762321</v>
      </c>
    </row>
    <row r="207" spans="1:33">
      <c r="A207" s="41"/>
      <c r="B207" s="28"/>
      <c r="C207" s="107"/>
      <c r="D207" s="109"/>
      <c r="E207" s="28"/>
      <c r="F207" s="108"/>
      <c r="G207" s="48"/>
      <c r="H207" s="48"/>
      <c r="I207" s="48"/>
      <c r="J207" s="105">
        <v>409</v>
      </c>
      <c r="K207" s="103">
        <v>35.17</v>
      </c>
      <c r="L207" s="111" t="s">
        <v>45</v>
      </c>
      <c r="M207" s="113">
        <f>(J207+K207)*0.001/60/Properties!$E$15</f>
        <v>49.091563245227185</v>
      </c>
      <c r="N207" s="45">
        <f t="shared" si="23"/>
        <v>0.81895447665618826</v>
      </c>
    </row>
    <row r="208" spans="1:33">
      <c r="A208" s="41"/>
      <c r="B208" s="28"/>
      <c r="C208" s="107"/>
      <c r="D208" s="109"/>
      <c r="E208" s="28"/>
      <c r="F208" s="108"/>
      <c r="G208" s="48"/>
      <c r="H208" s="48"/>
      <c r="I208" s="48"/>
      <c r="J208" s="105">
        <v>410</v>
      </c>
      <c r="K208" s="103">
        <v>35.17</v>
      </c>
      <c r="L208" s="112" t="s">
        <v>46</v>
      </c>
      <c r="M208" s="113">
        <f>(J208+K208)*0.001/60/Properties!$E$15</f>
        <v>49.202087511263223</v>
      </c>
      <c r="N208" s="45">
        <f t="shared" si="23"/>
        <v>0.81695702671312442</v>
      </c>
    </row>
    <row r="209" spans="1:14">
      <c r="A209" s="41"/>
      <c r="B209" s="41"/>
      <c r="C209" s="106"/>
      <c r="D209" s="106"/>
      <c r="E209" s="41"/>
      <c r="F209" s="106"/>
      <c r="G209" s="98"/>
      <c r="H209" s="45"/>
      <c r="I209" s="45"/>
      <c r="J209" s="105">
        <v>403</v>
      </c>
      <c r="K209" s="103">
        <v>35.17</v>
      </c>
      <c r="L209" s="112" t="s">
        <v>39</v>
      </c>
      <c r="M209" s="113">
        <f>(J209+K209)*0.001/60/Properties!$E$15</f>
        <v>48.428417649010953</v>
      </c>
      <c r="N209" s="46">
        <f t="shared" si="23"/>
        <v>0.83114734727637962</v>
      </c>
    </row>
    <row r="210" spans="1:14">
      <c r="A210" s="41"/>
      <c r="B210" s="41"/>
      <c r="C210" s="106"/>
      <c r="D210" s="106"/>
      <c r="E210" s="41"/>
      <c r="F210" s="106"/>
      <c r="G210" s="98"/>
      <c r="H210" s="45"/>
      <c r="I210" s="45"/>
      <c r="J210" s="105">
        <v>371.5</v>
      </c>
      <c r="K210" s="103">
        <v>35.17</v>
      </c>
      <c r="L210" s="112" t="s">
        <v>31</v>
      </c>
      <c r="M210" s="113">
        <f>(J210+K210)*0.001/60/Properties!$E$15</f>
        <v>44.946903268875744</v>
      </c>
      <c r="N210" s="46">
        <f t="shared" si="23"/>
        <v>0.90162148304813183</v>
      </c>
    </row>
    <row r="211" spans="1:14">
      <c r="A211" s="41"/>
      <c r="B211" s="41"/>
      <c r="C211" s="106"/>
      <c r="D211" s="106"/>
      <c r="E211" s="41"/>
      <c r="F211" s="106"/>
      <c r="G211" s="98"/>
      <c r="H211" s="45"/>
      <c r="I211" s="45"/>
      <c r="J211" s="105">
        <v>368</v>
      </c>
      <c r="K211" s="59">
        <v>35.17</v>
      </c>
      <c r="L211" s="112" t="s">
        <v>31</v>
      </c>
      <c r="M211" s="113">
        <f>(J211+K211)*0.001/60/Properties!$E$15</f>
        <v>44.560068337749613</v>
      </c>
      <c r="N211" s="46">
        <f t="shared" si="23"/>
        <v>0.91019668737060044</v>
      </c>
    </row>
    <row r="212" spans="1:14">
      <c r="A212" s="41"/>
      <c r="B212" s="28"/>
      <c r="C212" s="107">
        <v>0.95</v>
      </c>
      <c r="D212" s="28">
        <v>0</v>
      </c>
      <c r="E212" s="28">
        <f>Properties!$F$6*D212/(Properties!$G$6+D212*(Properties!$F$6-Properties!$G$6))</f>
        <v>0</v>
      </c>
      <c r="F212" s="107">
        <v>53</v>
      </c>
      <c r="G212" s="48">
        <f>4.76/2*(4*(1-E212)+E212)/C212/(4.76/2*(4*(1-E212)+E212)/C212+1)</f>
        <v>0.90926456542502387</v>
      </c>
      <c r="H212" s="48">
        <f>(1-E212)/(4.76/2*(4*(1-E212)+E212)/C212+1)</f>
        <v>9.0735434574976126E-2</v>
      </c>
      <c r="I212" s="48">
        <f>F212*Properties!$E$15*60*1000</f>
        <v>479.53270264394615</v>
      </c>
      <c r="J212" s="105">
        <f>I212*G212</f>
        <v>436.02209447663489</v>
      </c>
      <c r="K212" s="59">
        <f>I212*H212</f>
        <v>43.510608167311254</v>
      </c>
      <c r="L212" s="111"/>
      <c r="M212" s="113"/>
      <c r="N212" s="45"/>
    </row>
    <row r="213" spans="1:14">
      <c r="A213" s="41"/>
      <c r="B213" s="27"/>
      <c r="C213" s="37"/>
      <c r="D213" s="3"/>
      <c r="E213" s="27"/>
      <c r="F213" s="38"/>
      <c r="G213" s="48"/>
      <c r="H213" s="48"/>
      <c r="I213" s="77"/>
      <c r="J213" s="58">
        <v>478</v>
      </c>
      <c r="K213" s="59">
        <v>43.51</v>
      </c>
      <c r="L213" s="111" t="s">
        <v>45</v>
      </c>
      <c r="M213" s="113">
        <f>(J213+K213)*0.001/60/Properties!$E$15</f>
        <v>57.639509980454399</v>
      </c>
      <c r="N213" s="45">
        <f t="shared" ref="N213:N218" si="24">K213/J213*2/0.21</f>
        <v>0.86690575811914716</v>
      </c>
    </row>
    <row r="214" spans="1:14">
      <c r="A214" s="41"/>
      <c r="B214" s="27"/>
      <c r="C214" s="37"/>
      <c r="D214" s="3"/>
      <c r="E214" s="27"/>
      <c r="F214" s="38"/>
      <c r="G214" s="77"/>
      <c r="H214" s="48"/>
      <c r="I214" s="77"/>
      <c r="J214" s="58">
        <v>478</v>
      </c>
      <c r="K214" s="59">
        <v>43.51</v>
      </c>
      <c r="L214" s="112" t="s">
        <v>46</v>
      </c>
      <c r="M214" s="113"/>
      <c r="N214" s="46">
        <f t="shared" si="24"/>
        <v>0.86690575811914716</v>
      </c>
    </row>
    <row r="215" spans="1:14">
      <c r="A215" s="41"/>
      <c r="B215"/>
      <c r="D215" s="2"/>
      <c r="E215"/>
      <c r="F215" s="2"/>
      <c r="G215" s="98"/>
      <c r="H215" s="42"/>
      <c r="I215" s="42"/>
      <c r="J215" s="58">
        <v>477.8</v>
      </c>
      <c r="K215" s="59">
        <v>43.51</v>
      </c>
      <c r="L215" s="112" t="s">
        <v>39</v>
      </c>
      <c r="M215" s="113">
        <f>(J215+K215)*0.001/60/Properties!$E$15</f>
        <v>57.617405127247189</v>
      </c>
      <c r="N215" s="46">
        <f t="shared" si="24"/>
        <v>0.8672686320237597</v>
      </c>
    </row>
    <row r="216" spans="1:14">
      <c r="A216" s="41"/>
      <c r="B216"/>
      <c r="C216" s="24"/>
      <c r="D216" s="2"/>
      <c r="E216"/>
      <c r="F216" s="2"/>
      <c r="G216"/>
      <c r="J216" s="58">
        <v>431</v>
      </c>
      <c r="K216" s="59">
        <v>43.51</v>
      </c>
      <c r="L216" s="112" t="s">
        <v>88</v>
      </c>
      <c r="M216" s="113">
        <f>(J216+K216)*0.001/60/Properties!$E$15</f>
        <v>52.444869476760594</v>
      </c>
      <c r="N216" s="46">
        <f t="shared" si="24"/>
        <v>0.9614407247817921</v>
      </c>
    </row>
    <row r="217" spans="1:14">
      <c r="B217"/>
      <c r="D217" s="2"/>
      <c r="E217"/>
      <c r="F217" s="2"/>
      <c r="G217"/>
      <c r="J217" s="58">
        <v>431</v>
      </c>
      <c r="K217" s="59">
        <v>43.51</v>
      </c>
      <c r="L217" s="112"/>
      <c r="M217" s="42">
        <f>(J217+K217)*0.001/60/Properties!$E$15</f>
        <v>52.444869476760594</v>
      </c>
      <c r="N217" s="46">
        <f t="shared" si="24"/>
        <v>0.9614407247817921</v>
      </c>
    </row>
    <row r="218" spans="1:14">
      <c r="J218" s="58">
        <v>436</v>
      </c>
      <c r="K218" s="59">
        <v>43.51</v>
      </c>
      <c r="L218" s="2" t="s">
        <v>89</v>
      </c>
      <c r="M218" s="42">
        <f>(J218+K218)*0.001/60/Properties!$E$15</f>
        <v>52.997490806940782</v>
      </c>
      <c r="N218" s="46">
        <f t="shared" si="24"/>
        <v>0.95041502839667968</v>
      </c>
    </row>
  </sheetData>
  <phoneticPr fontId="1" type="noConversion"/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1:BQ136"/>
  <sheetViews>
    <sheetView tabSelected="1" topLeftCell="P98" zoomScale="85" zoomScaleNormal="85" workbookViewId="0">
      <selection activeCell="AJ122" sqref="AJ122"/>
    </sheetView>
  </sheetViews>
  <sheetFormatPr defaultRowHeight="15"/>
  <cols>
    <col min="1" max="1" width="14.5703125" customWidth="1"/>
    <col min="2" max="2" width="18.42578125" customWidth="1"/>
    <col min="3" max="3" width="28.85546875" customWidth="1"/>
    <col min="4" max="4" width="30.5703125" customWidth="1"/>
    <col min="5" max="5" width="26.7109375" customWidth="1"/>
    <col min="6" max="6" width="26.5703125" customWidth="1"/>
    <col min="7" max="7" width="23.5703125" customWidth="1"/>
    <col min="8" max="8" width="16.140625" customWidth="1"/>
    <col min="9" max="9" width="16.42578125" customWidth="1"/>
    <col min="10" max="10" width="25.5703125" customWidth="1"/>
    <col min="11" max="11" width="25.42578125" customWidth="1"/>
    <col min="12" max="12" width="24.28515625" customWidth="1"/>
    <col min="19" max="19" width="14.28515625" customWidth="1"/>
    <col min="20" max="20" width="25.42578125" customWidth="1"/>
    <col min="21" max="21" width="27.5703125" customWidth="1"/>
    <col min="31" max="31" width="19.5703125" customWidth="1"/>
    <col min="32" max="32" width="15.7109375" customWidth="1"/>
    <col min="33" max="33" width="27.5703125" customWidth="1"/>
    <col min="34" max="34" width="21.7109375" customWidth="1"/>
    <col min="35" max="35" width="19.5703125" customWidth="1"/>
  </cols>
  <sheetData>
    <row r="41" spans="7:11">
      <c r="G41" s="49"/>
      <c r="H41" s="49"/>
      <c r="J41" s="49"/>
      <c r="K41" s="49"/>
    </row>
    <row r="42" spans="7:11">
      <c r="G42" s="49"/>
      <c r="H42" s="49"/>
      <c r="J42" s="49"/>
      <c r="K42" s="49"/>
    </row>
    <row r="43" spans="7:11">
      <c r="G43" s="49"/>
      <c r="H43" s="49"/>
      <c r="J43" s="49"/>
      <c r="K43" s="49"/>
    </row>
    <row r="44" spans="7:11">
      <c r="G44" s="49"/>
      <c r="H44" s="49"/>
      <c r="J44" s="49"/>
      <c r="K44" s="49"/>
    </row>
    <row r="45" spans="7:11">
      <c r="G45" s="49"/>
      <c r="H45" s="49"/>
      <c r="J45" s="49"/>
      <c r="K45" s="49"/>
    </row>
    <row r="46" spans="7:11">
      <c r="G46" s="49"/>
      <c r="H46" s="49"/>
      <c r="J46" s="49"/>
      <c r="K46" s="49"/>
    </row>
    <row r="47" spans="7:11">
      <c r="G47" s="49"/>
      <c r="H47" s="49"/>
      <c r="J47" s="49"/>
      <c r="K47" s="49"/>
    </row>
    <row r="48" spans="7:11">
      <c r="G48" s="49"/>
      <c r="H48" s="49"/>
      <c r="J48" s="49"/>
      <c r="K48" s="49"/>
    </row>
    <row r="49" spans="7:50">
      <c r="G49" s="49"/>
      <c r="H49" s="49"/>
      <c r="J49" s="49"/>
      <c r="K49" s="49"/>
    </row>
    <row r="50" spans="7:50">
      <c r="G50" s="49"/>
      <c r="H50" s="49"/>
      <c r="J50" s="49"/>
      <c r="K50" s="49"/>
    </row>
    <row r="51" spans="7:50">
      <c r="G51" s="49"/>
      <c r="H51" s="49"/>
      <c r="J51" s="49"/>
      <c r="K51" s="49"/>
    </row>
    <row r="52" spans="7:50">
      <c r="G52" s="49"/>
      <c r="H52" s="49"/>
      <c r="J52" s="49"/>
      <c r="K52" s="49"/>
    </row>
    <row r="53" spans="7:50">
      <c r="G53" s="49"/>
      <c r="H53" s="49"/>
      <c r="J53" s="49"/>
      <c r="K53" s="49"/>
    </row>
    <row r="54" spans="7:50">
      <c r="G54" s="49"/>
      <c r="H54" s="49"/>
      <c r="J54" s="49"/>
      <c r="K54" s="49"/>
      <c r="AV54" s="2"/>
      <c r="AW54" s="2"/>
      <c r="AX54" s="2"/>
    </row>
    <row r="55" spans="7:50">
      <c r="G55" s="49"/>
      <c r="H55" s="49"/>
      <c r="J55" s="49"/>
      <c r="K55" s="49"/>
      <c r="AV55" s="2"/>
      <c r="AW55" s="2"/>
      <c r="AX55" s="2"/>
    </row>
    <row r="56" spans="7:50">
      <c r="G56" s="49"/>
      <c r="H56" s="49"/>
      <c r="J56" s="49"/>
      <c r="K56" s="49"/>
      <c r="AV56" s="2"/>
      <c r="AW56" s="2"/>
      <c r="AX56" s="2"/>
    </row>
    <row r="57" spans="7:50">
      <c r="G57" s="49"/>
      <c r="H57" s="49"/>
      <c r="J57" s="49"/>
      <c r="K57" s="49"/>
      <c r="AV57" s="2"/>
      <c r="AW57" s="2"/>
      <c r="AX57" s="2"/>
    </row>
    <row r="58" spans="7:50">
      <c r="G58" s="49"/>
      <c r="H58" s="49"/>
      <c r="J58" s="49"/>
      <c r="K58" s="49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</row>
    <row r="59" spans="7:50">
      <c r="G59" s="49"/>
      <c r="H59" s="49"/>
      <c r="J59" s="49"/>
      <c r="K59" s="49"/>
    </row>
    <row r="60" spans="7:50">
      <c r="G60" s="49"/>
      <c r="H60" s="49"/>
      <c r="J60" s="49"/>
      <c r="K60" s="49"/>
    </row>
    <row r="61" spans="7:50">
      <c r="G61" s="49"/>
      <c r="H61" s="49"/>
      <c r="J61" s="49"/>
      <c r="K61" s="49"/>
    </row>
    <row r="62" spans="7:50">
      <c r="G62" s="49"/>
      <c r="H62" s="49"/>
      <c r="J62" s="49"/>
      <c r="K62" s="49"/>
    </row>
    <row r="63" spans="7:50">
      <c r="G63" s="49"/>
      <c r="H63" s="49"/>
      <c r="J63" s="49"/>
      <c r="K63" s="49"/>
    </row>
    <row r="64" spans="7:50">
      <c r="G64" s="49"/>
      <c r="H64" s="49"/>
      <c r="J64" s="49"/>
      <c r="K64" s="49"/>
    </row>
    <row r="65" spans="1:69">
      <c r="G65" s="49"/>
      <c r="H65" s="49"/>
      <c r="J65" s="49"/>
      <c r="K65" s="49"/>
    </row>
    <row r="66" spans="1:69">
      <c r="G66" s="49"/>
      <c r="H66" s="49"/>
      <c r="J66" s="49"/>
      <c r="K66" s="49"/>
    </row>
    <row r="67" spans="1:69">
      <c r="G67" s="49"/>
      <c r="H67" s="49"/>
      <c r="J67" s="49"/>
      <c r="K67" s="49"/>
    </row>
    <row r="68" spans="1:69">
      <c r="G68" s="49"/>
      <c r="H68" s="49"/>
      <c r="J68" s="49"/>
      <c r="K68" s="49"/>
    </row>
    <row r="69" spans="1:69">
      <c r="G69" s="49"/>
      <c r="H69" s="49"/>
      <c r="J69" s="49"/>
      <c r="K69" s="49"/>
    </row>
    <row r="70" spans="1:69">
      <c r="G70" s="49"/>
      <c r="H70" s="49"/>
      <c r="J70" s="49"/>
      <c r="K70" s="49"/>
    </row>
    <row r="71" spans="1:69">
      <c r="G71" s="49"/>
      <c r="H71" s="49"/>
      <c r="J71" s="49"/>
      <c r="K71" s="49"/>
    </row>
    <row r="72" spans="1:69">
      <c r="G72" s="49"/>
      <c r="H72" s="49"/>
      <c r="J72" s="49"/>
      <c r="K72" s="49"/>
    </row>
    <row r="73" spans="1:69">
      <c r="G73" s="49"/>
      <c r="H73" s="49"/>
      <c r="J73" s="49"/>
      <c r="K73" s="49"/>
    </row>
    <row r="77" spans="1:69" ht="18.75">
      <c r="D77" s="121"/>
      <c r="E77" s="121"/>
      <c r="F77" s="121"/>
      <c r="G77" s="121"/>
      <c r="H77" s="121"/>
      <c r="I77" s="121"/>
      <c r="J77" s="121"/>
      <c r="K77" s="121"/>
      <c r="L77" s="121"/>
      <c r="M77" s="121"/>
      <c r="N77" s="121"/>
      <c r="O77" s="121"/>
      <c r="P77" s="121"/>
      <c r="Q77" s="121"/>
      <c r="R77" s="121"/>
      <c r="AY77" s="121"/>
      <c r="AZ77" s="121"/>
      <c r="BA77" s="122"/>
      <c r="BB77" s="122"/>
      <c r="BC77" s="122"/>
      <c r="BD77" s="122"/>
      <c r="BE77" s="122"/>
      <c r="BF77" s="122"/>
      <c r="BG77" s="122"/>
      <c r="BH77" s="122"/>
      <c r="BI77" s="121"/>
      <c r="BJ77" s="121"/>
      <c r="BK77" s="121"/>
      <c r="BL77" s="121"/>
      <c r="BM77" s="121"/>
      <c r="BN77" s="121"/>
      <c r="BO77" s="121"/>
      <c r="BP77" s="121"/>
      <c r="BQ77" s="121"/>
    </row>
    <row r="78" spans="1:69" ht="18.75">
      <c r="A78" s="127" t="s">
        <v>78</v>
      </c>
      <c r="B78" s="124" t="s">
        <v>18</v>
      </c>
      <c r="C78" s="125">
        <v>10</v>
      </c>
      <c r="D78" s="125">
        <v>20</v>
      </c>
      <c r="E78" s="125">
        <v>30</v>
      </c>
      <c r="F78" s="125">
        <v>40</v>
      </c>
      <c r="G78" s="122"/>
      <c r="H78" s="121"/>
      <c r="I78" s="121"/>
      <c r="N78" s="121"/>
      <c r="O78" s="121"/>
      <c r="P78" s="121"/>
      <c r="Q78" s="121"/>
      <c r="R78" s="127" t="s">
        <v>77</v>
      </c>
      <c r="S78" s="124" t="s">
        <v>18</v>
      </c>
      <c r="T78" s="125">
        <v>10</v>
      </c>
      <c r="U78" s="125">
        <v>20</v>
      </c>
      <c r="V78" s="125">
        <v>30</v>
      </c>
      <c r="W78" s="125">
        <v>40</v>
      </c>
      <c r="Y78" s="122"/>
      <c r="Z78" s="122"/>
      <c r="AA78" s="122"/>
      <c r="AB78" s="121"/>
      <c r="AC78" s="121"/>
      <c r="AD78" s="121"/>
      <c r="AE78" s="127" t="s">
        <v>90</v>
      </c>
      <c r="AF78" s="124" t="s">
        <v>18</v>
      </c>
      <c r="AG78" s="125">
        <v>10</v>
      </c>
      <c r="AH78" s="125">
        <v>20</v>
      </c>
      <c r="AI78" s="125">
        <v>30</v>
      </c>
      <c r="AJ78" s="125">
        <v>40</v>
      </c>
      <c r="AY78" s="121"/>
    </row>
    <row r="79" spans="1:69" ht="18.75">
      <c r="A79" s="121"/>
      <c r="B79" s="124" t="s">
        <v>17</v>
      </c>
      <c r="C79" s="125">
        <v>0.57999999999999996</v>
      </c>
      <c r="D79" s="125">
        <v>0.66</v>
      </c>
      <c r="E79" s="125">
        <v>0.72</v>
      </c>
      <c r="F79" s="125">
        <v>0.74</v>
      </c>
      <c r="G79" s="122"/>
      <c r="H79" s="121" t="s">
        <v>79</v>
      </c>
      <c r="I79" s="121"/>
      <c r="N79" s="121"/>
      <c r="O79" s="121"/>
      <c r="P79" s="121"/>
      <c r="Q79" s="121"/>
      <c r="R79" s="121"/>
      <c r="S79" s="124" t="s">
        <v>17</v>
      </c>
      <c r="T79" s="125">
        <v>0.6</v>
      </c>
      <c r="U79" s="125">
        <v>0.68</v>
      </c>
      <c r="V79" s="125">
        <v>0.74</v>
      </c>
      <c r="W79" s="125">
        <v>0.8</v>
      </c>
      <c r="Y79" s="122"/>
      <c r="Z79" s="122"/>
      <c r="AA79" s="122"/>
      <c r="AB79" s="121"/>
      <c r="AC79" s="121"/>
      <c r="AD79" s="121"/>
      <c r="AE79" s="121"/>
      <c r="AF79" s="124" t="s">
        <v>17</v>
      </c>
      <c r="AG79" s="125">
        <v>0.6</v>
      </c>
      <c r="AH79" s="125">
        <v>0.68</v>
      </c>
      <c r="AI79" s="125">
        <v>0.74</v>
      </c>
      <c r="AJ79" s="125">
        <v>0.8</v>
      </c>
      <c r="AY79" s="121"/>
    </row>
    <row r="80" spans="1:69" ht="18.75">
      <c r="A80" s="121"/>
      <c r="B80" s="126"/>
      <c r="C80" s="122" t="s">
        <v>76</v>
      </c>
      <c r="D80" s="122"/>
      <c r="E80" s="122"/>
      <c r="F80" s="122"/>
      <c r="G80" s="122"/>
      <c r="H80" s="121"/>
      <c r="I80" s="121"/>
      <c r="N80" s="121"/>
      <c r="O80" s="121"/>
      <c r="P80" s="121"/>
      <c r="Q80" s="121"/>
      <c r="R80" s="121"/>
      <c r="S80" s="126"/>
      <c r="T80" s="122" t="s">
        <v>76</v>
      </c>
      <c r="U80" s="122"/>
      <c r="V80" s="122"/>
      <c r="W80" s="122"/>
      <c r="Y80" s="122"/>
      <c r="Z80" s="122"/>
      <c r="AA80" s="122"/>
      <c r="AB80" s="121"/>
      <c r="AC80" s="121"/>
      <c r="AD80" s="121"/>
      <c r="AE80" s="121"/>
      <c r="AF80" s="126"/>
      <c r="AG80" s="122" t="s">
        <v>76</v>
      </c>
      <c r="AH80" s="122"/>
      <c r="AI80" s="122"/>
      <c r="AJ80" s="122"/>
      <c r="AY80" s="121"/>
    </row>
    <row r="81" spans="1:51" ht="18.75">
      <c r="D81" s="121"/>
      <c r="E81" s="121"/>
      <c r="F81" s="122"/>
      <c r="G81" s="122"/>
      <c r="H81" s="122"/>
      <c r="I81" s="122"/>
      <c r="J81" s="122"/>
      <c r="K81" s="122"/>
      <c r="L81" s="121"/>
      <c r="M81" s="121"/>
      <c r="N81" s="121"/>
      <c r="O81" s="121"/>
      <c r="P81" s="121"/>
      <c r="Q81" s="121"/>
      <c r="R81" s="121"/>
      <c r="S81" s="121"/>
      <c r="T81" s="121"/>
      <c r="U81" s="121"/>
      <c r="V81" s="121"/>
      <c r="W81" s="121"/>
      <c r="X81" s="121"/>
      <c r="Y81" s="121"/>
      <c r="Z81" s="121"/>
      <c r="AA81" s="121"/>
      <c r="AB81" s="121"/>
      <c r="AC81" s="121"/>
      <c r="AD81" s="121"/>
      <c r="AE81" s="121"/>
      <c r="AF81" s="121"/>
      <c r="AG81" s="121"/>
      <c r="AH81" s="121"/>
      <c r="AI81" s="121"/>
      <c r="AJ81" s="121"/>
      <c r="AY81" s="121"/>
    </row>
    <row r="82" spans="1:51" ht="18.75">
      <c r="A82" s="123"/>
      <c r="D82" s="121"/>
      <c r="E82" s="121"/>
      <c r="F82" s="121"/>
      <c r="G82" s="121"/>
      <c r="H82" s="121"/>
      <c r="I82" s="121"/>
      <c r="J82" s="121"/>
      <c r="K82" s="121"/>
      <c r="L82" s="121"/>
      <c r="M82" s="121"/>
      <c r="N82" s="121"/>
      <c r="O82" s="123"/>
      <c r="P82" s="121"/>
      <c r="Q82" s="121"/>
      <c r="R82" s="121"/>
      <c r="S82" s="121"/>
      <c r="T82" s="121"/>
      <c r="U82" s="121"/>
      <c r="V82" s="121"/>
      <c r="W82" s="121"/>
      <c r="X82" s="121"/>
      <c r="Y82" s="121"/>
      <c r="Z82" s="121"/>
      <c r="AA82" s="121"/>
      <c r="AB82" s="121"/>
      <c r="AC82" s="123"/>
      <c r="AF82" s="121"/>
      <c r="AG82" s="121"/>
      <c r="AH82" s="121"/>
      <c r="AI82" s="121"/>
      <c r="AJ82" s="121"/>
      <c r="AK82" s="121"/>
      <c r="AL82" s="121"/>
      <c r="AM82" s="121"/>
      <c r="AN82" s="121"/>
      <c r="AO82" s="121"/>
      <c r="AP82" s="121"/>
      <c r="AQ82" s="123"/>
    </row>
    <row r="83" spans="1:51" ht="18.75">
      <c r="D83" s="121"/>
      <c r="E83" s="121"/>
      <c r="F83" s="121"/>
      <c r="G83" s="121"/>
      <c r="H83" s="121"/>
      <c r="I83" s="121"/>
      <c r="J83" s="121"/>
      <c r="K83" s="121"/>
      <c r="L83" s="121"/>
      <c r="M83" s="121"/>
      <c r="N83" s="121"/>
      <c r="O83" s="121"/>
      <c r="P83" s="121"/>
      <c r="Q83" s="121"/>
      <c r="R83" s="121"/>
      <c r="S83" s="121"/>
      <c r="T83" s="121"/>
      <c r="U83" s="121"/>
      <c r="V83" s="121"/>
      <c r="W83" s="121"/>
      <c r="X83" s="121"/>
      <c r="Y83" s="121"/>
      <c r="Z83" s="121"/>
      <c r="AA83" s="121"/>
      <c r="AB83" s="121"/>
      <c r="AF83" s="121"/>
      <c r="AG83" s="121"/>
      <c r="AH83" s="121"/>
      <c r="AI83" s="121"/>
      <c r="AJ83" s="121"/>
      <c r="AK83" s="121"/>
      <c r="AL83" s="121"/>
      <c r="AM83" s="121"/>
      <c r="AN83" s="121"/>
      <c r="AO83" s="121"/>
      <c r="AP83" s="121"/>
      <c r="AQ83" s="121"/>
    </row>
    <row r="84" spans="1:51" ht="18.75">
      <c r="A84" s="126"/>
      <c r="B84" s="122"/>
      <c r="C84" s="122"/>
      <c r="D84" s="122"/>
      <c r="E84" s="122"/>
      <c r="O84" s="126"/>
      <c r="P84" s="122"/>
      <c r="Q84" s="122"/>
      <c r="R84" s="122"/>
      <c r="S84" s="122"/>
      <c r="AC84" s="126"/>
      <c r="AD84" s="122"/>
      <c r="AE84" s="122"/>
      <c r="AF84" s="122"/>
      <c r="AG84" s="122"/>
      <c r="AQ84" s="126"/>
      <c r="AR84" s="122"/>
      <c r="AS84" s="122"/>
      <c r="AT84" s="122"/>
      <c r="AU84" s="122"/>
    </row>
    <row r="85" spans="1:51" ht="18.75">
      <c r="A85" s="126"/>
      <c r="B85" s="122"/>
      <c r="C85" s="122"/>
      <c r="D85" s="122"/>
      <c r="E85" s="122"/>
      <c r="O85" s="126"/>
      <c r="P85" s="122"/>
      <c r="Q85" s="122"/>
      <c r="R85" s="122"/>
      <c r="S85" s="122"/>
      <c r="AC85" s="126"/>
      <c r="AD85" s="122"/>
      <c r="AE85" s="122"/>
      <c r="AF85" s="122"/>
      <c r="AG85" s="122"/>
      <c r="AQ85" s="126"/>
      <c r="AR85" s="122"/>
      <c r="AS85" s="122"/>
      <c r="AT85" s="122"/>
      <c r="AU85" s="122"/>
    </row>
    <row r="86" spans="1:51" ht="18.75">
      <c r="A86" s="126"/>
      <c r="B86" s="122" t="s">
        <v>103</v>
      </c>
      <c r="C86" s="126">
        <v>0.03</v>
      </c>
      <c r="D86" s="122"/>
      <c r="E86" s="122"/>
      <c r="O86" s="126"/>
      <c r="P86" s="122"/>
      <c r="Q86" s="122"/>
      <c r="R86" s="122"/>
      <c r="S86" s="122"/>
      <c r="AC86" s="126"/>
      <c r="AD86" s="122"/>
      <c r="AE86" s="122"/>
      <c r="AF86" s="122"/>
      <c r="AG86" s="122"/>
      <c r="AQ86" s="126"/>
      <c r="AR86" s="122"/>
      <c r="AS86" s="122"/>
      <c r="AT86" s="122"/>
      <c r="AU86" s="122"/>
    </row>
    <row r="89" spans="1:51" ht="18.75">
      <c r="A89" s="127" t="s">
        <v>102</v>
      </c>
      <c r="R89" s="127" t="s">
        <v>102</v>
      </c>
      <c r="AE89" s="127" t="s">
        <v>102</v>
      </c>
    </row>
    <row r="90" spans="1:51" ht="18.75">
      <c r="A90" s="237" t="s">
        <v>106</v>
      </c>
      <c r="B90" s="238"/>
      <c r="C90" s="163" t="s">
        <v>115</v>
      </c>
      <c r="D90" s="237" t="s">
        <v>104</v>
      </c>
      <c r="E90" s="238"/>
      <c r="F90" s="136" t="s">
        <v>108</v>
      </c>
      <c r="G90" s="131" t="s">
        <v>105</v>
      </c>
      <c r="H90" s="89"/>
      <c r="I90" s="137" t="s">
        <v>108</v>
      </c>
      <c r="J90" s="131" t="s">
        <v>107</v>
      </c>
      <c r="K90" s="89"/>
      <c r="L90" s="149"/>
      <c r="R90" s="241" t="s">
        <v>104</v>
      </c>
      <c r="S90" s="242"/>
      <c r="T90" s="136" t="s">
        <v>109</v>
      </c>
      <c r="U90" s="243" t="s">
        <v>107</v>
      </c>
      <c r="V90" s="244"/>
      <c r="W90" s="143"/>
      <c r="AE90" s="241" t="s">
        <v>104</v>
      </c>
      <c r="AF90" s="242"/>
      <c r="AG90" s="136" t="s">
        <v>109</v>
      </c>
      <c r="AH90" s="243" t="s">
        <v>107</v>
      </c>
      <c r="AI90" s="244"/>
      <c r="AJ90" s="143"/>
    </row>
    <row r="91" spans="1:51" ht="18.75">
      <c r="A91" s="128" t="s">
        <v>18</v>
      </c>
      <c r="B91" s="128" t="s">
        <v>17</v>
      </c>
      <c r="C91" s="128" t="s">
        <v>33</v>
      </c>
      <c r="D91" s="132" t="s">
        <v>18</v>
      </c>
      <c r="E91" s="132" t="s">
        <v>17</v>
      </c>
      <c r="F91" s="132" t="s">
        <v>33</v>
      </c>
      <c r="G91" s="134" t="s">
        <v>18</v>
      </c>
      <c r="H91" s="134" t="s">
        <v>17</v>
      </c>
      <c r="I91" s="134" t="s">
        <v>33</v>
      </c>
      <c r="J91" s="144" t="s">
        <v>18</v>
      </c>
      <c r="K91" s="144" t="s">
        <v>17</v>
      </c>
      <c r="L91" s="144" t="s">
        <v>33</v>
      </c>
      <c r="R91" s="132" t="s">
        <v>18</v>
      </c>
      <c r="S91" s="132" t="s">
        <v>17</v>
      </c>
      <c r="T91" s="132" t="s">
        <v>33</v>
      </c>
      <c r="U91" s="144" t="s">
        <v>18</v>
      </c>
      <c r="V91" s="144" t="s">
        <v>17</v>
      </c>
      <c r="W91" s="144" t="s">
        <v>33</v>
      </c>
      <c r="X91" s="124"/>
      <c r="Y91" s="3"/>
      <c r="AE91" s="132" t="s">
        <v>18</v>
      </c>
      <c r="AF91" s="132" t="s">
        <v>17</v>
      </c>
      <c r="AG91" s="132" t="s">
        <v>33</v>
      </c>
      <c r="AH91" s="144" t="s">
        <v>18</v>
      </c>
      <c r="AI91" s="144" t="s">
        <v>17</v>
      </c>
      <c r="AJ91" s="144" t="s">
        <v>33</v>
      </c>
      <c r="AK91" s="124"/>
      <c r="AL91" s="3"/>
    </row>
    <row r="92" spans="1:51" ht="18.75">
      <c r="A92" s="231">
        <v>10</v>
      </c>
      <c r="B92" s="165">
        <v>0.57999999999999996</v>
      </c>
      <c r="C92" s="166"/>
      <c r="D92" s="231">
        <v>10</v>
      </c>
      <c r="E92" s="165">
        <v>0.6</v>
      </c>
      <c r="F92" s="166"/>
      <c r="G92" s="231">
        <v>10</v>
      </c>
      <c r="H92" s="165">
        <v>0.6</v>
      </c>
      <c r="I92" s="166"/>
      <c r="J92" s="231">
        <v>10</v>
      </c>
      <c r="K92" s="165">
        <v>0.6</v>
      </c>
      <c r="L92" s="166"/>
      <c r="M92" s="167"/>
      <c r="N92" s="167"/>
      <c r="O92" s="167"/>
      <c r="P92" s="167"/>
      <c r="Q92" s="167"/>
      <c r="R92" s="231">
        <v>10</v>
      </c>
      <c r="S92" s="165">
        <v>0.6</v>
      </c>
      <c r="T92" s="166"/>
      <c r="U92" s="231">
        <v>10</v>
      </c>
      <c r="V92" s="165">
        <v>0.6</v>
      </c>
      <c r="W92" s="166"/>
      <c r="X92" s="166"/>
      <c r="Y92" s="166"/>
      <c r="Z92" s="167"/>
      <c r="AA92" s="167"/>
      <c r="AB92" s="167"/>
      <c r="AC92" s="167"/>
      <c r="AD92" s="167"/>
      <c r="AE92" s="231">
        <v>10</v>
      </c>
      <c r="AF92" s="165">
        <v>0.6</v>
      </c>
      <c r="AG92" s="166"/>
      <c r="AH92" s="231">
        <v>10</v>
      </c>
      <c r="AI92" s="165">
        <v>0.6</v>
      </c>
      <c r="AJ92" s="166"/>
      <c r="AK92" s="166"/>
      <c r="AL92" s="166"/>
    </row>
    <row r="93" spans="1:51" ht="18.75">
      <c r="A93" s="231"/>
      <c r="B93" s="165">
        <f>B92+C86</f>
        <v>0.61</v>
      </c>
      <c r="C93" s="166"/>
      <c r="D93" s="231"/>
      <c r="E93" s="165">
        <f>E92+$C$86</f>
        <v>0.63</v>
      </c>
      <c r="F93" s="166"/>
      <c r="G93" s="231"/>
      <c r="H93" s="165">
        <f>H92+C86</f>
        <v>0.63</v>
      </c>
      <c r="I93" s="166"/>
      <c r="J93" s="231"/>
      <c r="K93" s="165">
        <f t="shared" ref="K93:K98" si="0">K92+$C$86</f>
        <v>0.63</v>
      </c>
      <c r="L93" s="166"/>
      <c r="M93" s="167"/>
      <c r="N93" s="167"/>
      <c r="O93" s="167"/>
      <c r="P93" s="167"/>
      <c r="Q93" s="167"/>
      <c r="R93" s="231"/>
      <c r="S93" s="165">
        <f t="shared" ref="S93:S98" si="1">S92+$C$86</f>
        <v>0.63</v>
      </c>
      <c r="T93" s="166"/>
      <c r="U93" s="231"/>
      <c r="V93" s="165">
        <f t="shared" ref="V93:V98" si="2">V92+$C$86</f>
        <v>0.63</v>
      </c>
      <c r="W93" s="166"/>
      <c r="X93" s="166"/>
      <c r="Y93" s="166"/>
      <c r="Z93" s="167"/>
      <c r="AA93" s="167"/>
      <c r="AB93" s="167"/>
      <c r="AC93" s="167"/>
      <c r="AD93" s="167"/>
      <c r="AE93" s="231"/>
      <c r="AF93" s="165">
        <f t="shared" ref="AF93:AF98" si="3">AF92+$C$86</f>
        <v>0.63</v>
      </c>
      <c r="AG93" s="166"/>
      <c r="AH93" s="231"/>
      <c r="AI93" s="165">
        <f t="shared" ref="AI93:AI98" si="4">AI92+$C$86</f>
        <v>0.63</v>
      </c>
      <c r="AJ93" s="166"/>
      <c r="AK93" s="166"/>
      <c r="AL93" s="166"/>
    </row>
    <row r="94" spans="1:51" ht="18.75">
      <c r="A94" s="231"/>
      <c r="B94" s="165">
        <f>B93+C86</f>
        <v>0.64</v>
      </c>
      <c r="C94" s="166"/>
      <c r="D94" s="231"/>
      <c r="E94" s="165">
        <f>E93+C86</f>
        <v>0.66</v>
      </c>
      <c r="F94" s="166"/>
      <c r="G94" s="231"/>
      <c r="H94" s="165">
        <f>H93+C86</f>
        <v>0.66</v>
      </c>
      <c r="I94" s="166"/>
      <c r="J94" s="231"/>
      <c r="K94" s="165">
        <f t="shared" si="0"/>
        <v>0.66</v>
      </c>
      <c r="L94" s="166"/>
      <c r="M94" s="167"/>
      <c r="N94" s="167"/>
      <c r="O94" s="167"/>
      <c r="P94" s="167"/>
      <c r="Q94" s="167"/>
      <c r="R94" s="231"/>
      <c r="S94" s="165">
        <f t="shared" si="1"/>
        <v>0.66</v>
      </c>
      <c r="T94" s="166"/>
      <c r="U94" s="231"/>
      <c r="V94" s="165">
        <f t="shared" si="2"/>
        <v>0.66</v>
      </c>
      <c r="W94" s="166"/>
      <c r="X94" s="166"/>
      <c r="Y94" s="166"/>
      <c r="Z94" s="167"/>
      <c r="AA94" s="167"/>
      <c r="AB94" s="167"/>
      <c r="AC94" s="167"/>
      <c r="AD94" s="167"/>
      <c r="AE94" s="231"/>
      <c r="AF94" s="165">
        <f t="shared" si="3"/>
        <v>0.66</v>
      </c>
      <c r="AG94" s="166"/>
      <c r="AH94" s="231"/>
      <c r="AI94" s="165">
        <f t="shared" si="4"/>
        <v>0.66</v>
      </c>
      <c r="AJ94" s="166"/>
      <c r="AK94" s="166"/>
      <c r="AL94" s="166"/>
    </row>
    <row r="95" spans="1:51" ht="18.75">
      <c r="A95" s="231"/>
      <c r="B95" s="165">
        <f>B94+C86</f>
        <v>0.67</v>
      </c>
      <c r="C95" s="166"/>
      <c r="D95" s="231"/>
      <c r="E95" s="165">
        <f>E94+C86</f>
        <v>0.69000000000000006</v>
      </c>
      <c r="F95" s="166"/>
      <c r="G95" s="231"/>
      <c r="H95" s="165">
        <f>H94+C86</f>
        <v>0.69000000000000006</v>
      </c>
      <c r="I95" s="166"/>
      <c r="J95" s="231"/>
      <c r="K95" s="165">
        <f t="shared" si="0"/>
        <v>0.69000000000000006</v>
      </c>
      <c r="L95" s="166"/>
      <c r="M95" s="167"/>
      <c r="N95" s="167"/>
      <c r="O95" s="167"/>
      <c r="P95" s="167"/>
      <c r="Q95" s="167"/>
      <c r="R95" s="231"/>
      <c r="S95" s="165">
        <f t="shared" si="1"/>
        <v>0.69000000000000006</v>
      </c>
      <c r="T95" s="166"/>
      <c r="U95" s="231"/>
      <c r="V95" s="165">
        <f t="shared" si="2"/>
        <v>0.69000000000000006</v>
      </c>
      <c r="W95" s="166"/>
      <c r="X95" s="166"/>
      <c r="Y95" s="166"/>
      <c r="Z95" s="167"/>
      <c r="AA95" s="167"/>
      <c r="AB95" s="167"/>
      <c r="AC95" s="167"/>
      <c r="AD95" s="167"/>
      <c r="AE95" s="231"/>
      <c r="AF95" s="165">
        <f t="shared" si="3"/>
        <v>0.69000000000000006</v>
      </c>
      <c r="AG95" s="166"/>
      <c r="AH95" s="231"/>
      <c r="AI95" s="165">
        <f t="shared" si="4"/>
        <v>0.69000000000000006</v>
      </c>
      <c r="AJ95" s="166"/>
      <c r="AK95" s="166"/>
      <c r="AL95" s="166"/>
    </row>
    <row r="96" spans="1:51" ht="18.75">
      <c r="A96" s="231"/>
      <c r="B96" s="165">
        <f t="shared" ref="B96" si="5">B95+0.05</f>
        <v>0.72000000000000008</v>
      </c>
      <c r="C96" s="166"/>
      <c r="D96" s="231"/>
      <c r="E96" s="165">
        <f>E95+C86</f>
        <v>0.72000000000000008</v>
      </c>
      <c r="F96" s="166"/>
      <c r="G96" s="231"/>
      <c r="H96" s="165">
        <f>H95+C86</f>
        <v>0.72000000000000008</v>
      </c>
      <c r="I96" s="166"/>
      <c r="J96" s="231"/>
      <c r="K96" s="165">
        <f t="shared" si="0"/>
        <v>0.72000000000000008</v>
      </c>
      <c r="L96" s="166"/>
      <c r="M96" s="167"/>
      <c r="N96" s="167"/>
      <c r="O96" s="167"/>
      <c r="P96" s="167"/>
      <c r="Q96" s="167"/>
      <c r="R96" s="231"/>
      <c r="S96" s="165">
        <f t="shared" si="1"/>
        <v>0.72000000000000008</v>
      </c>
      <c r="T96" s="166"/>
      <c r="U96" s="231"/>
      <c r="V96" s="165">
        <f t="shared" si="2"/>
        <v>0.72000000000000008</v>
      </c>
      <c r="W96" s="166"/>
      <c r="X96" s="166"/>
      <c r="Y96" s="166"/>
      <c r="Z96" s="167"/>
      <c r="AA96" s="167"/>
      <c r="AB96" s="167"/>
      <c r="AC96" s="167"/>
      <c r="AD96" s="167"/>
      <c r="AE96" s="231"/>
      <c r="AF96" s="165">
        <f t="shared" si="3"/>
        <v>0.72000000000000008</v>
      </c>
      <c r="AG96" s="166"/>
      <c r="AH96" s="231"/>
      <c r="AI96" s="165">
        <f t="shared" si="4"/>
        <v>0.72000000000000008</v>
      </c>
      <c r="AJ96" s="166"/>
      <c r="AK96" s="166"/>
      <c r="AL96" s="166"/>
    </row>
    <row r="97" spans="1:38" ht="18.75">
      <c r="A97" s="231"/>
      <c r="B97" s="165">
        <f>B96+C86</f>
        <v>0.75000000000000011</v>
      </c>
      <c r="C97" s="166"/>
      <c r="D97" s="231"/>
      <c r="E97" s="165">
        <f>E96+C86</f>
        <v>0.75000000000000011</v>
      </c>
      <c r="F97" s="166"/>
      <c r="G97" s="231"/>
      <c r="H97" s="165">
        <f>H96+C86</f>
        <v>0.75000000000000011</v>
      </c>
      <c r="I97" s="166"/>
      <c r="J97" s="231"/>
      <c r="K97" s="165">
        <f t="shared" si="0"/>
        <v>0.75000000000000011</v>
      </c>
      <c r="L97" s="166"/>
      <c r="M97" s="167"/>
      <c r="N97" s="167"/>
      <c r="O97" s="167"/>
      <c r="P97" s="167"/>
      <c r="Q97" s="167"/>
      <c r="R97" s="231"/>
      <c r="S97" s="165">
        <f t="shared" si="1"/>
        <v>0.75000000000000011</v>
      </c>
      <c r="T97" s="166"/>
      <c r="U97" s="231"/>
      <c r="V97" s="165">
        <f t="shared" si="2"/>
        <v>0.75000000000000011</v>
      </c>
      <c r="W97" s="166"/>
      <c r="X97" s="166"/>
      <c r="Y97" s="166"/>
      <c r="Z97" s="167"/>
      <c r="AA97" s="167"/>
      <c r="AB97" s="167"/>
      <c r="AC97" s="167"/>
      <c r="AD97" s="167"/>
      <c r="AE97" s="231"/>
      <c r="AF97" s="165">
        <f t="shared" si="3"/>
        <v>0.75000000000000011</v>
      </c>
      <c r="AG97" s="166"/>
      <c r="AH97" s="231"/>
      <c r="AI97" s="165">
        <f t="shared" si="4"/>
        <v>0.75000000000000011</v>
      </c>
      <c r="AJ97" s="166"/>
      <c r="AK97" s="166"/>
      <c r="AL97" s="166"/>
    </row>
    <row r="98" spans="1:38" ht="18.75">
      <c r="A98" s="231"/>
      <c r="B98" s="165">
        <f>B97+C86</f>
        <v>0.78000000000000014</v>
      </c>
      <c r="C98" s="166"/>
      <c r="D98" s="231"/>
      <c r="E98" s="165">
        <f>E97+C86</f>
        <v>0.78000000000000014</v>
      </c>
      <c r="F98" s="166"/>
      <c r="G98" s="231"/>
      <c r="H98" s="165">
        <f>H97+C86</f>
        <v>0.78000000000000014</v>
      </c>
      <c r="I98" s="166"/>
      <c r="J98" s="231"/>
      <c r="K98" s="165">
        <f t="shared" si="0"/>
        <v>0.78000000000000014</v>
      </c>
      <c r="L98" s="166"/>
      <c r="M98" s="167"/>
      <c r="N98" s="167"/>
      <c r="O98" s="167"/>
      <c r="P98" s="167"/>
      <c r="Q98" s="167"/>
      <c r="R98" s="231"/>
      <c r="S98" s="165">
        <f t="shared" si="1"/>
        <v>0.78000000000000014</v>
      </c>
      <c r="T98" s="166"/>
      <c r="U98" s="231"/>
      <c r="V98" s="165">
        <f t="shared" si="2"/>
        <v>0.78000000000000014</v>
      </c>
      <c r="W98" s="166"/>
      <c r="X98" s="166"/>
      <c r="Y98" s="166"/>
      <c r="Z98" s="167"/>
      <c r="AA98" s="167"/>
      <c r="AB98" s="167"/>
      <c r="AC98" s="167"/>
      <c r="AD98" s="167"/>
      <c r="AE98" s="231"/>
      <c r="AF98" s="165">
        <f t="shared" si="3"/>
        <v>0.78000000000000014</v>
      </c>
      <c r="AG98" s="166"/>
      <c r="AH98" s="231"/>
      <c r="AI98" s="165">
        <f t="shared" si="4"/>
        <v>0.78000000000000014</v>
      </c>
      <c r="AJ98" s="166"/>
      <c r="AK98" s="166"/>
      <c r="AL98" s="166"/>
    </row>
    <row r="99" spans="1:38" ht="18.75">
      <c r="A99" s="128" t="s">
        <v>116</v>
      </c>
      <c r="B99" s="129" t="s">
        <v>117</v>
      </c>
      <c r="C99" s="38"/>
      <c r="D99" s="138" t="s">
        <v>116</v>
      </c>
      <c r="E99" s="138"/>
      <c r="F99" s="133"/>
      <c r="G99" s="140"/>
      <c r="H99" s="140"/>
      <c r="I99" s="135"/>
      <c r="J99" s="145"/>
      <c r="K99" s="145"/>
      <c r="L99" s="146"/>
      <c r="R99" s="138"/>
      <c r="S99" s="138"/>
      <c r="T99" s="133"/>
      <c r="U99" s="145"/>
      <c r="V99" s="145"/>
      <c r="W99" s="146"/>
      <c r="X99" s="3"/>
      <c r="Y99" s="3"/>
      <c r="AE99" s="138"/>
      <c r="AF99" s="138"/>
      <c r="AG99" s="133"/>
      <c r="AH99" s="145"/>
      <c r="AI99" s="145"/>
      <c r="AJ99" s="146"/>
      <c r="AK99" s="3"/>
      <c r="AL99" s="3"/>
    </row>
    <row r="100" spans="1:38">
      <c r="A100" s="38"/>
      <c r="B100" s="38"/>
      <c r="C100" s="38"/>
      <c r="D100" s="133"/>
      <c r="E100" s="133"/>
      <c r="F100" s="133"/>
      <c r="G100" s="135"/>
      <c r="H100" s="135"/>
      <c r="I100" s="135"/>
      <c r="J100" s="146"/>
      <c r="K100" s="146"/>
      <c r="L100" s="146"/>
      <c r="R100" s="133"/>
      <c r="S100" s="133"/>
      <c r="T100" s="133"/>
      <c r="U100" s="146"/>
      <c r="V100" s="146"/>
      <c r="W100" s="146"/>
      <c r="X100" s="3"/>
      <c r="Y100" s="3"/>
      <c r="AE100" s="133"/>
      <c r="AF100" s="133"/>
      <c r="AG100" s="133"/>
      <c r="AH100" s="146"/>
      <c r="AI100" s="146"/>
      <c r="AJ100" s="146"/>
      <c r="AK100" s="3"/>
      <c r="AL100" s="3"/>
    </row>
    <row r="101" spans="1:38">
      <c r="A101" s="38"/>
      <c r="B101" s="193" t="s">
        <v>133</v>
      </c>
      <c r="C101" s="38"/>
      <c r="D101" s="133"/>
      <c r="E101" s="133"/>
      <c r="F101" s="133"/>
      <c r="G101" s="135"/>
      <c r="H101" s="135"/>
      <c r="I101" s="135"/>
      <c r="J101" s="146"/>
      <c r="K101" s="146"/>
      <c r="L101" s="146"/>
      <c r="R101" s="133"/>
      <c r="S101" s="133"/>
      <c r="T101" s="133"/>
      <c r="U101" s="146"/>
      <c r="V101" s="146"/>
      <c r="W101" s="146"/>
      <c r="X101" s="3"/>
      <c r="Y101" s="3"/>
      <c r="AE101" s="133"/>
      <c r="AF101" s="133"/>
      <c r="AG101" s="133"/>
      <c r="AH101" s="146"/>
      <c r="AI101" s="146"/>
      <c r="AJ101" s="146"/>
      <c r="AK101" s="3"/>
      <c r="AL101" s="3"/>
    </row>
    <row r="102" spans="1:38" ht="18.75">
      <c r="A102" s="38"/>
      <c r="B102" s="168">
        <v>0.63</v>
      </c>
      <c r="C102" s="38" t="s">
        <v>119</v>
      </c>
      <c r="D102" s="133"/>
      <c r="E102" s="133"/>
      <c r="F102" s="133"/>
      <c r="G102" s="135"/>
      <c r="H102" s="135"/>
      <c r="I102" s="135"/>
      <c r="J102" s="146"/>
      <c r="K102" s="146"/>
      <c r="L102" s="146"/>
      <c r="R102" s="133"/>
      <c r="S102" s="133"/>
      <c r="T102" s="133"/>
      <c r="U102" s="146"/>
      <c r="V102" s="146"/>
      <c r="W102" s="146"/>
      <c r="X102" s="3"/>
      <c r="Y102" s="3"/>
      <c r="AE102" s="133"/>
      <c r="AF102" s="133"/>
      <c r="AG102" s="133"/>
      <c r="AH102" s="146"/>
      <c r="AI102" s="146"/>
      <c r="AJ102" s="146"/>
      <c r="AK102" s="3"/>
      <c r="AL102" s="3"/>
    </row>
    <row r="103" spans="1:38" ht="18.75">
      <c r="A103" s="234">
        <v>20</v>
      </c>
      <c r="B103" s="168">
        <v>0.65</v>
      </c>
      <c r="C103" s="169" t="s">
        <v>121</v>
      </c>
      <c r="D103" s="232">
        <v>20</v>
      </c>
      <c r="E103" s="170"/>
      <c r="F103" s="171"/>
      <c r="G103" s="239">
        <v>20</v>
      </c>
      <c r="H103" s="172">
        <v>0.65</v>
      </c>
      <c r="I103" s="173" t="s">
        <v>126</v>
      </c>
      <c r="J103" s="235">
        <v>20</v>
      </c>
      <c r="K103" s="174"/>
      <c r="L103" s="175"/>
      <c r="M103" s="176"/>
      <c r="N103" s="176"/>
      <c r="O103" s="176"/>
      <c r="P103" s="176"/>
      <c r="Q103" s="176"/>
      <c r="R103" s="232">
        <v>20</v>
      </c>
      <c r="S103" s="170"/>
      <c r="T103" s="171"/>
      <c r="U103" s="235">
        <v>20</v>
      </c>
      <c r="V103" s="174"/>
      <c r="W103" s="175"/>
      <c r="X103" s="177"/>
      <c r="Y103" s="177"/>
      <c r="Z103" s="176"/>
      <c r="AA103" s="176"/>
      <c r="AB103" s="176"/>
      <c r="AC103" s="176"/>
      <c r="AD103" s="176"/>
      <c r="AE103" s="232">
        <v>20</v>
      </c>
      <c r="AF103" s="170"/>
      <c r="AG103" s="171"/>
      <c r="AH103" s="235">
        <v>20</v>
      </c>
      <c r="AI103" s="174"/>
      <c r="AJ103" s="175"/>
      <c r="AK103" s="177"/>
      <c r="AL103" s="177"/>
    </row>
    <row r="104" spans="1:38" ht="18.75">
      <c r="A104" s="234"/>
      <c r="B104" s="168">
        <f>B103+C86</f>
        <v>0.68</v>
      </c>
      <c r="C104" s="169" t="s">
        <v>120</v>
      </c>
      <c r="D104" s="232"/>
      <c r="E104" s="170">
        <v>0.66</v>
      </c>
      <c r="F104" s="171" t="s">
        <v>122</v>
      </c>
      <c r="G104" s="239"/>
      <c r="H104" s="172">
        <f>H103+C86</f>
        <v>0.68</v>
      </c>
      <c r="I104" s="173" t="s">
        <v>125</v>
      </c>
      <c r="J104" s="235"/>
      <c r="K104" s="174"/>
      <c r="L104" s="175"/>
      <c r="M104" s="176"/>
      <c r="N104" s="176"/>
      <c r="O104" s="176"/>
      <c r="P104" s="176"/>
      <c r="Q104" s="176"/>
      <c r="R104" s="232"/>
      <c r="S104" s="170">
        <v>0.68</v>
      </c>
      <c r="T104" s="171" t="s">
        <v>137</v>
      </c>
      <c r="U104" s="235"/>
      <c r="V104" s="174"/>
      <c r="W104" s="175"/>
      <c r="X104" s="177"/>
      <c r="Y104" s="177"/>
      <c r="Z104" s="176"/>
      <c r="AA104" s="176"/>
      <c r="AB104" s="176"/>
      <c r="AC104" s="176"/>
      <c r="AD104" s="176"/>
      <c r="AE104" s="232"/>
      <c r="AF104" s="170">
        <v>0.68</v>
      </c>
      <c r="AG104" s="171" t="s">
        <v>141</v>
      </c>
      <c r="AH104" s="235"/>
      <c r="AI104" s="174"/>
      <c r="AJ104" s="175"/>
      <c r="AK104" s="177"/>
      <c r="AL104" s="177"/>
    </row>
    <row r="105" spans="1:38" ht="18.75">
      <c r="A105" s="234"/>
      <c r="B105" s="168">
        <f>B104+C86</f>
        <v>0.71000000000000008</v>
      </c>
      <c r="C105" s="169"/>
      <c r="D105" s="232"/>
      <c r="E105" s="170">
        <f>E104+C86</f>
        <v>0.69000000000000006</v>
      </c>
      <c r="F105" s="171"/>
      <c r="G105" s="239"/>
      <c r="H105" s="172">
        <f>H104+C86</f>
        <v>0.71000000000000008</v>
      </c>
      <c r="I105" s="173"/>
      <c r="J105" s="235"/>
      <c r="K105" s="174">
        <v>0.71</v>
      </c>
      <c r="L105" s="175" t="s">
        <v>141</v>
      </c>
      <c r="M105" s="176"/>
      <c r="N105" s="176"/>
      <c r="O105" s="176"/>
      <c r="P105" s="176"/>
      <c r="Q105" s="176"/>
      <c r="R105" s="232"/>
      <c r="S105" s="170">
        <f>S104+$C$86</f>
        <v>0.71000000000000008</v>
      </c>
      <c r="T105" s="171" t="s">
        <v>125</v>
      </c>
      <c r="U105" s="235"/>
      <c r="V105" s="174">
        <v>0.71</v>
      </c>
      <c r="W105" s="175" t="s">
        <v>141</v>
      </c>
      <c r="X105" s="177"/>
      <c r="Y105" s="177"/>
      <c r="Z105" s="176"/>
      <c r="AA105" s="176"/>
      <c r="AB105" s="176"/>
      <c r="AC105" s="176"/>
      <c r="AD105" s="176"/>
      <c r="AE105" s="232"/>
      <c r="AF105" s="170">
        <f>AF104+$C$86</f>
        <v>0.71000000000000008</v>
      </c>
      <c r="AG105" s="171"/>
      <c r="AH105" s="235"/>
      <c r="AI105" s="174">
        <v>0.71</v>
      </c>
      <c r="AJ105" s="175" t="s">
        <v>141</v>
      </c>
      <c r="AK105" s="177"/>
      <c r="AL105" s="177"/>
    </row>
    <row r="106" spans="1:38" ht="18.75">
      <c r="A106" s="234"/>
      <c r="B106" s="168">
        <f>B105+C86</f>
        <v>0.7400000000000001</v>
      </c>
      <c r="C106" s="169"/>
      <c r="D106" s="232"/>
      <c r="E106" s="170">
        <f>E105+C86</f>
        <v>0.72000000000000008</v>
      </c>
      <c r="F106" s="171"/>
      <c r="G106" s="239"/>
      <c r="H106" s="172">
        <f>H105+C86</f>
        <v>0.7400000000000001</v>
      </c>
      <c r="I106" s="173"/>
      <c r="J106" s="235"/>
      <c r="K106" s="174">
        <f>K105+$C$86</f>
        <v>0.74</v>
      </c>
      <c r="L106" s="175"/>
      <c r="M106" s="176"/>
      <c r="N106" s="176"/>
      <c r="O106" s="176"/>
      <c r="P106" s="176"/>
      <c r="Q106" s="176"/>
      <c r="R106" s="232"/>
      <c r="S106" s="170">
        <f>S105+$C$86</f>
        <v>0.7400000000000001</v>
      </c>
      <c r="T106" s="245" t="s">
        <v>140</v>
      </c>
      <c r="U106" s="235"/>
      <c r="V106" s="174">
        <f>V105+$C$86</f>
        <v>0.74</v>
      </c>
      <c r="W106" s="175"/>
      <c r="X106" s="177"/>
      <c r="Y106" s="177"/>
      <c r="Z106" s="176"/>
      <c r="AA106" s="176"/>
      <c r="AB106" s="176"/>
      <c r="AC106" s="176"/>
      <c r="AD106" s="176"/>
      <c r="AE106" s="232"/>
      <c r="AF106" s="170">
        <f>AF105+$C$86</f>
        <v>0.7400000000000001</v>
      </c>
      <c r="AG106" s="171" t="s">
        <v>125</v>
      </c>
      <c r="AH106" s="235"/>
      <c r="AI106" s="174">
        <f>AI105+$C$86</f>
        <v>0.74</v>
      </c>
      <c r="AJ106" s="175"/>
      <c r="AK106" s="177"/>
      <c r="AL106" s="177"/>
    </row>
    <row r="107" spans="1:38" ht="18.75">
      <c r="A107" s="234"/>
      <c r="B107" s="168">
        <f>B106+C86</f>
        <v>0.77000000000000013</v>
      </c>
      <c r="C107" s="169"/>
      <c r="D107" s="232"/>
      <c r="E107" s="170">
        <f>E106+C86</f>
        <v>0.75000000000000011</v>
      </c>
      <c r="F107" s="171"/>
      <c r="G107" s="239"/>
      <c r="H107" s="172">
        <f>H106+C86</f>
        <v>0.77000000000000013</v>
      </c>
      <c r="I107" s="173"/>
      <c r="J107" s="235"/>
      <c r="K107" s="174">
        <f>K106+$C$86</f>
        <v>0.77</v>
      </c>
      <c r="L107" s="175"/>
      <c r="M107" s="176"/>
      <c r="N107" s="176"/>
      <c r="O107" s="176"/>
      <c r="P107" s="176"/>
      <c r="Q107" s="176"/>
      <c r="R107" s="232"/>
      <c r="S107" s="170">
        <f>S106+$C$86</f>
        <v>0.77000000000000013</v>
      </c>
      <c r="T107" s="171" t="s">
        <v>84</v>
      </c>
      <c r="U107" s="235"/>
      <c r="V107" s="174">
        <f>V106+$C$86</f>
        <v>0.77</v>
      </c>
      <c r="W107" s="175"/>
      <c r="X107" s="177"/>
      <c r="Y107" s="177"/>
      <c r="Z107" s="176"/>
      <c r="AA107" s="176"/>
      <c r="AB107" s="176"/>
      <c r="AC107" s="176"/>
      <c r="AD107" s="176"/>
      <c r="AE107" s="232"/>
      <c r="AF107" s="170">
        <f>AF106+$C$86</f>
        <v>0.77000000000000013</v>
      </c>
      <c r="AG107" s="171"/>
      <c r="AH107" s="235"/>
      <c r="AI107" s="174">
        <f>AI106+$C$86</f>
        <v>0.77</v>
      </c>
      <c r="AJ107" s="175"/>
      <c r="AK107" s="177"/>
      <c r="AL107" s="177"/>
    </row>
    <row r="108" spans="1:38" ht="18.75">
      <c r="A108" s="178"/>
      <c r="B108" s="168">
        <f>B107+C86</f>
        <v>0.80000000000000016</v>
      </c>
      <c r="C108" s="169"/>
      <c r="D108" s="184"/>
      <c r="E108" s="170">
        <v>0.78</v>
      </c>
      <c r="F108" s="171"/>
      <c r="G108" s="188"/>
      <c r="H108" s="172">
        <v>0.8</v>
      </c>
      <c r="I108" s="173"/>
      <c r="J108" s="186"/>
      <c r="K108" s="174">
        <v>0.8</v>
      </c>
      <c r="L108" s="175"/>
      <c r="M108" s="176"/>
      <c r="N108" s="176"/>
      <c r="O108" s="176"/>
      <c r="P108" s="176"/>
      <c r="Q108" s="176"/>
      <c r="R108" s="179"/>
      <c r="S108" s="170">
        <f>S107+$C$86</f>
        <v>0.80000000000000016</v>
      </c>
      <c r="T108" s="171"/>
      <c r="U108" s="180"/>
      <c r="V108" s="174">
        <f t="shared" ref="V108:V111" si="6">V107+$C$86</f>
        <v>0.8</v>
      </c>
      <c r="W108" s="175"/>
      <c r="X108" s="177"/>
      <c r="Y108" s="177"/>
      <c r="Z108" s="176"/>
      <c r="AA108" s="176"/>
      <c r="AB108" s="176"/>
      <c r="AC108" s="176"/>
      <c r="AD108" s="176"/>
      <c r="AE108" s="179"/>
      <c r="AF108" s="170">
        <f t="shared" ref="AF108:AF111" si="7">AF107+$C$86</f>
        <v>0.80000000000000016</v>
      </c>
      <c r="AG108" s="171" t="s">
        <v>142</v>
      </c>
      <c r="AH108" s="180"/>
      <c r="AI108" s="174">
        <f t="shared" ref="AI108:AI111" si="8">AI107+$C$86</f>
        <v>0.8</v>
      </c>
      <c r="AJ108" s="175"/>
      <c r="AK108" s="177"/>
      <c r="AL108" s="177"/>
    </row>
    <row r="109" spans="1:38" ht="18.75">
      <c r="A109" s="130"/>
      <c r="B109" s="168">
        <v>0.83</v>
      </c>
      <c r="C109" s="38"/>
      <c r="D109" s="139"/>
      <c r="E109" s="170">
        <v>0.81</v>
      </c>
      <c r="F109" s="133"/>
      <c r="G109" s="141"/>
      <c r="H109" s="172">
        <v>0.83</v>
      </c>
      <c r="I109" s="135"/>
      <c r="J109" s="147"/>
      <c r="K109" s="174">
        <v>0.83</v>
      </c>
      <c r="L109" s="146"/>
      <c r="R109" s="139"/>
      <c r="S109" s="170">
        <f>S108+$C$86</f>
        <v>0.83000000000000018</v>
      </c>
      <c r="T109" s="133"/>
      <c r="U109" s="147"/>
      <c r="V109" s="174">
        <f t="shared" si="6"/>
        <v>0.83000000000000007</v>
      </c>
      <c r="W109" s="146"/>
      <c r="X109" s="3"/>
      <c r="Y109" s="3"/>
      <c r="AE109" s="139"/>
      <c r="AF109" s="170">
        <f t="shared" si="7"/>
        <v>0.83000000000000018</v>
      </c>
      <c r="AG109" s="133"/>
      <c r="AH109" s="147"/>
      <c r="AI109" s="174">
        <f t="shared" si="8"/>
        <v>0.83000000000000007</v>
      </c>
      <c r="AJ109" s="146"/>
      <c r="AK109" s="3"/>
      <c r="AL109" s="3"/>
    </row>
    <row r="110" spans="1:38" ht="18.75">
      <c r="A110" s="178"/>
      <c r="B110" s="168">
        <v>0.86</v>
      </c>
      <c r="C110" s="38"/>
      <c r="D110" s="35"/>
      <c r="E110" s="170">
        <v>0.84</v>
      </c>
      <c r="F110" s="133"/>
      <c r="G110" s="142"/>
      <c r="H110" s="172">
        <v>0.86</v>
      </c>
      <c r="I110" s="135"/>
      <c r="J110" s="148"/>
      <c r="K110" s="174">
        <v>0.86</v>
      </c>
      <c r="L110" s="146"/>
      <c r="R110" s="35"/>
      <c r="S110" s="170">
        <f>S109+$C$86</f>
        <v>0.86000000000000021</v>
      </c>
      <c r="T110" s="133"/>
      <c r="U110" s="148"/>
      <c r="V110" s="174">
        <f t="shared" si="6"/>
        <v>0.8600000000000001</v>
      </c>
      <c r="W110" s="146"/>
      <c r="X110" s="3"/>
      <c r="Y110" s="3"/>
      <c r="AE110" s="35"/>
      <c r="AF110" s="170">
        <f t="shared" si="7"/>
        <v>0.86000000000000021</v>
      </c>
      <c r="AG110" s="133"/>
      <c r="AH110" s="148"/>
      <c r="AI110" s="174">
        <f t="shared" si="8"/>
        <v>0.8600000000000001</v>
      </c>
      <c r="AJ110" s="146"/>
      <c r="AK110" s="3"/>
      <c r="AL110" s="3"/>
    </row>
    <row r="111" spans="1:38" ht="18.75">
      <c r="A111" s="178" t="s">
        <v>116</v>
      </c>
      <c r="B111" s="168">
        <v>0.68</v>
      </c>
      <c r="C111" s="38"/>
      <c r="D111" s="184" t="s">
        <v>116</v>
      </c>
      <c r="E111" s="34">
        <v>0.67</v>
      </c>
      <c r="F111" s="133" t="s">
        <v>129</v>
      </c>
      <c r="G111" s="185" t="s">
        <v>116</v>
      </c>
      <c r="H111" s="190">
        <v>0.7</v>
      </c>
      <c r="I111" s="191" t="s">
        <v>127</v>
      </c>
      <c r="J111" s="148"/>
      <c r="K111" s="174">
        <v>0.89</v>
      </c>
      <c r="L111" s="146"/>
      <c r="R111" s="35"/>
      <c r="S111" s="170">
        <v>0.89</v>
      </c>
      <c r="T111" s="133" t="s">
        <v>136</v>
      </c>
      <c r="U111" s="148"/>
      <c r="V111" s="174">
        <f t="shared" si="6"/>
        <v>0.89000000000000012</v>
      </c>
      <c r="W111" s="146"/>
      <c r="X111" s="3"/>
      <c r="Y111" s="3"/>
      <c r="AE111" s="35"/>
      <c r="AF111" s="170">
        <f t="shared" si="7"/>
        <v>0.89000000000000024</v>
      </c>
      <c r="AG111" s="133"/>
      <c r="AH111" s="148"/>
      <c r="AI111" s="174">
        <f t="shared" si="8"/>
        <v>0.89000000000000012</v>
      </c>
      <c r="AJ111" s="146"/>
      <c r="AK111" s="3"/>
      <c r="AL111" s="3"/>
    </row>
    <row r="112" spans="1:38">
      <c r="A112" s="37"/>
      <c r="B112" s="37"/>
      <c r="C112" s="38"/>
      <c r="D112" s="35"/>
      <c r="E112" s="35"/>
      <c r="F112" s="133"/>
      <c r="G112" s="142"/>
      <c r="H112" s="142"/>
      <c r="I112" s="135"/>
      <c r="J112" s="148"/>
      <c r="K112" s="148"/>
      <c r="L112" s="146"/>
      <c r="R112" s="35"/>
      <c r="S112" s="35"/>
      <c r="T112" s="133"/>
      <c r="U112" s="148"/>
      <c r="V112" s="148"/>
      <c r="W112" s="146"/>
      <c r="X112" s="3"/>
      <c r="Y112" s="3"/>
      <c r="AE112" s="35"/>
      <c r="AF112" s="35"/>
      <c r="AG112" s="133"/>
      <c r="AH112" s="148"/>
      <c r="AI112" s="148"/>
      <c r="AJ112" s="146"/>
      <c r="AK112" s="3"/>
      <c r="AL112" s="3"/>
    </row>
    <row r="113" spans="1:38" ht="18.75">
      <c r="A113" s="234">
        <v>30</v>
      </c>
      <c r="B113" s="168">
        <v>0.72</v>
      </c>
      <c r="C113" s="169" t="s">
        <v>135</v>
      </c>
      <c r="D113" s="233">
        <v>30</v>
      </c>
      <c r="E113" s="138">
        <v>0.72</v>
      </c>
      <c r="F113" s="133"/>
      <c r="G113" s="240">
        <v>30</v>
      </c>
      <c r="H113" s="140">
        <v>0.75</v>
      </c>
      <c r="I113" s="135"/>
      <c r="J113" s="236">
        <v>30</v>
      </c>
      <c r="K113" s="145">
        <v>0.75</v>
      </c>
      <c r="L113" s="146"/>
      <c r="R113" s="233">
        <v>30</v>
      </c>
      <c r="S113" s="138">
        <v>0.75</v>
      </c>
      <c r="T113" s="133"/>
      <c r="U113" s="236">
        <v>30</v>
      </c>
      <c r="V113" s="145">
        <v>0.75</v>
      </c>
      <c r="W113" s="146"/>
      <c r="X113" s="3"/>
      <c r="Y113" s="3"/>
      <c r="AE113" s="233">
        <v>30</v>
      </c>
      <c r="AF113" s="138">
        <v>0.75</v>
      </c>
      <c r="AG113" s="133"/>
      <c r="AH113" s="236">
        <v>30</v>
      </c>
      <c r="AI113" s="145">
        <v>0.75</v>
      </c>
      <c r="AJ113" s="146"/>
      <c r="AK113" s="3"/>
      <c r="AL113" s="3"/>
    </row>
    <row r="114" spans="1:38" ht="18.75">
      <c r="A114" s="234"/>
      <c r="B114" s="168">
        <f>B113+C86</f>
        <v>0.75</v>
      </c>
      <c r="C114" s="169"/>
      <c r="D114" s="233"/>
      <c r="E114" s="138">
        <f>E113+C86</f>
        <v>0.75</v>
      </c>
      <c r="F114" s="133"/>
      <c r="G114" s="240"/>
      <c r="H114" s="140">
        <f>H113+C86</f>
        <v>0.78</v>
      </c>
      <c r="I114" s="135"/>
      <c r="J114" s="236"/>
      <c r="K114" s="145">
        <f>K113+$C$86</f>
        <v>0.78</v>
      </c>
      <c r="L114" s="146"/>
      <c r="R114" s="233"/>
      <c r="S114" s="138">
        <f>S113+$C$86</f>
        <v>0.78</v>
      </c>
      <c r="T114" s="133"/>
      <c r="U114" s="236"/>
      <c r="V114" s="145">
        <f>V113+$C$86</f>
        <v>0.78</v>
      </c>
      <c r="W114" s="146"/>
      <c r="X114" s="3"/>
      <c r="Y114" s="3"/>
      <c r="AE114" s="233"/>
      <c r="AF114" s="138">
        <f>AF113+$C$86</f>
        <v>0.78</v>
      </c>
      <c r="AG114" s="133"/>
      <c r="AH114" s="236"/>
      <c r="AI114" s="145">
        <f>AI113+$C$86</f>
        <v>0.78</v>
      </c>
      <c r="AJ114" s="146"/>
      <c r="AK114" s="3"/>
      <c r="AL114" s="3"/>
    </row>
    <row r="115" spans="1:38" ht="18.75">
      <c r="A115" s="234"/>
      <c r="B115" s="168">
        <f>B114+C86</f>
        <v>0.78</v>
      </c>
      <c r="C115" s="169"/>
      <c r="D115" s="233"/>
      <c r="E115" s="138">
        <f>E114+C86</f>
        <v>0.78</v>
      </c>
      <c r="F115" s="133"/>
      <c r="G115" s="240"/>
      <c r="H115" s="140">
        <f>H114+C86</f>
        <v>0.81</v>
      </c>
      <c r="I115" s="135"/>
      <c r="J115" s="236"/>
      <c r="K115" s="145">
        <f>K114+$C$86</f>
        <v>0.81</v>
      </c>
      <c r="L115" s="146"/>
      <c r="R115" s="233"/>
      <c r="S115" s="138">
        <f>S114+$C$86</f>
        <v>0.81</v>
      </c>
      <c r="T115" s="133"/>
      <c r="U115" s="236"/>
      <c r="V115" s="145">
        <f>V114+$C$86</f>
        <v>0.81</v>
      </c>
      <c r="W115" s="146"/>
      <c r="X115" s="3"/>
      <c r="Y115" s="3"/>
      <c r="AE115" s="233"/>
      <c r="AF115" s="138">
        <f>AF114+$C$86</f>
        <v>0.81</v>
      </c>
      <c r="AG115" s="133"/>
      <c r="AH115" s="236"/>
      <c r="AI115" s="145">
        <f>AI114+$C$86</f>
        <v>0.81</v>
      </c>
      <c r="AJ115" s="146"/>
      <c r="AK115" s="3"/>
      <c r="AL115" s="3"/>
    </row>
    <row r="116" spans="1:38" ht="18.75">
      <c r="A116" s="234"/>
      <c r="B116" s="168">
        <f>B115+C86</f>
        <v>0.81</v>
      </c>
      <c r="C116" s="169"/>
      <c r="D116" s="233"/>
      <c r="E116" s="138">
        <f>E115+C86</f>
        <v>0.81</v>
      </c>
      <c r="F116" s="133"/>
      <c r="G116" s="240"/>
      <c r="H116" s="140">
        <f>H115+C86</f>
        <v>0.84000000000000008</v>
      </c>
      <c r="I116" s="135"/>
      <c r="J116" s="236"/>
      <c r="K116" s="145">
        <f>K115+$C$86</f>
        <v>0.84000000000000008</v>
      </c>
      <c r="L116" s="146"/>
      <c r="R116" s="233"/>
      <c r="S116" s="138">
        <f>S115+$C$86</f>
        <v>0.84000000000000008</v>
      </c>
      <c r="T116" s="133"/>
      <c r="U116" s="236"/>
      <c r="V116" s="145">
        <f>V115+$C$86</f>
        <v>0.84000000000000008</v>
      </c>
      <c r="W116" s="146"/>
      <c r="X116" s="3"/>
      <c r="Y116" s="3"/>
      <c r="AE116" s="233"/>
      <c r="AF116" s="138">
        <f>AF115+$C$86</f>
        <v>0.84000000000000008</v>
      </c>
      <c r="AG116" s="133"/>
      <c r="AH116" s="236"/>
      <c r="AI116" s="145">
        <f>AI115+$C$86</f>
        <v>0.84000000000000008</v>
      </c>
      <c r="AJ116" s="146"/>
      <c r="AK116" s="3"/>
      <c r="AL116" s="3"/>
    </row>
    <row r="117" spans="1:38" ht="18.75">
      <c r="A117" s="187"/>
      <c r="B117" s="168">
        <v>0.84</v>
      </c>
      <c r="C117" s="169"/>
      <c r="D117" s="150" t="s">
        <v>116</v>
      </c>
      <c r="E117" s="138"/>
      <c r="F117" s="133"/>
      <c r="G117" s="140"/>
      <c r="H117" s="140"/>
      <c r="I117" s="135"/>
      <c r="J117" s="145"/>
      <c r="K117" s="145"/>
      <c r="L117" s="146"/>
      <c r="R117" s="138"/>
      <c r="S117" s="138"/>
      <c r="T117" s="133"/>
      <c r="U117" s="145"/>
      <c r="V117" s="145"/>
      <c r="W117" s="146"/>
      <c r="X117" s="3"/>
      <c r="Y117" s="3"/>
      <c r="AE117" s="138"/>
      <c r="AF117" s="138"/>
      <c r="AG117" s="133"/>
      <c r="AH117" s="145"/>
      <c r="AI117" s="145"/>
      <c r="AJ117" s="146"/>
      <c r="AK117" s="3"/>
      <c r="AL117" s="3"/>
    </row>
    <row r="118" spans="1:38" ht="18.75">
      <c r="A118" s="129"/>
      <c r="B118" s="168">
        <v>0.87</v>
      </c>
      <c r="C118" s="38"/>
      <c r="D118" s="138"/>
      <c r="E118" s="138"/>
      <c r="F118" s="133"/>
      <c r="G118" s="140"/>
      <c r="H118" s="140"/>
      <c r="I118" s="135"/>
      <c r="J118" s="145"/>
      <c r="K118" s="145"/>
      <c r="L118" s="146"/>
      <c r="R118" s="138"/>
      <c r="S118" s="138"/>
      <c r="T118" s="133"/>
      <c r="U118" s="145"/>
      <c r="V118" s="145"/>
      <c r="W118" s="146"/>
      <c r="X118" s="3"/>
      <c r="Y118" s="3"/>
      <c r="AE118" s="138"/>
      <c r="AF118" s="138"/>
      <c r="AG118" s="133"/>
      <c r="AH118" s="145"/>
      <c r="AI118" s="145"/>
      <c r="AJ118" s="146"/>
      <c r="AK118" s="3"/>
      <c r="AL118" s="3"/>
    </row>
    <row r="119" spans="1:38" ht="18.75">
      <c r="A119" s="178" t="s">
        <v>116</v>
      </c>
      <c r="B119" s="168">
        <v>0.71</v>
      </c>
      <c r="C119" s="38"/>
      <c r="D119" s="35"/>
      <c r="E119" s="35"/>
      <c r="F119" s="133"/>
      <c r="G119" s="142"/>
      <c r="H119" s="142"/>
      <c r="I119" s="135"/>
      <c r="J119" s="148"/>
      <c r="K119" s="148"/>
      <c r="L119" s="146"/>
      <c r="R119" s="35"/>
      <c r="S119" s="35"/>
      <c r="T119" s="133"/>
      <c r="U119" s="148"/>
      <c r="V119" s="148"/>
      <c r="W119" s="146"/>
      <c r="X119" s="3"/>
      <c r="Y119" s="3"/>
      <c r="AE119" s="35"/>
      <c r="AF119" s="35"/>
      <c r="AG119" s="133"/>
      <c r="AH119" s="148"/>
      <c r="AI119" s="148"/>
      <c r="AJ119" s="146"/>
      <c r="AK119" s="3"/>
      <c r="AL119" s="3"/>
    </row>
    <row r="120" spans="1:38" ht="18.75">
      <c r="A120" s="36" t="s">
        <v>123</v>
      </c>
      <c r="B120" s="36" t="s">
        <v>134</v>
      </c>
      <c r="C120" s="38" t="s">
        <v>124</v>
      </c>
      <c r="D120" s="181"/>
      <c r="E120" s="181"/>
      <c r="F120" s="171"/>
      <c r="G120" s="182"/>
      <c r="H120" s="172"/>
      <c r="I120" s="173"/>
      <c r="J120" s="183"/>
      <c r="K120" s="183"/>
      <c r="L120" s="175"/>
      <c r="M120" s="176"/>
      <c r="N120" s="176"/>
      <c r="O120" s="176"/>
      <c r="P120" s="176"/>
      <c r="Q120" s="176"/>
      <c r="R120" s="181"/>
      <c r="S120" s="181"/>
      <c r="T120" s="171"/>
      <c r="U120" s="183"/>
      <c r="V120" s="183"/>
      <c r="W120" s="175"/>
      <c r="X120" s="177"/>
      <c r="Y120" s="177"/>
      <c r="Z120" s="176"/>
      <c r="AA120" s="176"/>
      <c r="AB120" s="176"/>
      <c r="AC120" s="176"/>
      <c r="AD120" s="176"/>
      <c r="AE120" s="181"/>
      <c r="AF120" s="181"/>
      <c r="AG120" s="171"/>
      <c r="AH120" s="183"/>
      <c r="AI120" s="183"/>
      <c r="AJ120" s="175"/>
      <c r="AK120" s="3"/>
      <c r="AL120" s="3"/>
    </row>
    <row r="121" spans="1:38" ht="18.75">
      <c r="A121" s="230">
        <v>40</v>
      </c>
      <c r="B121" s="159">
        <v>0.75</v>
      </c>
      <c r="C121" s="160"/>
      <c r="D121" s="232">
        <v>40</v>
      </c>
      <c r="E121" s="170">
        <v>0.75</v>
      </c>
      <c r="F121" s="171" t="s">
        <v>130</v>
      </c>
      <c r="G121" s="239">
        <v>40</v>
      </c>
      <c r="H121" s="172">
        <v>0.8</v>
      </c>
      <c r="I121" s="173"/>
      <c r="J121" s="235">
        <v>40</v>
      </c>
      <c r="K121" s="174">
        <v>0.8</v>
      </c>
      <c r="L121" s="175" t="s">
        <v>141</v>
      </c>
      <c r="M121" s="176"/>
      <c r="N121" s="176"/>
      <c r="O121" s="176"/>
      <c r="P121" s="176"/>
      <c r="Q121" s="176"/>
      <c r="R121" s="232">
        <v>40</v>
      </c>
      <c r="S121" s="170">
        <v>0.8</v>
      </c>
      <c r="T121" s="171" t="s">
        <v>125</v>
      </c>
      <c r="U121" s="235">
        <v>40</v>
      </c>
      <c r="V121" s="174">
        <v>0.8</v>
      </c>
      <c r="W121" s="175"/>
      <c r="X121" s="177"/>
      <c r="Y121" s="177"/>
      <c r="Z121" s="176"/>
      <c r="AA121" s="176"/>
      <c r="AB121" s="176"/>
      <c r="AC121" s="176"/>
      <c r="AD121" s="176"/>
      <c r="AE121" s="232">
        <v>40</v>
      </c>
      <c r="AF121" s="170">
        <v>0.8</v>
      </c>
      <c r="AG121" s="171"/>
      <c r="AH121" s="235">
        <v>40</v>
      </c>
      <c r="AI121" s="174"/>
      <c r="AJ121" s="175"/>
      <c r="AK121" s="3"/>
      <c r="AL121" s="3"/>
    </row>
    <row r="122" spans="1:38" ht="18.75">
      <c r="A122" s="230"/>
      <c r="B122" s="159">
        <f>B121+C86</f>
        <v>0.78</v>
      </c>
      <c r="C122" s="160"/>
      <c r="D122" s="232"/>
      <c r="E122" s="170">
        <f>E121+C86</f>
        <v>0.78</v>
      </c>
      <c r="F122" s="171"/>
      <c r="G122" s="239"/>
      <c r="H122" s="172">
        <f>H121+C86</f>
        <v>0.83000000000000007</v>
      </c>
      <c r="I122" s="173"/>
      <c r="J122" s="235"/>
      <c r="K122" s="174">
        <v>0.83</v>
      </c>
      <c r="L122" s="175"/>
      <c r="M122" s="176"/>
      <c r="N122" s="176"/>
      <c r="O122" s="176"/>
      <c r="P122" s="176"/>
      <c r="Q122" s="176"/>
      <c r="R122" s="232"/>
      <c r="S122" s="170">
        <f>S121+$C$86</f>
        <v>0.83000000000000007</v>
      </c>
      <c r="T122" s="245" t="s">
        <v>139</v>
      </c>
      <c r="U122" s="235"/>
      <c r="V122" s="174">
        <f>V121+$C$86</f>
        <v>0.83000000000000007</v>
      </c>
      <c r="W122" s="175"/>
      <c r="X122" s="177"/>
      <c r="Y122" s="177"/>
      <c r="Z122" s="176"/>
      <c r="AA122" s="176"/>
      <c r="AB122" s="176"/>
      <c r="AC122" s="176"/>
      <c r="AD122" s="176"/>
      <c r="AE122" s="232"/>
      <c r="AF122" s="170">
        <f>AF121+$C$86</f>
        <v>0.83000000000000007</v>
      </c>
      <c r="AG122" s="171"/>
      <c r="AH122" s="235"/>
      <c r="AI122" s="174">
        <v>0.83</v>
      </c>
      <c r="AJ122" s="175" t="s">
        <v>141</v>
      </c>
      <c r="AK122" s="3"/>
      <c r="AL122" s="3"/>
    </row>
    <row r="123" spans="1:38" ht="18.75">
      <c r="A123" s="230"/>
      <c r="B123" s="159">
        <f>B122+C86</f>
        <v>0.81</v>
      </c>
      <c r="C123" s="160"/>
      <c r="D123" s="232"/>
      <c r="E123" s="170">
        <f>E122+C86</f>
        <v>0.81</v>
      </c>
      <c r="F123" s="171"/>
      <c r="G123" s="239"/>
      <c r="H123" s="172">
        <f>H122+C86</f>
        <v>0.8600000000000001</v>
      </c>
      <c r="I123" s="173"/>
      <c r="J123" s="235"/>
      <c r="K123" s="174">
        <f>K122+$C$86</f>
        <v>0.86</v>
      </c>
      <c r="L123" s="175"/>
      <c r="M123" s="176"/>
      <c r="N123" s="176"/>
      <c r="O123" s="176"/>
      <c r="P123" s="176"/>
      <c r="Q123" s="176"/>
      <c r="R123" s="232"/>
      <c r="S123" s="170">
        <f>S122+$C$86</f>
        <v>0.8600000000000001</v>
      </c>
      <c r="T123" s="171" t="s">
        <v>138</v>
      </c>
      <c r="U123" s="235"/>
      <c r="V123" s="174">
        <f>V122+$C$86</f>
        <v>0.8600000000000001</v>
      </c>
      <c r="W123" s="175"/>
      <c r="X123" s="177"/>
      <c r="Y123" s="177"/>
      <c r="Z123" s="176"/>
      <c r="AA123" s="176"/>
      <c r="AB123" s="176"/>
      <c r="AC123" s="176"/>
      <c r="AD123" s="176"/>
      <c r="AE123" s="232"/>
      <c r="AF123" s="170">
        <f>AF122+$C$86</f>
        <v>0.8600000000000001</v>
      </c>
      <c r="AG123" s="171"/>
      <c r="AH123" s="235"/>
      <c r="AI123" s="174">
        <f>AI122+$C$86</f>
        <v>0.86</v>
      </c>
      <c r="AJ123" s="175"/>
      <c r="AK123" s="3"/>
      <c r="AL123" s="3"/>
    </row>
    <row r="124" spans="1:38" ht="18.75">
      <c r="A124" s="230"/>
      <c r="B124" s="159">
        <f>B123+C86</f>
        <v>0.84000000000000008</v>
      </c>
      <c r="C124" s="160"/>
      <c r="D124" s="232"/>
      <c r="E124" s="170">
        <f>E123+C86</f>
        <v>0.84000000000000008</v>
      </c>
      <c r="F124" s="171"/>
      <c r="G124" s="239"/>
      <c r="H124" s="172">
        <f>H123+C86</f>
        <v>0.89000000000000012</v>
      </c>
      <c r="I124" s="173"/>
      <c r="J124" s="235"/>
      <c r="K124" s="174">
        <f>K123+$C$86</f>
        <v>0.89</v>
      </c>
      <c r="L124" s="175"/>
      <c r="M124" s="176"/>
      <c r="N124" s="176"/>
      <c r="O124" s="176"/>
      <c r="P124" s="176"/>
      <c r="Q124" s="176"/>
      <c r="R124" s="232"/>
      <c r="S124" s="170">
        <f>S123+$C$86</f>
        <v>0.89000000000000012</v>
      </c>
      <c r="T124" s="171"/>
      <c r="U124" s="235"/>
      <c r="V124" s="174">
        <f>V123+$C$86</f>
        <v>0.89000000000000012</v>
      </c>
      <c r="W124" s="175"/>
      <c r="X124" s="177"/>
      <c r="Y124" s="177"/>
      <c r="Z124" s="176"/>
      <c r="AA124" s="176"/>
      <c r="AB124" s="176"/>
      <c r="AC124" s="176"/>
      <c r="AD124" s="176"/>
      <c r="AE124" s="232"/>
      <c r="AF124" s="170">
        <f>AF123+$C$86</f>
        <v>0.89000000000000012</v>
      </c>
      <c r="AG124" s="171"/>
      <c r="AH124" s="235"/>
      <c r="AI124" s="174">
        <f>AI123+$C$86</f>
        <v>0.89</v>
      </c>
      <c r="AJ124" s="175"/>
      <c r="AK124" s="3"/>
      <c r="AL124" s="3"/>
    </row>
    <row r="125" spans="1:38" ht="18.75">
      <c r="A125" s="162" t="s">
        <v>112</v>
      </c>
      <c r="B125" s="159"/>
      <c r="C125" s="160"/>
      <c r="D125" s="184"/>
      <c r="E125" s="170">
        <v>0.87</v>
      </c>
      <c r="F125" s="133"/>
      <c r="G125" s="140"/>
      <c r="H125" s="172">
        <v>0.92</v>
      </c>
      <c r="I125" s="135"/>
      <c r="J125" s="145"/>
      <c r="K125" s="145"/>
      <c r="L125" s="146"/>
      <c r="R125" s="138"/>
      <c r="S125" s="138"/>
      <c r="T125" s="133"/>
      <c r="U125" s="145"/>
      <c r="V125" s="145"/>
      <c r="W125" s="146"/>
      <c r="X125" s="3"/>
      <c r="Y125" s="3"/>
      <c r="AE125" s="138"/>
      <c r="AF125" s="170">
        <v>0.92</v>
      </c>
      <c r="AG125" s="133"/>
      <c r="AH125" s="145"/>
      <c r="AI125" s="174">
        <v>0.92</v>
      </c>
      <c r="AJ125" s="146"/>
      <c r="AK125" s="3"/>
      <c r="AL125" s="3"/>
    </row>
    <row r="126" spans="1:38" ht="18.75">
      <c r="A126" s="159"/>
      <c r="B126" s="159"/>
      <c r="C126" s="160"/>
      <c r="D126" s="184" t="s">
        <v>116</v>
      </c>
      <c r="E126" s="132">
        <v>0.78</v>
      </c>
      <c r="F126" s="133"/>
      <c r="G126" s="185" t="s">
        <v>116</v>
      </c>
      <c r="H126" s="134">
        <v>0.83</v>
      </c>
      <c r="I126" s="191" t="s">
        <v>128</v>
      </c>
      <c r="J126" s="145"/>
      <c r="K126" s="145"/>
      <c r="L126" s="146"/>
      <c r="R126" s="138"/>
      <c r="S126" s="138"/>
      <c r="T126" s="133"/>
      <c r="U126" s="145"/>
      <c r="V126" s="145"/>
      <c r="W126" s="146"/>
      <c r="X126" s="3"/>
      <c r="Y126" s="3"/>
      <c r="AE126" s="138" t="s">
        <v>31</v>
      </c>
      <c r="AF126" s="138">
        <v>0.90500000000000003</v>
      </c>
      <c r="AG126" s="133" t="s">
        <v>143</v>
      </c>
      <c r="AH126" s="145"/>
      <c r="AI126" s="145"/>
      <c r="AJ126" s="146"/>
      <c r="AK126" s="3"/>
      <c r="AL126" s="3"/>
    </row>
    <row r="127" spans="1:38">
      <c r="A127" s="161"/>
      <c r="B127" s="161"/>
      <c r="C127" s="160"/>
      <c r="D127" s="34" t="s">
        <v>123</v>
      </c>
      <c r="E127" s="34" t="s">
        <v>131</v>
      </c>
      <c r="F127" s="133" t="s">
        <v>124</v>
      </c>
      <c r="G127" s="142"/>
      <c r="H127" s="142"/>
      <c r="I127" s="135"/>
      <c r="J127" s="148"/>
      <c r="K127" s="148"/>
      <c r="L127" s="146"/>
      <c r="R127" s="35"/>
      <c r="S127" s="35"/>
      <c r="T127" s="133"/>
      <c r="U127" s="148"/>
      <c r="V127" s="148"/>
      <c r="W127" s="146"/>
      <c r="X127" s="3"/>
      <c r="Y127" s="3"/>
      <c r="AE127" s="35"/>
      <c r="AF127" s="35"/>
      <c r="AG127" s="133"/>
      <c r="AH127" s="148"/>
      <c r="AI127" s="148"/>
      <c r="AJ127" s="146"/>
      <c r="AK127" s="3"/>
      <c r="AL127" s="3"/>
    </row>
    <row r="128" spans="1:38">
      <c r="A128" s="161"/>
      <c r="B128" s="161"/>
      <c r="C128" s="160"/>
      <c r="D128" s="189"/>
      <c r="E128" s="35"/>
      <c r="F128" s="192" t="s">
        <v>132</v>
      </c>
      <c r="G128" s="142"/>
      <c r="H128" s="142"/>
      <c r="I128" s="135"/>
      <c r="J128" s="148"/>
      <c r="K128" s="148"/>
      <c r="L128" s="146"/>
      <c r="R128" s="35"/>
      <c r="S128" s="35"/>
      <c r="T128" s="133"/>
      <c r="U128" s="148"/>
      <c r="V128" s="148"/>
      <c r="W128" s="146"/>
      <c r="X128" s="3"/>
      <c r="Y128" s="3"/>
      <c r="AE128" s="35"/>
      <c r="AF128" s="35"/>
      <c r="AG128" s="133"/>
      <c r="AH128" s="148"/>
      <c r="AI128" s="148"/>
      <c r="AJ128" s="146"/>
      <c r="AK128" s="3"/>
      <c r="AL128" s="3"/>
    </row>
    <row r="129" spans="1:38" ht="18.75">
      <c r="A129" s="230">
        <v>50</v>
      </c>
      <c r="B129" s="159">
        <v>0.8</v>
      </c>
      <c r="C129" s="160"/>
      <c r="D129" s="233">
        <v>50</v>
      </c>
      <c r="E129" s="138">
        <v>0.8</v>
      </c>
      <c r="F129" s="133"/>
      <c r="G129" s="240">
        <v>50</v>
      </c>
      <c r="H129" s="140">
        <v>0.85</v>
      </c>
      <c r="I129" s="135"/>
      <c r="J129" s="236">
        <v>50</v>
      </c>
      <c r="K129" s="145">
        <v>0.85</v>
      </c>
      <c r="L129" s="146"/>
      <c r="R129" s="233">
        <v>50</v>
      </c>
      <c r="S129" s="138">
        <v>0.85</v>
      </c>
      <c r="T129" s="133"/>
      <c r="U129" s="236">
        <v>50</v>
      </c>
      <c r="V129" s="145">
        <v>0.85</v>
      </c>
      <c r="W129" s="146"/>
      <c r="X129" s="3"/>
      <c r="Y129" s="3"/>
      <c r="AE129" s="233">
        <v>50</v>
      </c>
      <c r="AF129" s="138">
        <v>0.85</v>
      </c>
      <c r="AG129" s="133"/>
      <c r="AH129" s="236">
        <v>50</v>
      </c>
      <c r="AI129" s="145">
        <v>0.85</v>
      </c>
      <c r="AJ129" s="146"/>
      <c r="AK129" s="3"/>
      <c r="AL129" s="3"/>
    </row>
    <row r="130" spans="1:38" ht="18.75">
      <c r="A130" s="230"/>
      <c r="B130" s="159">
        <f>B129+C86</f>
        <v>0.83000000000000007</v>
      </c>
      <c r="C130" s="160"/>
      <c r="D130" s="233"/>
      <c r="E130" s="138">
        <f>E129+C86</f>
        <v>0.83000000000000007</v>
      </c>
      <c r="F130" s="133"/>
      <c r="G130" s="240"/>
      <c r="H130" s="140">
        <f>H129+C86</f>
        <v>0.88</v>
      </c>
      <c r="I130" s="135"/>
      <c r="J130" s="236"/>
      <c r="K130" s="145">
        <f>K129+$C$86</f>
        <v>0.88</v>
      </c>
      <c r="L130" s="146"/>
      <c r="R130" s="233"/>
      <c r="S130" s="138">
        <f>S129+$C$86</f>
        <v>0.88</v>
      </c>
      <c r="T130" s="133"/>
      <c r="U130" s="236"/>
      <c r="V130" s="145">
        <f>V129+$C$86</f>
        <v>0.88</v>
      </c>
      <c r="W130" s="146"/>
      <c r="X130" s="3"/>
      <c r="Y130" s="3"/>
      <c r="AE130" s="233"/>
      <c r="AF130" s="138">
        <f>AF129+$C$86</f>
        <v>0.88</v>
      </c>
      <c r="AG130" s="133"/>
      <c r="AH130" s="236"/>
      <c r="AI130" s="145">
        <f>AI129+$C$86</f>
        <v>0.88</v>
      </c>
      <c r="AJ130" s="146"/>
      <c r="AK130" s="3"/>
      <c r="AL130" s="3"/>
    </row>
    <row r="131" spans="1:38" ht="18.75">
      <c r="A131" s="230"/>
      <c r="B131" s="159">
        <f>B130+C86</f>
        <v>0.8600000000000001</v>
      </c>
      <c r="C131" s="160"/>
      <c r="D131" s="233"/>
      <c r="E131" s="138">
        <f>E130+C86</f>
        <v>0.8600000000000001</v>
      </c>
      <c r="F131" s="133"/>
      <c r="G131" s="240"/>
      <c r="H131" s="140">
        <f>H130+C86</f>
        <v>0.91</v>
      </c>
      <c r="I131" s="135"/>
      <c r="J131" s="236"/>
      <c r="K131" s="145">
        <f>K130+$C$86</f>
        <v>0.91</v>
      </c>
      <c r="L131" s="146"/>
      <c r="R131" s="233"/>
      <c r="S131" s="138">
        <f>S130+$C$86</f>
        <v>0.91</v>
      </c>
      <c r="T131" s="133"/>
      <c r="U131" s="236"/>
      <c r="V131" s="145">
        <f>V130+$C$86</f>
        <v>0.91</v>
      </c>
      <c r="W131" s="146"/>
      <c r="X131" s="3"/>
      <c r="Y131" s="3"/>
      <c r="AE131" s="233"/>
      <c r="AF131" s="138">
        <f>AF130+$C$86</f>
        <v>0.91</v>
      </c>
      <c r="AG131" s="133"/>
      <c r="AH131" s="236"/>
      <c r="AI131" s="145">
        <f>AI130+$C$86</f>
        <v>0.91</v>
      </c>
      <c r="AJ131" s="146"/>
      <c r="AK131" s="3"/>
      <c r="AL131" s="3"/>
    </row>
    <row r="132" spans="1:38" ht="18.75">
      <c r="A132" s="230"/>
      <c r="B132" s="159">
        <f>B131+C86</f>
        <v>0.89000000000000012</v>
      </c>
      <c r="C132" s="160"/>
      <c r="D132" s="233"/>
      <c r="E132" s="138">
        <f>E131+C86</f>
        <v>0.89000000000000012</v>
      </c>
      <c r="F132" s="133"/>
      <c r="G132" s="240"/>
      <c r="H132" s="140">
        <f>H131+C86</f>
        <v>0.94000000000000006</v>
      </c>
      <c r="I132" s="135"/>
      <c r="J132" s="236"/>
      <c r="K132" s="145">
        <f>K131+$C$86</f>
        <v>0.94000000000000006</v>
      </c>
      <c r="L132" s="146"/>
      <c r="R132" s="233"/>
      <c r="S132" s="138">
        <f>S131+$C$86</f>
        <v>0.94000000000000006</v>
      </c>
      <c r="T132" s="133"/>
      <c r="U132" s="236"/>
      <c r="V132" s="145">
        <f>V131+$C$86</f>
        <v>0.94000000000000006</v>
      </c>
      <c r="W132" s="146"/>
      <c r="X132" s="3"/>
      <c r="Y132" s="3"/>
      <c r="AE132" s="233"/>
      <c r="AF132" s="138">
        <f>AF131+$C$86</f>
        <v>0.94000000000000006</v>
      </c>
      <c r="AG132" s="133"/>
      <c r="AH132" s="236"/>
      <c r="AI132" s="145">
        <f>AI131+$C$86</f>
        <v>0.94000000000000006</v>
      </c>
      <c r="AJ132" s="146"/>
      <c r="AK132" s="3"/>
      <c r="AL132" s="3"/>
    </row>
    <row r="134" spans="1:38">
      <c r="B134" s="99">
        <v>45904</v>
      </c>
    </row>
    <row r="136" spans="1:38" ht="23.25">
      <c r="A136" s="164" t="s">
        <v>118</v>
      </c>
    </row>
  </sheetData>
  <mergeCells count="46">
    <mergeCell ref="U129:U132"/>
    <mergeCell ref="AE90:AF90"/>
    <mergeCell ref="AH90:AI90"/>
    <mergeCell ref="AH92:AH98"/>
    <mergeCell ref="AH103:AH107"/>
    <mergeCell ref="AH113:AH116"/>
    <mergeCell ref="AH121:AH124"/>
    <mergeCell ref="AH129:AH132"/>
    <mergeCell ref="U121:U124"/>
    <mergeCell ref="AE92:AE98"/>
    <mergeCell ref="AE103:AE107"/>
    <mergeCell ref="AE113:AE116"/>
    <mergeCell ref="AE121:AE124"/>
    <mergeCell ref="AE129:AE132"/>
    <mergeCell ref="R90:S90"/>
    <mergeCell ref="U90:V90"/>
    <mergeCell ref="U92:U98"/>
    <mergeCell ref="U103:U107"/>
    <mergeCell ref="U113:U116"/>
    <mergeCell ref="G92:G98"/>
    <mergeCell ref="G103:G107"/>
    <mergeCell ref="G113:G116"/>
    <mergeCell ref="G121:G124"/>
    <mergeCell ref="G129:G132"/>
    <mergeCell ref="A90:B90"/>
    <mergeCell ref="D90:E90"/>
    <mergeCell ref="D92:D98"/>
    <mergeCell ref="D103:D107"/>
    <mergeCell ref="D113:D116"/>
    <mergeCell ref="A113:A116"/>
    <mergeCell ref="A121:A124"/>
    <mergeCell ref="A129:A132"/>
    <mergeCell ref="R92:R98"/>
    <mergeCell ref="R103:R107"/>
    <mergeCell ref="R113:R116"/>
    <mergeCell ref="R121:R124"/>
    <mergeCell ref="R129:R132"/>
    <mergeCell ref="D121:D124"/>
    <mergeCell ref="D129:D132"/>
    <mergeCell ref="A92:A98"/>
    <mergeCell ref="A103:A107"/>
    <mergeCell ref="J92:J98"/>
    <mergeCell ref="J103:J107"/>
    <mergeCell ref="J113:J116"/>
    <mergeCell ref="J121:J124"/>
    <mergeCell ref="J129:J13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Properties</vt:lpstr>
      <vt:lpstr>Calculating Flowrates</vt:lpstr>
      <vt:lpstr>Mean image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陈钧</dc:creator>
  <cp:lastModifiedBy>Lab</cp:lastModifiedBy>
  <dcterms:created xsi:type="dcterms:W3CDTF">2015-06-05T18:19:34Z</dcterms:created>
  <dcterms:modified xsi:type="dcterms:W3CDTF">2025-09-05T10:55:57Z</dcterms:modified>
</cp:coreProperties>
</file>