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nheimm6l\Documents\code\act-tax\"/>
    </mc:Choice>
  </mc:AlternateContent>
  <xr:revisionPtr revIDLastSave="0" documentId="8_{87D1EFD9-E234-4312-84C9-2DE31F1D5AB4}" xr6:coauthVersionLast="43" xr6:coauthVersionMax="43" xr10:uidLastSave="{00000000-0000-0000-0000-000000000000}"/>
  <bookViews>
    <workbookView xWindow="810" yWindow="-120" windowWidth="28110" windowHeight="18240" xr2:uid="{B6AF1805-9409-4173-8B53-DA21D18061CD}"/>
  </bookViews>
  <sheets>
    <sheet name="contents" sheetId="1" r:id="rId1"/>
    <sheet name="ACT tax revenue" sheetId="6" r:id="rId2"/>
    <sheet name="all revenue" sheetId="4" r:id="rId3"/>
    <sheet name="spending" sheetId="5" r:id="rId4"/>
    <sheet name="population estimates" sheetId="2" r:id="rId5"/>
    <sheet name="inflation data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6" i="1"/>
  <c r="A5" i="1"/>
  <c r="C11" i="3"/>
  <c r="C10" i="3"/>
  <c r="C9" i="3"/>
  <c r="C8" i="3"/>
  <c r="C7" i="3"/>
  <c r="C6" i="3"/>
  <c r="C5" i="3"/>
  <c r="C4" i="3"/>
  <c r="C3" i="3"/>
  <c r="B13" i="3"/>
  <c r="B13" i="2"/>
</calcChain>
</file>

<file path=xl/sharedStrings.xml><?xml version="1.0" encoding="utf-8"?>
<sst xmlns="http://schemas.openxmlformats.org/spreadsheetml/2006/main" count="242" uniqueCount="60">
  <si>
    <t>Tax reform: the numbers so far</t>
  </si>
  <si>
    <t>Source:</t>
  </si>
  <si>
    <t>Notes:</t>
  </si>
  <si>
    <t>budget year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</si>
  <si>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</si>
  <si>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</si>
  <si>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</si>
  <si>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</si>
  <si>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</si>
  <si>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</si>
  <si>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</si>
  <si>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</si>
  <si>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</si>
  <si>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Population estimates taken from the mid-point of each budget year (December 31). The December 31, 2019 estimate applies the ACT Treasury's forecast growth rate of 1.5%.</t>
  </si>
  <si>
    <t>index</t>
  </si>
  <si>
    <t>Inflation index taken from the Dember quarter of each budget year, using the Canberra-specific consumer price index for all CPI groups.</t>
  </si>
  <si>
    <t>ACT population estimates</t>
  </si>
  <si>
    <t>Canberra inflation indices &amp; adjusters</t>
  </si>
  <si>
    <t>estimate</t>
  </si>
  <si>
    <t>price adjuster</t>
  </si>
  <si>
    <t>All ACT Government revenue</t>
  </si>
  <si>
    <t>ACT taxation revenue</t>
  </si>
  <si>
    <t>ACT Government spending</t>
  </si>
  <si>
    <t>totals</t>
  </si>
  <si>
    <t>general rates</t>
  </si>
  <si>
    <t>payroll tax</t>
  </si>
  <si>
    <t>duties</t>
  </si>
  <si>
    <t>land tax</t>
  </si>
  <si>
    <t>motor vehicle registration fees</t>
  </si>
  <si>
    <t>fire &amp; emergency services levy</t>
  </si>
  <si>
    <t>gambling taxes</t>
  </si>
  <si>
    <t>utilities (network facilities) tax</t>
  </si>
  <si>
    <t>ambulance levy</t>
  </si>
  <si>
    <t>lease variation charge</t>
  </si>
  <si>
    <t>lifetime care &amp; support, safer families levies</t>
  </si>
  <si>
    <t>energy industry levy</t>
  </si>
  <si>
    <t>REAL TERMS, PER CAPITA</t>
  </si>
  <si>
    <t>NOMINAL</t>
  </si>
  <si>
    <t>REAL TERMS (2020 dollars)</t>
  </si>
  <si>
    <t>Commonwealth grants</t>
  </si>
  <si>
    <t>ACT taxes</t>
  </si>
  <si>
    <t>sales of goods &amp; services</t>
  </si>
  <si>
    <t>dividends</t>
  </si>
  <si>
    <t>other revenue</t>
  </si>
  <si>
    <t>gains from assets</t>
  </si>
  <si>
    <t>interest</t>
  </si>
  <si>
    <t>distributions from investments</t>
  </si>
  <si>
    <t>health</t>
  </si>
  <si>
    <t>general public services</t>
  </si>
  <si>
    <t>education</t>
  </si>
  <si>
    <t>public order &amp; safety</t>
  </si>
  <si>
    <t>social protection</t>
  </si>
  <si>
    <t>transport</t>
  </si>
  <si>
    <t>recreation, culture &amp; religion</t>
  </si>
  <si>
    <t>environmental protection</t>
  </si>
  <si>
    <t>economic affairs</t>
  </si>
  <si>
    <t>housing &amp; community amenities</t>
  </si>
  <si>
    <t>fuel &amp; energy</t>
  </si>
  <si>
    <t>mining &amp; mineral resources other than fuels, manufacturing &amp; construction</t>
  </si>
  <si>
    <t>other 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</si>
</sst>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74" formatCode="0.0"/>
    <numFmt numFmtId="182" formatCode="&quot;$&quot;#,##0.00"/>
    <numFmt numFmtId="186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b/>
      <sz val="13"/>
      <color theme="1"/>
      <name val="Arial"/>
      <family val="2"/>
    </font>
    <font>
      <b/>
      <sz val="10"/>
      <color theme="0"/>
      <name val="Arial"/>
      <family val="2"/>
    </font>
    <font>
      <u/>
      <sz val="8"/>
      <color theme="10"/>
      <name val="Arial"/>
      <family val="2"/>
    </font>
    <font>
      <b/>
      <sz val="11"/>
      <color theme="0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3" applyFont="1" applyAlignment="1">
      <alignment horizontal="left" vertical="top"/>
    </xf>
    <xf numFmtId="2" fontId="3" fillId="0" borderId="0" xfId="1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3" fontId="3" fillId="0" borderId="0" xfId="1" applyNumberFormat="1" applyFont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3" fontId="3" fillId="3" borderId="0" xfId="1" applyNumberFormat="1" applyFont="1" applyFill="1" applyAlignment="1">
      <alignment horizontal="left" vertical="top"/>
    </xf>
    <xf numFmtId="174" fontId="3" fillId="0" borderId="0" xfId="0" applyNumberFormat="1" applyFont="1" applyAlignment="1">
      <alignment horizontal="left" vertical="top"/>
    </xf>
    <xf numFmtId="174" fontId="3" fillId="3" borderId="0" xfId="0" applyNumberFormat="1" applyFont="1" applyFill="1" applyAlignment="1">
      <alignment horizontal="left" vertical="top"/>
    </xf>
    <xf numFmtId="2" fontId="3" fillId="3" borderId="0" xfId="1" applyNumberFormat="1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10" fillId="0" borderId="0" xfId="3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182" fontId="3" fillId="0" borderId="0" xfId="2" applyNumberFormat="1" applyFont="1" applyAlignment="1">
      <alignment horizontal="left" vertical="top"/>
    </xf>
    <xf numFmtId="182" fontId="3" fillId="3" borderId="0" xfId="2" applyNumberFormat="1" applyFont="1" applyFill="1" applyAlignment="1">
      <alignment horizontal="left" vertical="top"/>
    </xf>
    <xf numFmtId="182" fontId="3" fillId="4" borderId="0" xfId="2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186" fontId="3" fillId="0" borderId="0" xfId="2" applyNumberFormat="1" applyFont="1" applyAlignment="1">
      <alignment horizontal="left" vertical="top"/>
    </xf>
    <xf numFmtId="186" fontId="3" fillId="3" borderId="0" xfId="2" applyNumberFormat="1" applyFont="1" applyFill="1" applyAlignment="1">
      <alignment horizontal="left" vertical="top"/>
    </xf>
    <xf numFmtId="186" fontId="3" fillId="4" borderId="0" xfId="2" applyNumberFormat="1" applyFont="1" applyFill="1" applyAlignment="1">
      <alignment horizontal="left" vertical="top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3F4A-DDEB-42A9-A8B1-FAF6DEA4A9AA}">
  <dimension ref="A1:A6"/>
  <sheetViews>
    <sheetView showGridLines="0" tabSelected="1" workbookViewId="0"/>
  </sheetViews>
  <sheetFormatPr defaultRowHeight="12.75" x14ac:dyDescent="0.25"/>
  <cols>
    <col min="1" max="16384" width="9.140625" style="1"/>
  </cols>
  <sheetData>
    <row r="1" spans="1:1" s="2" customFormat="1" ht="32.1" customHeight="1" x14ac:dyDescent="0.25">
      <c r="A1" s="5" t="s">
        <v>0</v>
      </c>
    </row>
    <row r="2" spans="1:1" ht="18" customHeight="1" x14ac:dyDescent="0.25">
      <c r="A2" s="3" t="str">
        <f>HYPERLINK('ACT tax revenue'!A1,"1. ACT tax revenue, 2011-12 to 2019-20 — nominal, real and real per capita")</f>
        <v>1. ACT tax revenue, 2011-12 to 2019-20 — nominal, real and real per capita</v>
      </c>
    </row>
    <row r="3" spans="1:1" ht="18" customHeight="1" x14ac:dyDescent="0.25">
      <c r="A3" s="3" t="str">
        <f>HYPERLINK('all revenue'!A1,"2. All ACT Government revenue, 2011-10 to 2019-20 — nominal, real and real per capita")</f>
        <v>2. All ACT Government revenue, 2011-10 to 2019-20 — nominal, real and real per capita</v>
      </c>
    </row>
    <row r="4" spans="1:1" ht="18" customHeight="1" x14ac:dyDescent="0.25">
      <c r="A4" s="3" t="str">
        <f>HYPERLINK(spending!A1,"3. ACT Government spending, 2011-12 to 2019-20 — nominal, real and real per capita")</f>
        <v>3. ACT Government spending, 2011-12 to 2019-20 — nominal, real and real per capita</v>
      </c>
    </row>
    <row r="5" spans="1:1" ht="18" customHeight="1" x14ac:dyDescent="0.25">
      <c r="A5" s="3" t="str">
        <f>HYPERLINK('population estimates'!A1,"4. Population estimates, 2011-12 to 2019-20")</f>
        <v>4. Population estimates, 2011-12 to 2019-20</v>
      </c>
    </row>
    <row r="6" spans="1:1" ht="18" customHeight="1" x14ac:dyDescent="0.25">
      <c r="A6" s="3" t="str">
        <f>HYPERLINK('inflation data'!A1,"5. Canberra inflation indices &amp; adjusters, 2011-12 to 2019-20")</f>
        <v>5. Canberra inflation indices &amp; adjusters, 2011-12 to 2019-20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5504-20E0-4CE1-8747-0A3D99785A95}">
  <dimension ref="A1:N36"/>
  <sheetViews>
    <sheetView showGridLines="0" workbookViewId="0">
      <selection activeCell="E2" sqref="A1:XFD1048576"/>
    </sheetView>
  </sheetViews>
  <sheetFormatPr defaultRowHeight="12.75" x14ac:dyDescent="0.25"/>
  <cols>
    <col min="1" max="14" width="15.7109375" style="1" customWidth="1"/>
    <col min="15" max="16384" width="9.140625" style="1"/>
  </cols>
  <sheetData>
    <row r="1" spans="1:14" s="2" customFormat="1" ht="32.1" customHeight="1" x14ac:dyDescent="0.25">
      <c r="A1" s="5" t="s">
        <v>21</v>
      </c>
    </row>
    <row r="2" spans="1:14" s="2" customFormat="1" ht="24.95" customHeight="1" x14ac:dyDescent="0.25">
      <c r="A2" s="16" t="s">
        <v>37</v>
      </c>
    </row>
    <row r="3" spans="1:14" s="15" customFormat="1" ht="14.25" x14ac:dyDescent="0.25">
      <c r="A3" s="21" t="s">
        <v>3</v>
      </c>
      <c r="B3" s="7" t="s">
        <v>24</v>
      </c>
      <c r="C3" s="7" t="s">
        <v>25</v>
      </c>
      <c r="D3" s="7" t="s">
        <v>26</v>
      </c>
      <c r="E3" s="7" t="s">
        <v>27</v>
      </c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20" t="s">
        <v>23</v>
      </c>
    </row>
    <row r="4" spans="1:14" x14ac:dyDescent="0.25">
      <c r="A4" s="1" t="s">
        <v>4</v>
      </c>
      <c r="B4" s="23">
        <v>209000000</v>
      </c>
      <c r="C4" s="23">
        <v>316000000</v>
      </c>
      <c r="D4" s="23">
        <v>320000000</v>
      </c>
      <c r="E4" s="23">
        <v>115000000</v>
      </c>
      <c r="F4" s="23">
        <v>94000000</v>
      </c>
      <c r="G4" s="23">
        <v>28000000</v>
      </c>
      <c r="H4" s="23">
        <v>53000000</v>
      </c>
      <c r="I4" s="23">
        <v>20000000</v>
      </c>
      <c r="J4" s="23">
        <v>16000000</v>
      </c>
      <c r="K4" s="23">
        <v>9000000</v>
      </c>
      <c r="L4" s="23">
        <v>0</v>
      </c>
      <c r="M4" s="23">
        <v>3000000</v>
      </c>
      <c r="N4" s="23">
        <v>1183000000</v>
      </c>
    </row>
    <row r="5" spans="1:14" x14ac:dyDescent="0.25">
      <c r="A5" s="22" t="s">
        <v>5</v>
      </c>
      <c r="B5" s="24">
        <v>290000000</v>
      </c>
      <c r="C5" s="24">
        <v>320000000</v>
      </c>
      <c r="D5" s="24">
        <v>310000000</v>
      </c>
      <c r="E5" s="24">
        <v>71000000</v>
      </c>
      <c r="F5" s="24">
        <v>102000000</v>
      </c>
      <c r="G5" s="24">
        <v>29000000</v>
      </c>
      <c r="H5" s="24">
        <v>54000000</v>
      </c>
      <c r="I5" s="24">
        <v>25000000</v>
      </c>
      <c r="J5" s="24">
        <v>17000000</v>
      </c>
      <c r="K5" s="24">
        <v>15000000</v>
      </c>
      <c r="L5" s="24">
        <v>0</v>
      </c>
      <c r="M5" s="24">
        <v>2000000</v>
      </c>
      <c r="N5" s="25">
        <v>1235000000</v>
      </c>
    </row>
    <row r="6" spans="1:14" x14ac:dyDescent="0.25">
      <c r="A6" s="1" t="s">
        <v>6</v>
      </c>
      <c r="B6" s="23">
        <v>340000000</v>
      </c>
      <c r="C6" s="23">
        <v>330000000</v>
      </c>
      <c r="D6" s="23">
        <v>291000000</v>
      </c>
      <c r="E6" s="23">
        <v>79000000</v>
      </c>
      <c r="F6" s="23">
        <v>108000000</v>
      </c>
      <c r="G6" s="23">
        <v>34000000</v>
      </c>
      <c r="H6" s="23">
        <v>52000000</v>
      </c>
      <c r="I6" s="23">
        <v>25000000</v>
      </c>
      <c r="J6" s="23">
        <v>18000000</v>
      </c>
      <c r="K6" s="23">
        <v>14000000</v>
      </c>
      <c r="L6" s="23">
        <v>0</v>
      </c>
      <c r="M6" s="23">
        <v>3000000</v>
      </c>
      <c r="N6" s="23">
        <v>1294000000</v>
      </c>
    </row>
    <row r="7" spans="1:14" x14ac:dyDescent="0.25">
      <c r="A7" s="22" t="s">
        <v>7</v>
      </c>
      <c r="B7" s="24">
        <v>376000000</v>
      </c>
      <c r="C7" s="24">
        <v>358000000</v>
      </c>
      <c r="D7" s="24">
        <v>273000000</v>
      </c>
      <c r="E7" s="24">
        <v>96000000</v>
      </c>
      <c r="F7" s="24">
        <v>111000000</v>
      </c>
      <c r="G7" s="24">
        <v>43000000</v>
      </c>
      <c r="H7" s="24">
        <v>52000000</v>
      </c>
      <c r="I7" s="24">
        <v>26000000</v>
      </c>
      <c r="J7" s="24">
        <v>19000000</v>
      </c>
      <c r="K7" s="24">
        <v>11000000</v>
      </c>
      <c r="L7" s="24">
        <v>10000000</v>
      </c>
      <c r="M7" s="24">
        <v>2000000</v>
      </c>
      <c r="N7" s="25">
        <v>1377000000</v>
      </c>
    </row>
    <row r="8" spans="1:14" x14ac:dyDescent="0.25">
      <c r="A8" s="1" t="s">
        <v>8</v>
      </c>
      <c r="B8" s="23">
        <v>423000000</v>
      </c>
      <c r="C8" s="23">
        <v>422000000</v>
      </c>
      <c r="D8" s="23">
        <v>331000000</v>
      </c>
      <c r="E8" s="23">
        <v>101000000</v>
      </c>
      <c r="F8" s="23">
        <v>115000000</v>
      </c>
      <c r="G8" s="23">
        <v>55000000</v>
      </c>
      <c r="H8" s="23">
        <v>51000000</v>
      </c>
      <c r="I8" s="23">
        <v>29000000</v>
      </c>
      <c r="J8" s="23">
        <v>20000000</v>
      </c>
      <c r="K8" s="23">
        <v>7000000</v>
      </c>
      <c r="L8" s="23">
        <v>10000000</v>
      </c>
      <c r="M8" s="23">
        <v>3000000</v>
      </c>
      <c r="N8" s="23">
        <v>1567000000</v>
      </c>
    </row>
    <row r="9" spans="1:14" x14ac:dyDescent="0.25">
      <c r="A9" s="22" t="s">
        <v>9</v>
      </c>
      <c r="B9" s="24">
        <v>452000000</v>
      </c>
      <c r="C9" s="24">
        <v>449000000</v>
      </c>
      <c r="D9" s="24">
        <v>350000000</v>
      </c>
      <c r="E9" s="24">
        <v>106000000</v>
      </c>
      <c r="F9" s="24">
        <v>125000000</v>
      </c>
      <c r="G9" s="24">
        <v>65000000</v>
      </c>
      <c r="H9" s="24">
        <v>51000000</v>
      </c>
      <c r="I9" s="24">
        <v>34000000</v>
      </c>
      <c r="J9" s="24">
        <v>22000000</v>
      </c>
      <c r="K9" s="24">
        <v>21000000</v>
      </c>
      <c r="L9" s="24">
        <v>19000000</v>
      </c>
      <c r="M9" s="24">
        <v>2000000</v>
      </c>
      <c r="N9" s="25">
        <v>1696000000</v>
      </c>
    </row>
    <row r="10" spans="1:14" x14ac:dyDescent="0.25">
      <c r="A10" s="1" t="s">
        <v>10</v>
      </c>
      <c r="B10" s="23">
        <v>491482000</v>
      </c>
      <c r="C10" s="23">
        <v>486050000</v>
      </c>
      <c r="D10" s="23">
        <v>257771000</v>
      </c>
      <c r="E10" s="23">
        <v>133924000</v>
      </c>
      <c r="F10" s="23">
        <v>134119000</v>
      </c>
      <c r="G10" s="23">
        <v>73733000</v>
      </c>
      <c r="H10" s="23">
        <v>51094000</v>
      </c>
      <c r="I10" s="23">
        <v>36942000</v>
      </c>
      <c r="J10" s="23">
        <v>24090000</v>
      </c>
      <c r="K10" s="23">
        <v>6194000</v>
      </c>
      <c r="L10" s="23">
        <v>19284000</v>
      </c>
      <c r="M10" s="23">
        <v>3591000</v>
      </c>
      <c r="N10" s="23">
        <v>1718274000</v>
      </c>
    </row>
    <row r="11" spans="1:14" x14ac:dyDescent="0.25">
      <c r="A11" s="22" t="s">
        <v>11</v>
      </c>
      <c r="B11" s="24">
        <v>558484000</v>
      </c>
      <c r="C11" s="24">
        <v>549238000</v>
      </c>
      <c r="D11" s="24">
        <v>278510000</v>
      </c>
      <c r="E11" s="24">
        <v>137074000</v>
      </c>
      <c r="F11" s="24">
        <v>144791000</v>
      </c>
      <c r="G11" s="24">
        <v>84135000</v>
      </c>
      <c r="H11" s="24">
        <v>59691000</v>
      </c>
      <c r="I11" s="24">
        <v>41043000</v>
      </c>
      <c r="J11" s="24">
        <v>22532000</v>
      </c>
      <c r="K11" s="24">
        <v>32847000</v>
      </c>
      <c r="L11" s="24">
        <v>19605000</v>
      </c>
      <c r="M11" s="24">
        <v>3955000</v>
      </c>
      <c r="N11" s="25">
        <v>1931905000</v>
      </c>
    </row>
    <row r="12" spans="1:14" x14ac:dyDescent="0.25">
      <c r="A12" s="1" t="s">
        <v>12</v>
      </c>
      <c r="B12" s="23">
        <v>599071000</v>
      </c>
      <c r="C12" s="23">
        <v>582476000</v>
      </c>
      <c r="D12" s="23">
        <v>283368000</v>
      </c>
      <c r="E12" s="23">
        <v>150945000</v>
      </c>
      <c r="F12" s="23">
        <v>149600000</v>
      </c>
      <c r="G12" s="23">
        <v>87374000</v>
      </c>
      <c r="H12" s="23">
        <v>63658000</v>
      </c>
      <c r="I12" s="23">
        <v>42368000</v>
      </c>
      <c r="J12" s="23">
        <v>25603000</v>
      </c>
      <c r="K12" s="23">
        <v>23207000</v>
      </c>
      <c r="L12" s="23">
        <v>19980000</v>
      </c>
      <c r="M12" s="23">
        <v>3530000</v>
      </c>
      <c r="N12" s="23">
        <v>2031180000</v>
      </c>
    </row>
    <row r="13" spans="1:14" x14ac:dyDescent="0.25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s="2" customFormat="1" ht="24.95" customHeight="1" x14ac:dyDescent="0.25">
      <c r="A14" s="16" t="s">
        <v>38</v>
      </c>
    </row>
    <row r="15" spans="1:14" s="15" customFormat="1" ht="14.25" x14ac:dyDescent="0.25">
      <c r="A15" s="21" t="s">
        <v>3</v>
      </c>
      <c r="B15" s="7" t="s">
        <v>24</v>
      </c>
      <c r="C15" s="7" t="s">
        <v>25</v>
      </c>
      <c r="D15" s="7" t="s">
        <v>26</v>
      </c>
      <c r="E15" s="7" t="s">
        <v>27</v>
      </c>
      <c r="F15" s="7" t="s">
        <v>28</v>
      </c>
      <c r="G15" s="7" t="s">
        <v>29</v>
      </c>
      <c r="H15" s="7" t="s">
        <v>30</v>
      </c>
      <c r="I15" s="7" t="s">
        <v>31</v>
      </c>
      <c r="J15" s="7" t="s">
        <v>32</v>
      </c>
      <c r="K15" s="7" t="s">
        <v>33</v>
      </c>
      <c r="L15" s="7" t="s">
        <v>34</v>
      </c>
      <c r="M15" s="7" t="s">
        <v>35</v>
      </c>
      <c r="N15" s="20" t="s">
        <v>23</v>
      </c>
    </row>
    <row r="16" spans="1:14" x14ac:dyDescent="0.25">
      <c r="A16" s="1" t="s">
        <v>4</v>
      </c>
      <c r="B16" s="23">
        <v>240109890.10989001</v>
      </c>
      <c r="C16" s="23">
        <v>363036963.03696299</v>
      </c>
      <c r="D16" s="23">
        <v>367632367.63236701</v>
      </c>
      <c r="E16" s="23">
        <v>132117882.117882</v>
      </c>
      <c r="F16" s="23">
        <v>107992007.992007</v>
      </c>
      <c r="G16" s="23">
        <v>32167832.167832099</v>
      </c>
      <c r="H16" s="23">
        <v>60889110.889110804</v>
      </c>
      <c r="I16" s="23">
        <v>22977022.977022901</v>
      </c>
      <c r="J16" s="23">
        <v>18381618.381618299</v>
      </c>
      <c r="K16" s="23">
        <v>10339660.3396603</v>
      </c>
      <c r="L16" s="23">
        <v>0</v>
      </c>
      <c r="M16" s="23">
        <v>3446553.4465534398</v>
      </c>
      <c r="N16" s="23">
        <v>1359090909.0908999</v>
      </c>
    </row>
    <row r="17" spans="1:14" x14ac:dyDescent="0.25">
      <c r="A17" s="22" t="s">
        <v>5</v>
      </c>
      <c r="B17" s="24">
        <v>327603143.41846699</v>
      </c>
      <c r="C17" s="24">
        <v>361493123.772102</v>
      </c>
      <c r="D17" s="24">
        <v>350196463.65422398</v>
      </c>
      <c r="E17" s="24">
        <v>80206286.836935103</v>
      </c>
      <c r="F17" s="24">
        <v>115225933.20235699</v>
      </c>
      <c r="G17" s="24">
        <v>32760314.341846701</v>
      </c>
      <c r="H17" s="24">
        <v>61001964.636542201</v>
      </c>
      <c r="I17" s="24">
        <v>28241650.2946954</v>
      </c>
      <c r="J17" s="24">
        <v>19204322.200392898</v>
      </c>
      <c r="K17" s="24">
        <v>16944990.176817201</v>
      </c>
      <c r="L17" s="24">
        <v>0</v>
      </c>
      <c r="M17" s="24">
        <v>2259332.02357563</v>
      </c>
      <c r="N17" s="25">
        <v>1395137524.55795</v>
      </c>
    </row>
    <row r="18" spans="1:14" x14ac:dyDescent="0.25">
      <c r="A18" s="1" t="s">
        <v>6</v>
      </c>
      <c r="B18" s="23">
        <v>375600384.24591702</v>
      </c>
      <c r="C18" s="23">
        <v>364553314.12103701</v>
      </c>
      <c r="D18" s="23">
        <v>321469740.63400501</v>
      </c>
      <c r="E18" s="23">
        <v>87271853.9865513</v>
      </c>
      <c r="F18" s="23">
        <v>119308357.348703</v>
      </c>
      <c r="G18" s="23">
        <v>37560038.424591698</v>
      </c>
      <c r="H18" s="23">
        <v>57444764.649375603</v>
      </c>
      <c r="I18" s="23">
        <v>27617675.312199801</v>
      </c>
      <c r="J18" s="23">
        <v>19884726.224783801</v>
      </c>
      <c r="K18" s="23">
        <v>15465898.1748318</v>
      </c>
      <c r="L18" s="23">
        <v>0</v>
      </c>
      <c r="M18" s="23">
        <v>3314121.03746397</v>
      </c>
      <c r="N18" s="23">
        <v>1429490874.1594601</v>
      </c>
    </row>
    <row r="19" spans="1:14" x14ac:dyDescent="0.25">
      <c r="A19" s="22" t="s">
        <v>7</v>
      </c>
      <c r="B19" s="24">
        <v>410636277.302944</v>
      </c>
      <c r="C19" s="24">
        <v>390978157.64482403</v>
      </c>
      <c r="D19" s="24">
        <v>298148148.148148</v>
      </c>
      <c r="E19" s="24">
        <v>104843304.84330399</v>
      </c>
      <c r="F19" s="24">
        <v>121225071.225071</v>
      </c>
      <c r="G19" s="24">
        <v>46961063.627730198</v>
      </c>
      <c r="H19" s="24">
        <v>56790123.456790097</v>
      </c>
      <c r="I19" s="24">
        <v>28395061.728395</v>
      </c>
      <c r="J19" s="24">
        <v>20750237.416903999</v>
      </c>
      <c r="K19" s="24">
        <v>12013295.346628601</v>
      </c>
      <c r="L19" s="24">
        <v>10921177.5878442</v>
      </c>
      <c r="M19" s="24">
        <v>2184235.51756885</v>
      </c>
      <c r="N19" s="25">
        <v>1503846153.8461499</v>
      </c>
    </row>
    <row r="20" spans="1:14" x14ac:dyDescent="0.25">
      <c r="A20" s="1" t="s">
        <v>8</v>
      </c>
      <c r="B20" s="23">
        <v>458915094.33962202</v>
      </c>
      <c r="C20" s="23">
        <v>457830188.679245</v>
      </c>
      <c r="D20" s="23">
        <v>359103773.58490503</v>
      </c>
      <c r="E20" s="23">
        <v>109575471.69811299</v>
      </c>
      <c r="F20" s="23">
        <v>124764150.943396</v>
      </c>
      <c r="G20" s="23">
        <v>59669811.320754699</v>
      </c>
      <c r="H20" s="23">
        <v>55330188.679245196</v>
      </c>
      <c r="I20" s="23">
        <v>31462264.150943398</v>
      </c>
      <c r="J20" s="23">
        <v>21698113.207547098</v>
      </c>
      <c r="K20" s="23">
        <v>7594339.6226415103</v>
      </c>
      <c r="L20" s="23">
        <v>10849056.603773501</v>
      </c>
      <c r="M20" s="23">
        <v>3254716.9811320701</v>
      </c>
      <c r="N20" s="23">
        <v>1700047169.8113201</v>
      </c>
    </row>
    <row r="21" spans="1:14" x14ac:dyDescent="0.25">
      <c r="A21" s="22" t="s">
        <v>9</v>
      </c>
      <c r="B21" s="24">
        <v>481742354.03151</v>
      </c>
      <c r="C21" s="24">
        <v>478544949.02687597</v>
      </c>
      <c r="D21" s="24">
        <v>373030583.87395698</v>
      </c>
      <c r="E21" s="24">
        <v>112974976.83039799</v>
      </c>
      <c r="F21" s="24">
        <v>133225208.52641299</v>
      </c>
      <c r="G21" s="24">
        <v>69277108.433734894</v>
      </c>
      <c r="H21" s="24">
        <v>54355885.078776598</v>
      </c>
      <c r="I21" s="24">
        <v>36237256.719184399</v>
      </c>
      <c r="J21" s="24">
        <v>23447636.700648699</v>
      </c>
      <c r="K21" s="24">
        <v>22381835.032437399</v>
      </c>
      <c r="L21" s="24">
        <v>20250231.696014799</v>
      </c>
      <c r="M21" s="24">
        <v>2131603.3364226101</v>
      </c>
      <c r="N21" s="25">
        <v>1807599629.28637</v>
      </c>
    </row>
    <row r="22" spans="1:14" x14ac:dyDescent="0.25">
      <c r="A22" s="1" t="s">
        <v>10</v>
      </c>
      <c r="B22" s="23">
        <v>512424569.35630101</v>
      </c>
      <c r="C22" s="23">
        <v>506761106.07434201</v>
      </c>
      <c r="D22" s="23">
        <v>268754895.73889297</v>
      </c>
      <c r="E22" s="23">
        <v>139630643.699002</v>
      </c>
      <c r="F22" s="23">
        <v>139833952.855847</v>
      </c>
      <c r="G22" s="23">
        <v>76874841.341795102</v>
      </c>
      <c r="H22" s="23">
        <v>53271169.537624598</v>
      </c>
      <c r="I22" s="23">
        <v>38516137.805983603</v>
      </c>
      <c r="J22" s="23">
        <v>25116500.4533091</v>
      </c>
      <c r="K22" s="23">
        <v>6457932.9102447797</v>
      </c>
      <c r="L22" s="23">
        <v>20105711.695376199</v>
      </c>
      <c r="M22" s="23">
        <v>3744016.3191296398</v>
      </c>
      <c r="N22" s="23">
        <v>1791491477.7878499</v>
      </c>
    </row>
    <row r="23" spans="1:14" x14ac:dyDescent="0.25">
      <c r="A23" s="22" t="s">
        <v>11</v>
      </c>
      <c r="B23" s="24">
        <v>567866136.16268694</v>
      </c>
      <c r="C23" s="24">
        <v>558464809.90274096</v>
      </c>
      <c r="D23" s="24">
        <v>283188770.99911499</v>
      </c>
      <c r="E23" s="24">
        <v>139376746.24226299</v>
      </c>
      <c r="F23" s="24">
        <v>147223386.38373101</v>
      </c>
      <c r="G23" s="24">
        <v>85548408.488063604</v>
      </c>
      <c r="H23" s="24">
        <v>60693766.578249298</v>
      </c>
      <c r="I23" s="24">
        <v>41732493.368700199</v>
      </c>
      <c r="J23" s="24">
        <v>22910521.662245799</v>
      </c>
      <c r="K23" s="24">
        <v>33398806.366047699</v>
      </c>
      <c r="L23" s="24">
        <v>19934350.1326259</v>
      </c>
      <c r="M23" s="24">
        <v>4021441.20247568</v>
      </c>
      <c r="N23" s="25">
        <v>1964359637.48894</v>
      </c>
    </row>
    <row r="24" spans="1:14" x14ac:dyDescent="0.25">
      <c r="A24" s="1" t="s">
        <v>12</v>
      </c>
      <c r="B24" s="23">
        <v>599071000</v>
      </c>
      <c r="C24" s="23">
        <v>582476000</v>
      </c>
      <c r="D24" s="23">
        <v>283368000</v>
      </c>
      <c r="E24" s="23">
        <v>150945000</v>
      </c>
      <c r="F24" s="23">
        <v>149600000</v>
      </c>
      <c r="G24" s="23">
        <v>87374000</v>
      </c>
      <c r="H24" s="23">
        <v>63658000</v>
      </c>
      <c r="I24" s="23">
        <v>42368000</v>
      </c>
      <c r="J24" s="23">
        <v>25603000</v>
      </c>
      <c r="K24" s="23">
        <v>23207000</v>
      </c>
      <c r="L24" s="23">
        <v>19980000</v>
      </c>
      <c r="M24" s="23">
        <v>3530000</v>
      </c>
      <c r="N24" s="23">
        <v>2031180000</v>
      </c>
    </row>
    <row r="25" spans="1:14" x14ac:dyDescent="0.25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s="2" customFormat="1" ht="24.95" customHeight="1" x14ac:dyDescent="0.25">
      <c r="A26" s="16" t="s">
        <v>36</v>
      </c>
    </row>
    <row r="27" spans="1:14" s="15" customFormat="1" ht="14.25" x14ac:dyDescent="0.25">
      <c r="A27" s="21" t="s">
        <v>3</v>
      </c>
      <c r="B27" s="7" t="s">
        <v>24</v>
      </c>
      <c r="C27" s="7" t="s">
        <v>25</v>
      </c>
      <c r="D27" s="7" t="s">
        <v>26</v>
      </c>
      <c r="E27" s="7" t="s">
        <v>27</v>
      </c>
      <c r="F27" s="7" t="s">
        <v>28</v>
      </c>
      <c r="G27" s="7" t="s">
        <v>29</v>
      </c>
      <c r="H27" s="7" t="s">
        <v>30</v>
      </c>
      <c r="I27" s="7" t="s">
        <v>31</v>
      </c>
      <c r="J27" s="7" t="s">
        <v>32</v>
      </c>
      <c r="K27" s="7" t="s">
        <v>33</v>
      </c>
      <c r="L27" s="7" t="s">
        <v>34</v>
      </c>
      <c r="M27" s="7" t="s">
        <v>35</v>
      </c>
      <c r="N27" s="20" t="s">
        <v>23</v>
      </c>
    </row>
    <row r="28" spans="1:14" x14ac:dyDescent="0.25">
      <c r="A28" s="1" t="s">
        <v>4</v>
      </c>
      <c r="B28" s="17">
        <v>645.335259789529</v>
      </c>
      <c r="C28" s="17">
        <v>975.72221097364195</v>
      </c>
      <c r="D28" s="17">
        <v>988.07312503659898</v>
      </c>
      <c r="E28" s="17">
        <v>355.08877931002797</v>
      </c>
      <c r="F28" s="17">
        <v>290.24648047950097</v>
      </c>
      <c r="G28" s="17">
        <v>86.456398440702401</v>
      </c>
      <c r="H28" s="17">
        <v>163.64961133418601</v>
      </c>
      <c r="I28" s="17">
        <v>61.754570314787401</v>
      </c>
      <c r="J28" s="17">
        <v>49.403656251829901</v>
      </c>
      <c r="K28" s="17">
        <v>27.789556641654301</v>
      </c>
      <c r="L28" s="17">
        <v>0</v>
      </c>
      <c r="M28" s="17">
        <v>9.2631855472181197</v>
      </c>
      <c r="N28" s="17">
        <v>3652.78283411967</v>
      </c>
    </row>
    <row r="29" spans="1:14" x14ac:dyDescent="0.25">
      <c r="A29" s="22" t="s">
        <v>5</v>
      </c>
      <c r="B29" s="18">
        <v>862.54026575902697</v>
      </c>
      <c r="C29" s="18">
        <v>951.76856911340894</v>
      </c>
      <c r="D29" s="18">
        <v>922.02580132861499</v>
      </c>
      <c r="E29" s="18">
        <v>211.17365127203701</v>
      </c>
      <c r="F29" s="18">
        <v>303.37623140489899</v>
      </c>
      <c r="G29" s="18">
        <v>86.254026575902699</v>
      </c>
      <c r="H29" s="18">
        <v>160.610946037887</v>
      </c>
      <c r="I29" s="18">
        <v>74.356919461985001</v>
      </c>
      <c r="J29" s="18">
        <v>50.562705234149803</v>
      </c>
      <c r="K29" s="18">
        <v>44.614151677191003</v>
      </c>
      <c r="L29" s="18">
        <v>0</v>
      </c>
      <c r="M29" s="18">
        <v>5.9485535569588004</v>
      </c>
      <c r="N29" s="19">
        <v>3673.23182142206</v>
      </c>
    </row>
    <row r="30" spans="1:14" x14ac:dyDescent="0.25">
      <c r="A30" s="1" t="s">
        <v>6</v>
      </c>
      <c r="B30" s="17">
        <v>972.25701169999104</v>
      </c>
      <c r="C30" s="17">
        <v>943.66121723822698</v>
      </c>
      <c r="D30" s="17">
        <v>832.13761883734503</v>
      </c>
      <c r="E30" s="17">
        <v>225.90677624793901</v>
      </c>
      <c r="F30" s="17">
        <v>308.83458018705602</v>
      </c>
      <c r="G30" s="17">
        <v>97.225701169999098</v>
      </c>
      <c r="H30" s="17">
        <v>148.69813120117499</v>
      </c>
      <c r="I30" s="17">
        <v>71.489486154411097</v>
      </c>
      <c r="J30" s="17">
        <v>51.472430031176003</v>
      </c>
      <c r="K30" s="17">
        <v>40.034112246470201</v>
      </c>
      <c r="L30" s="17">
        <v>0</v>
      </c>
      <c r="M30" s="17">
        <v>8.5787383385293392</v>
      </c>
      <c r="N30" s="17">
        <v>3700.29580335232</v>
      </c>
    </row>
    <row r="31" spans="1:14" x14ac:dyDescent="0.25">
      <c r="A31" s="22" t="s">
        <v>7</v>
      </c>
      <c r="B31" s="18">
        <v>1047.59229988939</v>
      </c>
      <c r="C31" s="18">
        <v>997.44160468192104</v>
      </c>
      <c r="D31" s="18">
        <v>760.61887731330899</v>
      </c>
      <c r="E31" s="18">
        <v>267.47037443984402</v>
      </c>
      <c r="F31" s="18">
        <v>309.26262044607</v>
      </c>
      <c r="G31" s="18">
        <v>119.80443855118</v>
      </c>
      <c r="H31" s="18">
        <v>144.87978615491599</v>
      </c>
      <c r="I31" s="18">
        <v>72.439893077457995</v>
      </c>
      <c r="J31" s="18">
        <v>52.936844941219299</v>
      </c>
      <c r="K31" s="18">
        <v>30.6476470712322</v>
      </c>
      <c r="L31" s="18">
        <v>27.861497337483801</v>
      </c>
      <c r="M31" s="18">
        <v>5.5722994674967596</v>
      </c>
      <c r="N31" s="19">
        <v>3836.5281833715198</v>
      </c>
    </row>
    <row r="32" spans="1:14" x14ac:dyDescent="0.25">
      <c r="A32" s="1" t="s">
        <v>8</v>
      </c>
      <c r="B32" s="17">
        <v>1150.52646785607</v>
      </c>
      <c r="C32" s="17">
        <v>1147.80654712827</v>
      </c>
      <c r="D32" s="17">
        <v>900.29376089919504</v>
      </c>
      <c r="E32" s="17">
        <v>274.71199350700499</v>
      </c>
      <c r="F32" s="17">
        <v>312.79088369609502</v>
      </c>
      <c r="G32" s="17">
        <v>149.595640028567</v>
      </c>
      <c r="H32" s="17">
        <v>138.71595711739801</v>
      </c>
      <c r="I32" s="17">
        <v>78.877701105971795</v>
      </c>
      <c r="J32" s="17">
        <v>54.398414555842599</v>
      </c>
      <c r="K32" s="17">
        <v>19.039445094544899</v>
      </c>
      <c r="L32" s="17">
        <v>27.1992072779213</v>
      </c>
      <c r="M32" s="17">
        <v>8.1597621833763903</v>
      </c>
      <c r="N32" s="17">
        <v>4262.11578045026</v>
      </c>
    </row>
    <row r="33" spans="1:14" x14ac:dyDescent="0.25">
      <c r="A33" s="22" t="s">
        <v>9</v>
      </c>
      <c r="B33" s="18">
        <v>1182.2217385782401</v>
      </c>
      <c r="C33" s="18">
        <v>1174.3751341186501</v>
      </c>
      <c r="D33" s="18">
        <v>915.43718695218104</v>
      </c>
      <c r="E33" s="18">
        <v>277.24669090551703</v>
      </c>
      <c r="F33" s="18">
        <v>326.94185248292098</v>
      </c>
      <c r="G33" s="18">
        <v>170.00976329111899</v>
      </c>
      <c r="H33" s="18">
        <v>133.392275813032</v>
      </c>
      <c r="I33" s="18">
        <v>88.928183875354705</v>
      </c>
      <c r="J33" s="18">
        <v>57.541766036994197</v>
      </c>
      <c r="K33" s="18">
        <v>54.926231217130798</v>
      </c>
      <c r="L33" s="18">
        <v>49.6951615774041</v>
      </c>
      <c r="M33" s="18">
        <v>5.2310696397267398</v>
      </c>
      <c r="N33" s="19">
        <v>4435.9470544882797</v>
      </c>
    </row>
    <row r="34" spans="1:14" x14ac:dyDescent="0.25">
      <c r="A34" s="1" t="s">
        <v>10</v>
      </c>
      <c r="B34" s="17">
        <v>1232.16303340988</v>
      </c>
      <c r="C34" s="17">
        <v>1218.5448142330099</v>
      </c>
      <c r="D34" s="17">
        <v>646.241158954139</v>
      </c>
      <c r="E34" s="17">
        <v>335.75228001510698</v>
      </c>
      <c r="F34" s="17">
        <v>336.24115202164</v>
      </c>
      <c r="G34" s="17">
        <v>184.85128029594301</v>
      </c>
      <c r="H34" s="17">
        <v>128.09449385540901</v>
      </c>
      <c r="I34" s="17">
        <v>92.614921360757506</v>
      </c>
      <c r="J34" s="17">
        <v>60.3944955763263</v>
      </c>
      <c r="K34" s="17">
        <v>15.5285805562376</v>
      </c>
      <c r="L34" s="17">
        <v>48.345680892232302</v>
      </c>
      <c r="M34" s="17">
        <v>9.0027660280028208</v>
      </c>
      <c r="N34" s="17">
        <v>4307.77465719869</v>
      </c>
    </row>
    <row r="35" spans="1:14" x14ac:dyDescent="0.25">
      <c r="A35" s="22" t="s">
        <v>11</v>
      </c>
      <c r="B35" s="18">
        <v>1341.4139572127101</v>
      </c>
      <c r="C35" s="18">
        <v>1319.2061348786999</v>
      </c>
      <c r="D35" s="18">
        <v>668.94879929113995</v>
      </c>
      <c r="E35" s="18">
        <v>329.23588996457499</v>
      </c>
      <c r="F35" s="18">
        <v>347.77123118797698</v>
      </c>
      <c r="G35" s="18">
        <v>202.082536455998</v>
      </c>
      <c r="H35" s="18">
        <v>143.37087637243701</v>
      </c>
      <c r="I35" s="18">
        <v>98.580537751988402</v>
      </c>
      <c r="J35" s="18">
        <v>54.119257282065199</v>
      </c>
      <c r="K35" s="18">
        <v>78.8946939439018</v>
      </c>
      <c r="L35" s="18">
        <v>47.088941905507198</v>
      </c>
      <c r="M35" s="18">
        <v>9.4994524476552407</v>
      </c>
      <c r="N35" s="19">
        <v>4640.2123086946604</v>
      </c>
    </row>
    <row r="36" spans="1:14" x14ac:dyDescent="0.25">
      <c r="A36" s="1" t="s">
        <v>12</v>
      </c>
      <c r="B36" s="17">
        <v>1394.21292405086</v>
      </c>
      <c r="C36" s="17">
        <v>1355.5915194516999</v>
      </c>
      <c r="D36" s="17">
        <v>659.47997459807698</v>
      </c>
      <c r="E36" s="17">
        <v>351.29303508408401</v>
      </c>
      <c r="F36" s="17">
        <v>348.16282784178998</v>
      </c>
      <c r="G36" s="17">
        <v>203.344778875993</v>
      </c>
      <c r="H36" s="17">
        <v>148.15073057989699</v>
      </c>
      <c r="I36" s="17">
        <v>98.602691778081294</v>
      </c>
      <c r="J36" s="17">
        <v>59.585647601827198</v>
      </c>
      <c r="K36" s="17">
        <v>54.009456856446597</v>
      </c>
      <c r="L36" s="17">
        <v>46.499286766570599</v>
      </c>
      <c r="M36" s="17">
        <v>8.2153394537534599</v>
      </c>
      <c r="N36" s="17">
        <v>4727.1482129390797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839C-3F26-449B-9A86-82ACE6E5DAA5}">
  <dimension ref="A1:J36"/>
  <sheetViews>
    <sheetView workbookViewId="0">
      <selection activeCell="A27" sqref="A27"/>
    </sheetView>
  </sheetViews>
  <sheetFormatPr defaultRowHeight="12.75" x14ac:dyDescent="0.25"/>
  <cols>
    <col min="1" max="10" width="15.7109375" style="1" customWidth="1"/>
    <col min="11" max="16384" width="9.140625" style="1"/>
  </cols>
  <sheetData>
    <row r="1" spans="1:10" s="2" customFormat="1" ht="32.1" customHeight="1" x14ac:dyDescent="0.25">
      <c r="A1" s="5" t="s">
        <v>20</v>
      </c>
    </row>
    <row r="2" spans="1:10" s="2" customFormat="1" ht="24.95" customHeight="1" x14ac:dyDescent="0.25">
      <c r="A2" s="16" t="s">
        <v>37</v>
      </c>
    </row>
    <row r="3" spans="1:10" s="15" customFormat="1" ht="14.25" x14ac:dyDescent="0.25">
      <c r="A3" s="21" t="s">
        <v>3</v>
      </c>
      <c r="B3" s="7" t="s">
        <v>39</v>
      </c>
      <c r="C3" s="7" t="s">
        <v>40</v>
      </c>
      <c r="D3" s="7" t="s">
        <v>41</v>
      </c>
      <c r="E3" s="7" t="s">
        <v>42</v>
      </c>
      <c r="F3" s="7" t="s">
        <v>43</v>
      </c>
      <c r="G3" s="7" t="s">
        <v>44</v>
      </c>
      <c r="H3" s="7" t="s">
        <v>45</v>
      </c>
      <c r="I3" s="7" t="s">
        <v>46</v>
      </c>
      <c r="J3" s="20" t="s">
        <v>23</v>
      </c>
    </row>
    <row r="4" spans="1:10" x14ac:dyDescent="0.25">
      <c r="A4" s="1" t="s">
        <v>4</v>
      </c>
      <c r="B4" s="23">
        <v>1605000000</v>
      </c>
      <c r="C4" s="23">
        <v>1183000000</v>
      </c>
      <c r="D4" s="23">
        <v>472000000</v>
      </c>
      <c r="E4" s="23">
        <v>446000000</v>
      </c>
      <c r="F4" s="23">
        <v>151000000</v>
      </c>
      <c r="G4" s="23">
        <v>93000000</v>
      </c>
      <c r="H4" s="23">
        <v>168000000</v>
      </c>
      <c r="I4" s="23">
        <v>0</v>
      </c>
      <c r="J4" s="23">
        <v>4118000000</v>
      </c>
    </row>
    <row r="5" spans="1:10" x14ac:dyDescent="0.25">
      <c r="A5" s="22" t="s">
        <v>5</v>
      </c>
      <c r="B5" s="24">
        <v>1713000000</v>
      </c>
      <c r="C5" s="24">
        <v>1235000000</v>
      </c>
      <c r="D5" s="24">
        <v>482000000</v>
      </c>
      <c r="E5" s="24">
        <v>285000000</v>
      </c>
      <c r="F5" s="24">
        <v>123000000</v>
      </c>
      <c r="G5" s="24">
        <v>66000000</v>
      </c>
      <c r="H5" s="24">
        <v>138000000</v>
      </c>
      <c r="I5" s="24">
        <v>73000000</v>
      </c>
      <c r="J5" s="25">
        <v>4115000000</v>
      </c>
    </row>
    <row r="6" spans="1:10" x14ac:dyDescent="0.25">
      <c r="A6" s="1" t="s">
        <v>6</v>
      </c>
      <c r="B6" s="23">
        <v>1840000000</v>
      </c>
      <c r="C6" s="23">
        <v>1294000000</v>
      </c>
      <c r="D6" s="23">
        <v>500000000</v>
      </c>
      <c r="E6" s="23">
        <v>215000000</v>
      </c>
      <c r="F6" s="23">
        <v>142000000</v>
      </c>
      <c r="G6" s="23">
        <v>90000000</v>
      </c>
      <c r="H6" s="23">
        <v>141000000</v>
      </c>
      <c r="I6" s="23">
        <v>118000000</v>
      </c>
      <c r="J6" s="23">
        <v>4340000000</v>
      </c>
    </row>
    <row r="7" spans="1:10" x14ac:dyDescent="0.25">
      <c r="A7" s="22" t="s">
        <v>7</v>
      </c>
      <c r="B7" s="24">
        <v>1992000000</v>
      </c>
      <c r="C7" s="24">
        <v>1377000000</v>
      </c>
      <c r="D7" s="24">
        <v>475000000</v>
      </c>
      <c r="E7" s="24">
        <v>299000000</v>
      </c>
      <c r="F7" s="24">
        <v>130000000</v>
      </c>
      <c r="G7" s="24">
        <v>82000000</v>
      </c>
      <c r="H7" s="24">
        <v>131000000</v>
      </c>
      <c r="I7" s="24">
        <v>69000000</v>
      </c>
      <c r="J7" s="25">
        <v>4555000000</v>
      </c>
    </row>
    <row r="8" spans="1:10" x14ac:dyDescent="0.25">
      <c r="A8" s="1" t="s">
        <v>8</v>
      </c>
      <c r="B8" s="23">
        <v>1886000000</v>
      </c>
      <c r="C8" s="23">
        <v>1567000000</v>
      </c>
      <c r="D8" s="23">
        <v>516000000</v>
      </c>
      <c r="E8" s="23">
        <v>409000000</v>
      </c>
      <c r="F8" s="23">
        <v>144000000</v>
      </c>
      <c r="G8" s="23">
        <v>80000000</v>
      </c>
      <c r="H8" s="23">
        <v>130000000</v>
      </c>
      <c r="I8" s="23">
        <v>54000000</v>
      </c>
      <c r="J8" s="23">
        <v>4786000000</v>
      </c>
    </row>
    <row r="9" spans="1:10" x14ac:dyDescent="0.25">
      <c r="A9" s="22" t="s">
        <v>9</v>
      </c>
      <c r="B9" s="24">
        <v>2049000000</v>
      </c>
      <c r="C9" s="24">
        <v>1696000000</v>
      </c>
      <c r="D9" s="24">
        <v>522000000</v>
      </c>
      <c r="E9" s="24">
        <v>507000000</v>
      </c>
      <c r="F9" s="24">
        <v>161000000</v>
      </c>
      <c r="G9" s="24">
        <v>116000000</v>
      </c>
      <c r="H9" s="24">
        <v>131000000</v>
      </c>
      <c r="I9" s="24">
        <v>38000000</v>
      </c>
      <c r="J9" s="25">
        <v>5220000000</v>
      </c>
    </row>
    <row r="10" spans="1:10" x14ac:dyDescent="0.25">
      <c r="A10" s="1" t="s">
        <v>10</v>
      </c>
      <c r="B10" s="23">
        <v>2281000000</v>
      </c>
      <c r="C10" s="23">
        <v>1718274000</v>
      </c>
      <c r="D10" s="23">
        <v>533000000</v>
      </c>
      <c r="E10" s="23">
        <v>376000000</v>
      </c>
      <c r="F10" s="23">
        <v>164000000</v>
      </c>
      <c r="G10" s="23">
        <v>158000000</v>
      </c>
      <c r="H10" s="23">
        <v>137000000</v>
      </c>
      <c r="I10" s="23">
        <v>35000000</v>
      </c>
      <c r="J10" s="23">
        <v>5402274000</v>
      </c>
    </row>
    <row r="11" spans="1:10" x14ac:dyDescent="0.25">
      <c r="A11" s="22" t="s">
        <v>11</v>
      </c>
      <c r="B11" s="24">
        <v>2333207000</v>
      </c>
      <c r="C11" s="24">
        <v>1931905000</v>
      </c>
      <c r="D11" s="24">
        <v>561142000</v>
      </c>
      <c r="E11" s="24">
        <v>364632000</v>
      </c>
      <c r="F11" s="24">
        <v>148136000</v>
      </c>
      <c r="G11" s="24">
        <v>114896000</v>
      </c>
      <c r="H11" s="24">
        <v>109171000</v>
      </c>
      <c r="I11" s="24">
        <v>43047000</v>
      </c>
      <c r="J11" s="25">
        <v>5606136000</v>
      </c>
    </row>
    <row r="12" spans="1:10" x14ac:dyDescent="0.25">
      <c r="A12" s="1" t="s">
        <v>12</v>
      </c>
      <c r="B12" s="23">
        <v>2387881000</v>
      </c>
      <c r="C12" s="23">
        <v>2031180000</v>
      </c>
      <c r="D12" s="23">
        <v>583552000</v>
      </c>
      <c r="E12" s="23">
        <v>301214000</v>
      </c>
      <c r="F12" s="23">
        <v>190508000</v>
      </c>
      <c r="G12" s="23">
        <v>136480000</v>
      </c>
      <c r="H12" s="23">
        <v>102444000</v>
      </c>
      <c r="I12" s="23">
        <v>30393000</v>
      </c>
      <c r="J12" s="23">
        <v>5763652000</v>
      </c>
    </row>
    <row r="13" spans="1:10" x14ac:dyDescent="0.25">
      <c r="B13" s="17"/>
      <c r="C13" s="17"/>
      <c r="D13" s="17"/>
      <c r="E13" s="17"/>
      <c r="F13" s="17"/>
      <c r="G13" s="17"/>
      <c r="H13" s="17"/>
      <c r="I13" s="17"/>
      <c r="J13" s="17"/>
    </row>
    <row r="14" spans="1:10" s="2" customFormat="1" ht="24.95" customHeight="1" x14ac:dyDescent="0.25">
      <c r="A14" s="16" t="s">
        <v>38</v>
      </c>
    </row>
    <row r="15" spans="1:10" s="15" customFormat="1" ht="14.25" x14ac:dyDescent="0.25">
      <c r="A15" s="21" t="s">
        <v>3</v>
      </c>
      <c r="B15" s="7" t="s">
        <v>39</v>
      </c>
      <c r="C15" s="7" t="s">
        <v>40</v>
      </c>
      <c r="D15" s="7" t="s">
        <v>41</v>
      </c>
      <c r="E15" s="7" t="s">
        <v>42</v>
      </c>
      <c r="F15" s="7" t="s">
        <v>43</v>
      </c>
      <c r="G15" s="7" t="s">
        <v>44</v>
      </c>
      <c r="H15" s="7" t="s">
        <v>45</v>
      </c>
      <c r="I15" s="7" t="s">
        <v>46</v>
      </c>
      <c r="J15" s="20" t="s">
        <v>23</v>
      </c>
    </row>
    <row r="16" spans="1:10" x14ac:dyDescent="0.25">
      <c r="A16" s="1" t="s">
        <v>4</v>
      </c>
      <c r="B16" s="23">
        <v>1843906093.90609</v>
      </c>
      <c r="C16" s="23">
        <v>1359090909.0908999</v>
      </c>
      <c r="D16" s="23">
        <v>542257742.25774205</v>
      </c>
      <c r="E16" s="23">
        <v>512387612.38761199</v>
      </c>
      <c r="F16" s="23">
        <v>173476523.47652301</v>
      </c>
      <c r="G16" s="23">
        <v>106843156.843156</v>
      </c>
      <c r="H16" s="23">
        <v>193006993.006993</v>
      </c>
      <c r="I16" s="23">
        <v>0</v>
      </c>
      <c r="J16" s="23">
        <v>4730969030.9690304</v>
      </c>
    </row>
    <row r="17" spans="1:10" x14ac:dyDescent="0.25">
      <c r="A17" s="22" t="s">
        <v>5</v>
      </c>
      <c r="B17" s="24">
        <v>1935117878.1925299</v>
      </c>
      <c r="C17" s="24">
        <v>1395137524.55795</v>
      </c>
      <c r="D17" s="24">
        <v>544499017.68172801</v>
      </c>
      <c r="E17" s="24">
        <v>321954813.35952801</v>
      </c>
      <c r="F17" s="24">
        <v>138948919.44990101</v>
      </c>
      <c r="G17" s="24">
        <v>74557956.777996004</v>
      </c>
      <c r="H17" s="24">
        <v>155893909.626719</v>
      </c>
      <c r="I17" s="24">
        <v>82465618.860510796</v>
      </c>
      <c r="J17" s="25">
        <v>4648575638.5068703</v>
      </c>
    </row>
    <row r="18" spans="1:10" x14ac:dyDescent="0.25">
      <c r="A18" s="1" t="s">
        <v>6</v>
      </c>
      <c r="B18" s="23">
        <v>2032660902.9779</v>
      </c>
      <c r="C18" s="23">
        <v>1429490874.1594601</v>
      </c>
      <c r="D18" s="23">
        <v>552353506.24399602</v>
      </c>
      <c r="E18" s="23">
        <v>237512007.68491799</v>
      </c>
      <c r="F18" s="23">
        <v>156868395.773294</v>
      </c>
      <c r="G18" s="23">
        <v>99423631.123919293</v>
      </c>
      <c r="H18" s="23">
        <v>155763688.76080599</v>
      </c>
      <c r="I18" s="23">
        <v>130355427.473583</v>
      </c>
      <c r="J18" s="23">
        <v>4794428434.1978798</v>
      </c>
    </row>
    <row r="19" spans="1:10" x14ac:dyDescent="0.25">
      <c r="A19" s="22" t="s">
        <v>7</v>
      </c>
      <c r="B19" s="24">
        <v>2175498575.49857</v>
      </c>
      <c r="C19" s="24">
        <v>1503846153.8461499</v>
      </c>
      <c r="D19" s="24">
        <v>518755935.422602</v>
      </c>
      <c r="E19" s="24">
        <v>326543209.87654299</v>
      </c>
      <c r="F19" s="24">
        <v>141975308.64197499</v>
      </c>
      <c r="G19" s="24">
        <v>89553656.220322803</v>
      </c>
      <c r="H19" s="24">
        <v>143067426.40075901</v>
      </c>
      <c r="I19" s="24">
        <v>75356125.356125295</v>
      </c>
      <c r="J19" s="25">
        <v>4974596391.2630501</v>
      </c>
    </row>
    <row r="20" spans="1:10" x14ac:dyDescent="0.25">
      <c r="A20" s="1" t="s">
        <v>8</v>
      </c>
      <c r="B20" s="23">
        <v>2046132075.4716899</v>
      </c>
      <c r="C20" s="23">
        <v>1700047169.8113201</v>
      </c>
      <c r="D20" s="23">
        <v>559811320.75471699</v>
      </c>
      <c r="E20" s="23">
        <v>443726415.09433901</v>
      </c>
      <c r="F20" s="23">
        <v>156226415.09433901</v>
      </c>
      <c r="G20" s="23">
        <v>86792452.830188602</v>
      </c>
      <c r="H20" s="23">
        <v>141037735.84905601</v>
      </c>
      <c r="I20" s="23">
        <v>58584905.660377301</v>
      </c>
      <c r="J20" s="23">
        <v>5192358490.5660295</v>
      </c>
    </row>
    <row r="21" spans="1:10" x14ac:dyDescent="0.25">
      <c r="A21" s="22" t="s">
        <v>9</v>
      </c>
      <c r="B21" s="24">
        <v>2183827618.1649599</v>
      </c>
      <c r="C21" s="24">
        <v>1807599629.28637</v>
      </c>
      <c r="D21" s="24">
        <v>556348470.80630195</v>
      </c>
      <c r="E21" s="24">
        <v>540361445.78313196</v>
      </c>
      <c r="F21" s="24">
        <v>171594068.58202001</v>
      </c>
      <c r="G21" s="24">
        <v>123632993.512511</v>
      </c>
      <c r="H21" s="24">
        <v>139620018.53568101</v>
      </c>
      <c r="I21" s="24">
        <v>40500463.392029598</v>
      </c>
      <c r="J21" s="25">
        <v>5563484708.0630198</v>
      </c>
    </row>
    <row r="22" spans="1:10" x14ac:dyDescent="0.25">
      <c r="A22" s="1" t="s">
        <v>10</v>
      </c>
      <c r="B22" s="23">
        <v>2378195829.5557499</v>
      </c>
      <c r="C22" s="23">
        <v>1791491477.7878499</v>
      </c>
      <c r="D22" s="23">
        <v>555711695.37624598</v>
      </c>
      <c r="E22" s="23">
        <v>392021758.83952802</v>
      </c>
      <c r="F22" s="23">
        <v>170988213.96192199</v>
      </c>
      <c r="G22" s="23">
        <v>164732547.59746099</v>
      </c>
      <c r="H22" s="23">
        <v>142837715.32184899</v>
      </c>
      <c r="I22" s="23">
        <v>36491387.126019903</v>
      </c>
      <c r="J22" s="23">
        <v>5632470625.5666304</v>
      </c>
    </row>
    <row r="23" spans="1:10" x14ac:dyDescent="0.25">
      <c r="A23" s="22" t="s">
        <v>11</v>
      </c>
      <c r="B23" s="24">
        <v>2372403227.2325301</v>
      </c>
      <c r="C23" s="24">
        <v>1964359637.48894</v>
      </c>
      <c r="D23" s="24">
        <v>570568788.68258095</v>
      </c>
      <c r="E23" s="24">
        <v>370757559.68169701</v>
      </c>
      <c r="F23" s="24">
        <v>150624580.017683</v>
      </c>
      <c r="G23" s="24">
        <v>116826171.52961899</v>
      </c>
      <c r="H23" s="24">
        <v>111004995.579133</v>
      </c>
      <c r="I23" s="24">
        <v>43770159.151193596</v>
      </c>
      <c r="J23" s="25">
        <v>5700315119.36339</v>
      </c>
    </row>
    <row r="24" spans="1:10" x14ac:dyDescent="0.25">
      <c r="A24" s="1" t="s">
        <v>12</v>
      </c>
      <c r="B24" s="23">
        <v>2387881000</v>
      </c>
      <c r="C24" s="23">
        <v>2031180000</v>
      </c>
      <c r="D24" s="23">
        <v>583552000</v>
      </c>
      <c r="E24" s="23">
        <v>301214000</v>
      </c>
      <c r="F24" s="23">
        <v>190508000</v>
      </c>
      <c r="G24" s="23">
        <v>136480000</v>
      </c>
      <c r="H24" s="23">
        <v>102444000</v>
      </c>
      <c r="I24" s="23">
        <v>30393000</v>
      </c>
      <c r="J24" s="23">
        <v>5763652000</v>
      </c>
    </row>
    <row r="25" spans="1:10" x14ac:dyDescent="0.25">
      <c r="B25" s="17"/>
      <c r="C25" s="17"/>
      <c r="D25" s="17"/>
      <c r="E25" s="17"/>
      <c r="F25" s="17"/>
      <c r="G25" s="17"/>
      <c r="H25" s="17"/>
      <c r="I25" s="17"/>
      <c r="J25" s="17"/>
    </row>
    <row r="26" spans="1:10" s="2" customFormat="1" ht="24.95" customHeight="1" x14ac:dyDescent="0.25">
      <c r="A26" s="16" t="s">
        <v>36</v>
      </c>
    </row>
    <row r="27" spans="1:10" s="15" customFormat="1" ht="14.25" x14ac:dyDescent="0.25">
      <c r="A27" s="21" t="s">
        <v>3</v>
      </c>
      <c r="B27" s="7" t="s">
        <v>39</v>
      </c>
      <c r="C27" s="7" t="s">
        <v>40</v>
      </c>
      <c r="D27" s="7" t="s">
        <v>41</v>
      </c>
      <c r="E27" s="7" t="s">
        <v>42</v>
      </c>
      <c r="F27" s="7" t="s">
        <v>43</v>
      </c>
      <c r="G27" s="7" t="s">
        <v>44</v>
      </c>
      <c r="H27" s="7" t="s">
        <v>45</v>
      </c>
      <c r="I27" s="7" t="s">
        <v>46</v>
      </c>
      <c r="J27" s="20" t="s">
        <v>23</v>
      </c>
    </row>
    <row r="28" spans="1:10" x14ac:dyDescent="0.25">
      <c r="A28" s="1" t="s">
        <v>4</v>
      </c>
      <c r="B28" s="17">
        <v>4955.8042677616904</v>
      </c>
      <c r="C28" s="17">
        <v>3652.78283411967</v>
      </c>
      <c r="D28" s="17">
        <v>1457.4078594289799</v>
      </c>
      <c r="E28" s="17">
        <v>1377.1269180197601</v>
      </c>
      <c r="F28" s="17">
        <v>466.24700587664501</v>
      </c>
      <c r="G28" s="17">
        <v>287.15875196376101</v>
      </c>
      <c r="H28" s="17">
        <v>518.73839064421395</v>
      </c>
      <c r="I28" s="17">
        <v>0</v>
      </c>
      <c r="J28" s="17">
        <v>12715.2660278147</v>
      </c>
    </row>
    <row r="29" spans="1:10" x14ac:dyDescent="0.25">
      <c r="A29" s="22" t="s">
        <v>5</v>
      </c>
      <c r="B29" s="18">
        <v>5094.9361215352101</v>
      </c>
      <c r="C29" s="18">
        <v>3673.23182142206</v>
      </c>
      <c r="D29" s="18">
        <v>1433.60140722707</v>
      </c>
      <c r="E29" s="18">
        <v>847.66888186663004</v>
      </c>
      <c r="F29" s="18">
        <v>365.83604375296602</v>
      </c>
      <c r="G29" s="18">
        <v>196.30226737964</v>
      </c>
      <c r="H29" s="18">
        <v>410.45019543015701</v>
      </c>
      <c r="I29" s="18">
        <v>217.12220482899599</v>
      </c>
      <c r="J29" s="19">
        <v>12239.1489434427</v>
      </c>
    </row>
    <row r="30" spans="1:10" x14ac:dyDescent="0.25">
      <c r="A30" s="1" t="s">
        <v>6</v>
      </c>
      <c r="B30" s="17">
        <v>5261.6261809646603</v>
      </c>
      <c r="C30" s="17">
        <v>3700.29580335232</v>
      </c>
      <c r="D30" s="17">
        <v>1429.7897230882199</v>
      </c>
      <c r="E30" s="17">
        <v>614.80958092793503</v>
      </c>
      <c r="F30" s="17">
        <v>406.06028135705498</v>
      </c>
      <c r="G30" s="17">
        <v>257.36215015587999</v>
      </c>
      <c r="H30" s="17">
        <v>403.20070191087802</v>
      </c>
      <c r="I30" s="17">
        <v>337.43037464882002</v>
      </c>
      <c r="J30" s="17">
        <v>12410.574796405701</v>
      </c>
    </row>
    <row r="31" spans="1:10" x14ac:dyDescent="0.25">
      <c r="A31" s="22" t="s">
        <v>7</v>
      </c>
      <c r="B31" s="18">
        <v>5550.0102696267804</v>
      </c>
      <c r="C31" s="18">
        <v>3836.5281833715198</v>
      </c>
      <c r="D31" s="18">
        <v>1323.4211235304799</v>
      </c>
      <c r="E31" s="18">
        <v>833.05877039076699</v>
      </c>
      <c r="F31" s="18">
        <v>362.19946538728999</v>
      </c>
      <c r="G31" s="18">
        <v>228.46427816736701</v>
      </c>
      <c r="H31" s="18">
        <v>364.98561512103799</v>
      </c>
      <c r="I31" s="18">
        <v>192.24433162863801</v>
      </c>
      <c r="J31" s="19">
        <v>12690.912037223799</v>
      </c>
    </row>
    <row r="32" spans="1:10" x14ac:dyDescent="0.25">
      <c r="A32" s="1" t="s">
        <v>8</v>
      </c>
      <c r="B32" s="17">
        <v>5129.7704926159504</v>
      </c>
      <c r="C32" s="17">
        <v>4262.11578045026</v>
      </c>
      <c r="D32" s="17">
        <v>1403.47909554073</v>
      </c>
      <c r="E32" s="17">
        <v>1112.4475776669799</v>
      </c>
      <c r="F32" s="17">
        <v>391.66858480206599</v>
      </c>
      <c r="G32" s="17">
        <v>217.59365822337</v>
      </c>
      <c r="H32" s="17">
        <v>353.58969461297698</v>
      </c>
      <c r="I32" s="17">
        <v>146.87571930077499</v>
      </c>
      <c r="J32" s="17">
        <v>13017.5406032131</v>
      </c>
    </row>
    <row r="33" spans="1:10" x14ac:dyDescent="0.25">
      <c r="A33" s="22" t="s">
        <v>9</v>
      </c>
      <c r="B33" s="18">
        <v>5359.2308459000496</v>
      </c>
      <c r="C33" s="18">
        <v>4435.9470544882797</v>
      </c>
      <c r="D33" s="18">
        <v>1365.3091759686799</v>
      </c>
      <c r="E33" s="18">
        <v>1326.07615367073</v>
      </c>
      <c r="F33" s="18">
        <v>421.10110599800299</v>
      </c>
      <c r="G33" s="18">
        <v>303.40203910415102</v>
      </c>
      <c r="H33" s="18">
        <v>342.635061402102</v>
      </c>
      <c r="I33" s="18">
        <v>99.3903231548082</v>
      </c>
      <c r="J33" s="19">
        <v>13653.0917596868</v>
      </c>
    </row>
    <row r="34" spans="1:10" x14ac:dyDescent="0.25">
      <c r="A34" s="1" t="s">
        <v>10</v>
      </c>
      <c r="B34" s="17">
        <v>5718.54895847241</v>
      </c>
      <c r="C34" s="17">
        <v>4307.77465719869</v>
      </c>
      <c r="D34" s="17">
        <v>1336.25015119061</v>
      </c>
      <c r="E34" s="17">
        <v>942.64551003315501</v>
      </c>
      <c r="F34" s="17">
        <v>411.153892674036</v>
      </c>
      <c r="G34" s="17">
        <v>396.11167708839997</v>
      </c>
      <c r="H34" s="17">
        <v>343.463922538676</v>
      </c>
      <c r="I34" s="17">
        <v>87.746257582873497</v>
      </c>
      <c r="J34" s="17">
        <v>13543.6950267788</v>
      </c>
    </row>
    <row r="35" spans="1:10" x14ac:dyDescent="0.25">
      <c r="A35" s="22" t="s">
        <v>11</v>
      </c>
      <c r="B35" s="18">
        <v>5604.0932862291602</v>
      </c>
      <c r="C35" s="18">
        <v>4640.2123086946604</v>
      </c>
      <c r="D35" s="18">
        <v>1347.79816570977</v>
      </c>
      <c r="E35" s="18">
        <v>875.803879871915</v>
      </c>
      <c r="F35" s="18">
        <v>355.80553420628502</v>
      </c>
      <c r="G35" s="18">
        <v>275.966899728393</v>
      </c>
      <c r="H35" s="18">
        <v>262.21611205132001</v>
      </c>
      <c r="I35" s="18">
        <v>103.39391391004099</v>
      </c>
      <c r="J35" s="19">
        <v>13465.2901004015</v>
      </c>
    </row>
    <row r="36" spans="1:10" x14ac:dyDescent="0.25">
      <c r="A36" s="1" t="s">
        <v>12</v>
      </c>
      <c r="B36" s="17">
        <v>5557.2954646368999</v>
      </c>
      <c r="C36" s="17">
        <v>4727.1482129390797</v>
      </c>
      <c r="D36" s="17">
        <v>1358.0956852455299</v>
      </c>
      <c r="E36" s="17">
        <v>701.01282102631603</v>
      </c>
      <c r="F36" s="17">
        <v>443.36767384013098</v>
      </c>
      <c r="G36" s="17">
        <v>317.62876165673401</v>
      </c>
      <c r="H36" s="17">
        <v>238.41706373946701</v>
      </c>
      <c r="I36" s="17">
        <v>70.7333745093283</v>
      </c>
      <c r="J36" s="17">
        <v>13413.6990575935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39FEA-C9B7-4057-979E-0F16F2FBE7C8}">
  <dimension ref="A1:O36"/>
  <sheetViews>
    <sheetView workbookViewId="0"/>
  </sheetViews>
  <sheetFormatPr defaultRowHeight="12.75" x14ac:dyDescent="0.25"/>
  <cols>
    <col min="1" max="15" width="15.7109375" style="1" customWidth="1"/>
    <col min="16" max="16384" width="9.140625" style="1"/>
  </cols>
  <sheetData>
    <row r="1" spans="1:15" s="2" customFormat="1" ht="32.1" customHeight="1" x14ac:dyDescent="0.25">
      <c r="A1" s="5" t="s">
        <v>22</v>
      </c>
    </row>
    <row r="2" spans="1:15" s="2" customFormat="1" ht="24.95" customHeight="1" x14ac:dyDescent="0.25">
      <c r="A2" s="16" t="s">
        <v>37</v>
      </c>
    </row>
    <row r="3" spans="1:15" s="15" customFormat="1" ht="14.25" x14ac:dyDescent="0.25">
      <c r="A3" s="21" t="s">
        <v>3</v>
      </c>
      <c r="B3" s="7" t="s">
        <v>47</v>
      </c>
      <c r="C3" s="7" t="s">
        <v>48</v>
      </c>
      <c r="D3" s="7" t="s">
        <v>49</v>
      </c>
      <c r="E3" s="7" t="s">
        <v>50</v>
      </c>
      <c r="F3" s="7" t="s">
        <v>51</v>
      </c>
      <c r="G3" s="7" t="s">
        <v>52</v>
      </c>
      <c r="H3" s="7" t="s">
        <v>53</v>
      </c>
      <c r="I3" s="7" t="s">
        <v>54</v>
      </c>
      <c r="J3" s="7" t="s">
        <v>55</v>
      </c>
      <c r="K3" s="7" t="s">
        <v>56</v>
      </c>
      <c r="L3" s="7" t="s">
        <v>57</v>
      </c>
      <c r="M3" s="7" t="s">
        <v>58</v>
      </c>
      <c r="N3" s="7" t="s">
        <v>59</v>
      </c>
      <c r="O3" s="20" t="s">
        <v>23</v>
      </c>
    </row>
    <row r="4" spans="1:15" x14ac:dyDescent="0.25">
      <c r="A4" s="1" t="s">
        <v>4</v>
      </c>
      <c r="B4" s="23">
        <v>1110000000</v>
      </c>
      <c r="C4" s="23">
        <v>390000000</v>
      </c>
      <c r="D4" s="23">
        <v>879000000</v>
      </c>
      <c r="E4" s="23">
        <v>365000000</v>
      </c>
      <c r="F4" s="23">
        <v>249000000</v>
      </c>
      <c r="G4" s="23">
        <v>276000000</v>
      </c>
      <c r="H4" s="23">
        <v>140000000</v>
      </c>
      <c r="I4" s="23">
        <v>0</v>
      </c>
      <c r="J4" s="23">
        <v>70000000</v>
      </c>
      <c r="K4" s="23">
        <v>179000000</v>
      </c>
      <c r="L4" s="23">
        <v>18000000</v>
      </c>
      <c r="M4" s="23">
        <v>22000000</v>
      </c>
      <c r="N4" s="23">
        <v>273000000</v>
      </c>
      <c r="O4" s="23">
        <v>3971000000</v>
      </c>
    </row>
    <row r="5" spans="1:15" x14ac:dyDescent="0.25">
      <c r="A5" s="22" t="s">
        <v>5</v>
      </c>
      <c r="B5" s="24">
        <v>1190000000</v>
      </c>
      <c r="C5" s="24">
        <v>495000000</v>
      </c>
      <c r="D5" s="24">
        <v>937000000</v>
      </c>
      <c r="E5" s="24">
        <v>426000000</v>
      </c>
      <c r="F5" s="24">
        <v>240000000</v>
      </c>
      <c r="G5" s="24">
        <v>232000000</v>
      </c>
      <c r="H5" s="24">
        <v>183000000</v>
      </c>
      <c r="I5" s="24">
        <v>0</v>
      </c>
      <c r="J5" s="24">
        <v>56000000</v>
      </c>
      <c r="K5" s="24">
        <v>156000000</v>
      </c>
      <c r="L5" s="24">
        <v>27000000</v>
      </c>
      <c r="M5" s="24">
        <v>32000000</v>
      </c>
      <c r="N5" s="24">
        <v>484000000</v>
      </c>
      <c r="O5" s="25">
        <v>4458000000</v>
      </c>
    </row>
    <row r="6" spans="1:15" x14ac:dyDescent="0.25">
      <c r="A6" s="1" t="s">
        <v>6</v>
      </c>
      <c r="B6" s="23">
        <v>1266000000</v>
      </c>
      <c r="C6" s="23">
        <v>482000000</v>
      </c>
      <c r="D6" s="23">
        <v>965000000</v>
      </c>
      <c r="E6" s="23">
        <v>404000000</v>
      </c>
      <c r="F6" s="23">
        <v>226000000</v>
      </c>
      <c r="G6" s="23">
        <v>311000000</v>
      </c>
      <c r="H6" s="23">
        <v>166000000</v>
      </c>
      <c r="I6" s="23">
        <v>0</v>
      </c>
      <c r="J6" s="23">
        <v>57000000</v>
      </c>
      <c r="K6" s="23">
        <v>204000000</v>
      </c>
      <c r="L6" s="23">
        <v>28000000</v>
      </c>
      <c r="M6" s="23">
        <v>16000000</v>
      </c>
      <c r="N6" s="23">
        <v>448000000</v>
      </c>
      <c r="O6" s="23">
        <v>4573000000</v>
      </c>
    </row>
    <row r="7" spans="1:15" x14ac:dyDescent="0.25">
      <c r="A7" s="22" t="s">
        <v>7</v>
      </c>
      <c r="B7" s="24">
        <v>1362000000</v>
      </c>
      <c r="C7" s="24">
        <v>515000000</v>
      </c>
      <c r="D7" s="24">
        <v>1021000000</v>
      </c>
      <c r="E7" s="24">
        <v>388000000</v>
      </c>
      <c r="F7" s="24">
        <v>265000000</v>
      </c>
      <c r="G7" s="24">
        <v>358000000</v>
      </c>
      <c r="H7" s="24">
        <v>151000000</v>
      </c>
      <c r="I7" s="24">
        <v>0</v>
      </c>
      <c r="J7" s="24">
        <v>46000000</v>
      </c>
      <c r="K7" s="24">
        <v>493000000</v>
      </c>
      <c r="L7" s="24">
        <v>20000000</v>
      </c>
      <c r="M7" s="24">
        <v>24000000</v>
      </c>
      <c r="N7" s="24">
        <v>496000000</v>
      </c>
      <c r="O7" s="25">
        <v>5139000000</v>
      </c>
    </row>
    <row r="8" spans="1:15" x14ac:dyDescent="0.25">
      <c r="A8" s="1" t="s">
        <v>8</v>
      </c>
      <c r="B8" s="23">
        <v>1402000000</v>
      </c>
      <c r="C8" s="23">
        <v>544000000</v>
      </c>
      <c r="D8" s="23">
        <v>1048000000</v>
      </c>
      <c r="E8" s="23">
        <v>395000000</v>
      </c>
      <c r="F8" s="23">
        <v>278000000</v>
      </c>
      <c r="G8" s="23">
        <v>420000000</v>
      </c>
      <c r="H8" s="23">
        <v>160000000</v>
      </c>
      <c r="I8" s="23">
        <v>0</v>
      </c>
      <c r="J8" s="23">
        <v>56000000</v>
      </c>
      <c r="K8" s="23">
        <v>130000000</v>
      </c>
      <c r="L8" s="23">
        <v>17000000</v>
      </c>
      <c r="M8" s="23">
        <v>26000000</v>
      </c>
      <c r="N8" s="23">
        <v>629000000</v>
      </c>
      <c r="O8" s="23">
        <v>5105000000</v>
      </c>
    </row>
    <row r="9" spans="1:15" x14ac:dyDescent="0.25">
      <c r="A9" s="22" t="s">
        <v>9</v>
      </c>
      <c r="B9" s="24">
        <v>1444000000</v>
      </c>
      <c r="C9" s="24">
        <v>617000000</v>
      </c>
      <c r="D9" s="24">
        <v>1120000000</v>
      </c>
      <c r="E9" s="24">
        <v>407000000</v>
      </c>
      <c r="F9" s="24">
        <v>297000000</v>
      </c>
      <c r="G9" s="24">
        <v>332000000</v>
      </c>
      <c r="H9" s="24">
        <v>189000000</v>
      </c>
      <c r="I9" s="24">
        <v>0</v>
      </c>
      <c r="J9" s="24">
        <v>110000000</v>
      </c>
      <c r="K9" s="24">
        <v>358000000</v>
      </c>
      <c r="L9" s="24">
        <v>11000000</v>
      </c>
      <c r="M9" s="24">
        <v>30000000</v>
      </c>
      <c r="N9" s="24">
        <v>482000000</v>
      </c>
      <c r="O9" s="25">
        <v>5397000000</v>
      </c>
    </row>
    <row r="10" spans="1:15" x14ac:dyDescent="0.25">
      <c r="A10" s="1" t="s">
        <v>10</v>
      </c>
      <c r="B10" s="23">
        <v>1487028000</v>
      </c>
      <c r="C10" s="23">
        <v>1190993000</v>
      </c>
      <c r="D10" s="23">
        <v>1182109000</v>
      </c>
      <c r="E10" s="23">
        <v>432415000</v>
      </c>
      <c r="F10" s="23">
        <v>391788000</v>
      </c>
      <c r="G10" s="23">
        <v>328689000</v>
      </c>
      <c r="H10" s="23">
        <v>167581000</v>
      </c>
      <c r="I10" s="23">
        <v>120293000</v>
      </c>
      <c r="J10" s="23">
        <v>102481000</v>
      </c>
      <c r="K10" s="23">
        <v>79117000</v>
      </c>
      <c r="L10" s="23">
        <v>0</v>
      </c>
      <c r="M10" s="23">
        <v>0</v>
      </c>
      <c r="N10" s="23">
        <v>0</v>
      </c>
      <c r="O10" s="23">
        <v>5482494000</v>
      </c>
    </row>
    <row r="11" spans="1:15" x14ac:dyDescent="0.25">
      <c r="A11" s="22" t="s">
        <v>11</v>
      </c>
      <c r="B11" s="24">
        <v>1715930000</v>
      </c>
      <c r="C11" s="24">
        <v>925103000</v>
      </c>
      <c r="D11" s="24">
        <v>1407572000</v>
      </c>
      <c r="E11" s="24">
        <v>482800000</v>
      </c>
      <c r="F11" s="24">
        <v>418690000</v>
      </c>
      <c r="G11" s="24">
        <v>472745000</v>
      </c>
      <c r="H11" s="24">
        <v>197775000</v>
      </c>
      <c r="I11" s="24">
        <v>124200000</v>
      </c>
      <c r="J11" s="24">
        <v>95393000</v>
      </c>
      <c r="K11" s="24">
        <v>79195000</v>
      </c>
      <c r="L11" s="24">
        <v>0</v>
      </c>
      <c r="M11" s="24">
        <v>0</v>
      </c>
      <c r="N11" s="24">
        <v>0</v>
      </c>
      <c r="O11" s="25">
        <v>5919403000</v>
      </c>
    </row>
    <row r="12" spans="1:15" x14ac:dyDescent="0.25">
      <c r="A12" s="1" t="s">
        <v>12</v>
      </c>
      <c r="B12" s="23">
        <v>1634232000</v>
      </c>
      <c r="C12" s="23">
        <v>1353880000</v>
      </c>
      <c r="D12" s="23">
        <v>1305338000</v>
      </c>
      <c r="E12" s="23">
        <v>502676000</v>
      </c>
      <c r="F12" s="23">
        <v>465674000</v>
      </c>
      <c r="G12" s="23">
        <v>420944000</v>
      </c>
      <c r="H12" s="23">
        <v>208968000</v>
      </c>
      <c r="I12" s="23">
        <v>118272000</v>
      </c>
      <c r="J12" s="23">
        <v>86274000</v>
      </c>
      <c r="K12" s="23">
        <v>61709000</v>
      </c>
      <c r="L12" s="23">
        <v>0</v>
      </c>
      <c r="M12" s="23">
        <v>0</v>
      </c>
      <c r="N12" s="23">
        <v>0</v>
      </c>
      <c r="O12" s="23">
        <v>6157967000</v>
      </c>
    </row>
    <row r="13" spans="1:15" x14ac:dyDescent="0.25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5" s="2" customFormat="1" ht="24.95" customHeight="1" x14ac:dyDescent="0.25">
      <c r="A14" s="16" t="s">
        <v>38</v>
      </c>
    </row>
    <row r="15" spans="1:15" s="15" customFormat="1" ht="14.25" x14ac:dyDescent="0.25">
      <c r="A15" s="21" t="s">
        <v>3</v>
      </c>
      <c r="B15" s="7" t="s">
        <v>47</v>
      </c>
      <c r="C15" s="7" t="s">
        <v>48</v>
      </c>
      <c r="D15" s="7" t="s">
        <v>49</v>
      </c>
      <c r="E15" s="7" t="s">
        <v>50</v>
      </c>
      <c r="F15" s="7" t="s">
        <v>51</v>
      </c>
      <c r="G15" s="7" t="s">
        <v>52</v>
      </c>
      <c r="H15" s="7" t="s">
        <v>53</v>
      </c>
      <c r="I15" s="7" t="s">
        <v>54</v>
      </c>
      <c r="J15" s="7" t="s">
        <v>55</v>
      </c>
      <c r="K15" s="7" t="s">
        <v>56</v>
      </c>
      <c r="L15" s="7" t="s">
        <v>57</v>
      </c>
      <c r="M15" s="7" t="s">
        <v>58</v>
      </c>
      <c r="N15" s="7" t="s">
        <v>59</v>
      </c>
      <c r="O15" s="20" t="s">
        <v>23</v>
      </c>
    </row>
    <row r="16" spans="1:15" x14ac:dyDescent="0.25">
      <c r="A16" s="1" t="s">
        <v>4</v>
      </c>
      <c r="B16" s="23">
        <v>1275224775.2247701</v>
      </c>
      <c r="C16" s="23">
        <v>448051948.05194801</v>
      </c>
      <c r="D16" s="23">
        <v>1009840159.84015</v>
      </c>
      <c r="E16" s="23">
        <v>419330669.33066899</v>
      </c>
      <c r="F16" s="23">
        <v>286063936.063936</v>
      </c>
      <c r="G16" s="23">
        <v>317082917.08291698</v>
      </c>
      <c r="H16" s="23">
        <v>160839160.83916</v>
      </c>
      <c r="I16" s="23">
        <v>0</v>
      </c>
      <c r="J16" s="23">
        <v>80419580.4195804</v>
      </c>
      <c r="K16" s="23">
        <v>205644355.644355</v>
      </c>
      <c r="L16" s="23">
        <v>20679320.6793206</v>
      </c>
      <c r="M16" s="23">
        <v>25274725.274725199</v>
      </c>
      <c r="N16" s="23">
        <v>313636363.63636303</v>
      </c>
      <c r="O16" s="23">
        <v>4562087912.0879097</v>
      </c>
    </row>
    <row r="17" spans="1:15" x14ac:dyDescent="0.25">
      <c r="A17" s="22" t="s">
        <v>5</v>
      </c>
      <c r="B17" s="24">
        <v>1344302554.0274999</v>
      </c>
      <c r="C17" s="24">
        <v>559184675.83497</v>
      </c>
      <c r="D17" s="24">
        <v>1058497053.04518</v>
      </c>
      <c r="E17" s="24">
        <v>481237721.02161098</v>
      </c>
      <c r="F17" s="24">
        <v>271119842.82907599</v>
      </c>
      <c r="G17" s="24">
        <v>262082514.73477399</v>
      </c>
      <c r="H17" s="24">
        <v>206728880.15717</v>
      </c>
      <c r="I17" s="24">
        <v>0</v>
      </c>
      <c r="J17" s="24">
        <v>63261296.660117798</v>
      </c>
      <c r="K17" s="24">
        <v>176227897.83889899</v>
      </c>
      <c r="L17" s="24">
        <v>30500982.318271101</v>
      </c>
      <c r="M17" s="24">
        <v>36149312.3772102</v>
      </c>
      <c r="N17" s="24">
        <v>546758349.70530403</v>
      </c>
      <c r="O17" s="25">
        <v>5036051080.5500898</v>
      </c>
    </row>
    <row r="18" spans="1:15" x14ac:dyDescent="0.25">
      <c r="A18" s="1" t="s">
        <v>6</v>
      </c>
      <c r="B18" s="23">
        <v>1398559077.8097899</v>
      </c>
      <c r="C18" s="23">
        <v>532468780.01921201</v>
      </c>
      <c r="D18" s="23">
        <v>1066042267.05091</v>
      </c>
      <c r="E18" s="23">
        <v>446301633.04514802</v>
      </c>
      <c r="F18" s="23">
        <v>249663784.82228601</v>
      </c>
      <c r="G18" s="23">
        <v>343563880.88376498</v>
      </c>
      <c r="H18" s="23">
        <v>183381364.073006</v>
      </c>
      <c r="I18" s="23">
        <v>0</v>
      </c>
      <c r="J18" s="23">
        <v>62968299.711815499</v>
      </c>
      <c r="K18" s="23">
        <v>225360230.54754999</v>
      </c>
      <c r="L18" s="23">
        <v>30931796.349663701</v>
      </c>
      <c r="M18" s="23">
        <v>17675312.1998078</v>
      </c>
      <c r="N18" s="23">
        <v>494908741.59461999</v>
      </c>
      <c r="O18" s="23">
        <v>5051825168.1075802</v>
      </c>
    </row>
    <row r="19" spans="1:15" x14ac:dyDescent="0.25">
      <c r="A19" s="22" t="s">
        <v>7</v>
      </c>
      <c r="B19" s="24">
        <v>1487464387.46438</v>
      </c>
      <c r="C19" s="24">
        <v>562440645.77397895</v>
      </c>
      <c r="D19" s="24">
        <v>1115052231.71889</v>
      </c>
      <c r="E19" s="24">
        <v>423741690.40835702</v>
      </c>
      <c r="F19" s="24">
        <v>289411206.07787198</v>
      </c>
      <c r="G19" s="24">
        <v>390978157.64482403</v>
      </c>
      <c r="H19" s="24">
        <v>164909781.57644799</v>
      </c>
      <c r="I19" s="24">
        <v>0</v>
      </c>
      <c r="J19" s="24">
        <v>50237416.904083498</v>
      </c>
      <c r="K19" s="24">
        <v>538414055.08072102</v>
      </c>
      <c r="L19" s="24">
        <v>21842355.175688501</v>
      </c>
      <c r="M19" s="24">
        <v>26210826.2108262</v>
      </c>
      <c r="N19" s="24">
        <v>541690408.35707498</v>
      </c>
      <c r="O19" s="25">
        <v>5612393162.3931599</v>
      </c>
    </row>
    <row r="20" spans="1:15" x14ac:dyDescent="0.25">
      <c r="A20" s="1" t="s">
        <v>8</v>
      </c>
      <c r="B20" s="23">
        <v>1521037735.84905</v>
      </c>
      <c r="C20" s="23">
        <v>590188679.24528301</v>
      </c>
      <c r="D20" s="23">
        <v>1136981132.07547</v>
      </c>
      <c r="E20" s="23">
        <v>428537735.84905601</v>
      </c>
      <c r="F20" s="23">
        <v>301603773.58490503</v>
      </c>
      <c r="G20" s="23">
        <v>455660377.35848999</v>
      </c>
      <c r="H20" s="23">
        <v>173584905.660377</v>
      </c>
      <c r="I20" s="23">
        <v>0</v>
      </c>
      <c r="J20" s="23">
        <v>60754716.981132001</v>
      </c>
      <c r="K20" s="23">
        <v>141037735.84905601</v>
      </c>
      <c r="L20" s="23">
        <v>18443396.226415001</v>
      </c>
      <c r="M20" s="23">
        <v>28207547.169811301</v>
      </c>
      <c r="N20" s="23">
        <v>682405660.37735796</v>
      </c>
      <c r="O20" s="23">
        <v>5538443396.2264099</v>
      </c>
    </row>
    <row r="21" spans="1:15" x14ac:dyDescent="0.25">
      <c r="A21" s="22" t="s">
        <v>9</v>
      </c>
      <c r="B21" s="24">
        <v>1539017608.89712</v>
      </c>
      <c r="C21" s="24">
        <v>657599629.286376</v>
      </c>
      <c r="D21" s="24">
        <v>1193697868.3966601</v>
      </c>
      <c r="E21" s="24">
        <v>433781278.96200103</v>
      </c>
      <c r="F21" s="24">
        <v>316543095.458758</v>
      </c>
      <c r="G21" s="24">
        <v>353846153.84615302</v>
      </c>
      <c r="H21" s="24">
        <v>201436515.29193601</v>
      </c>
      <c r="I21" s="24">
        <v>0</v>
      </c>
      <c r="J21" s="24">
        <v>117238183.503243</v>
      </c>
      <c r="K21" s="24">
        <v>381556997.21964699</v>
      </c>
      <c r="L21" s="24">
        <v>11723818.350324299</v>
      </c>
      <c r="M21" s="24">
        <v>31974050.046339199</v>
      </c>
      <c r="N21" s="24">
        <v>513716404.07784897</v>
      </c>
      <c r="O21" s="25">
        <v>5752131603.3364201</v>
      </c>
    </row>
    <row r="22" spans="1:15" x14ac:dyDescent="0.25">
      <c r="A22" s="1" t="s">
        <v>10</v>
      </c>
      <c r="B22" s="23">
        <v>1550391840.4351699</v>
      </c>
      <c r="C22" s="23">
        <v>1241742475.0679901</v>
      </c>
      <c r="D22" s="23">
        <v>1232479918.40435</v>
      </c>
      <c r="E22" s="23">
        <v>450840661.83136898</v>
      </c>
      <c r="F22" s="23">
        <v>408482502.266545</v>
      </c>
      <c r="G22" s="23">
        <v>342694786.94469601</v>
      </c>
      <c r="H22" s="23">
        <v>174721804.17044401</v>
      </c>
      <c r="I22" s="23">
        <v>125418812.330009</v>
      </c>
      <c r="J22" s="23">
        <v>106847824.11604699</v>
      </c>
      <c r="K22" s="23">
        <v>82488259.292837694</v>
      </c>
      <c r="L22" s="23">
        <v>0</v>
      </c>
      <c r="M22" s="23">
        <v>0</v>
      </c>
      <c r="N22" s="23">
        <v>0</v>
      </c>
      <c r="O22" s="23">
        <v>5716108884.8594704</v>
      </c>
    </row>
    <row r="23" spans="1:15" x14ac:dyDescent="0.25">
      <c r="A23" s="22" t="s">
        <v>11</v>
      </c>
      <c r="B23" s="24">
        <v>1744756410.2564099</v>
      </c>
      <c r="C23" s="24">
        <v>940644076.038903</v>
      </c>
      <c r="D23" s="24">
        <v>1431218213.9699299</v>
      </c>
      <c r="E23" s="24">
        <v>490910698.49690503</v>
      </c>
      <c r="F23" s="24">
        <v>425723695.84438503</v>
      </c>
      <c r="G23" s="24">
        <v>480686781.60919499</v>
      </c>
      <c r="H23" s="24">
        <v>201097480.10609999</v>
      </c>
      <c r="I23" s="24">
        <v>126286472.148541</v>
      </c>
      <c r="J23" s="24">
        <v>96995534.924845204</v>
      </c>
      <c r="K23" s="24">
        <v>80525419.982316494</v>
      </c>
      <c r="L23" s="24">
        <v>0</v>
      </c>
      <c r="M23" s="24">
        <v>0</v>
      </c>
      <c r="N23" s="24">
        <v>0</v>
      </c>
      <c r="O23" s="25">
        <v>6018844783.3775396</v>
      </c>
    </row>
    <row r="24" spans="1:15" x14ac:dyDescent="0.25">
      <c r="A24" s="1" t="s">
        <v>12</v>
      </c>
      <c r="B24" s="23">
        <v>1634232000</v>
      </c>
      <c r="C24" s="23">
        <v>1353880000</v>
      </c>
      <c r="D24" s="23">
        <v>1305338000</v>
      </c>
      <c r="E24" s="23">
        <v>502676000</v>
      </c>
      <c r="F24" s="23">
        <v>465674000</v>
      </c>
      <c r="G24" s="23">
        <v>420944000</v>
      </c>
      <c r="H24" s="23">
        <v>208968000</v>
      </c>
      <c r="I24" s="23">
        <v>118272000</v>
      </c>
      <c r="J24" s="23">
        <v>86274000</v>
      </c>
      <c r="K24" s="23">
        <v>61709000</v>
      </c>
      <c r="L24" s="23">
        <v>0</v>
      </c>
      <c r="M24" s="23">
        <v>0</v>
      </c>
      <c r="N24" s="23">
        <v>0</v>
      </c>
      <c r="O24" s="23">
        <v>6157967000</v>
      </c>
    </row>
    <row r="25" spans="1:15" x14ac:dyDescent="0.25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5" s="2" customFormat="1" ht="24.95" customHeight="1" x14ac:dyDescent="0.25">
      <c r="A26" s="16" t="s">
        <v>36</v>
      </c>
    </row>
    <row r="27" spans="1:15" s="15" customFormat="1" ht="14.25" x14ac:dyDescent="0.25">
      <c r="A27" s="21" t="s">
        <v>3</v>
      </c>
      <c r="B27" s="7" t="s">
        <v>47</v>
      </c>
      <c r="C27" s="7" t="s">
        <v>48</v>
      </c>
      <c r="D27" s="7" t="s">
        <v>49</v>
      </c>
      <c r="E27" s="7" t="s">
        <v>50</v>
      </c>
      <c r="F27" s="7" t="s">
        <v>51</v>
      </c>
      <c r="G27" s="7" t="s">
        <v>52</v>
      </c>
      <c r="H27" s="7" t="s">
        <v>53</v>
      </c>
      <c r="I27" s="7" t="s">
        <v>54</v>
      </c>
      <c r="J27" s="7" t="s">
        <v>55</v>
      </c>
      <c r="K27" s="7" t="s">
        <v>56</v>
      </c>
      <c r="L27" s="7" t="s">
        <v>57</v>
      </c>
      <c r="M27" s="7" t="s">
        <v>58</v>
      </c>
      <c r="N27" s="7" t="s">
        <v>59</v>
      </c>
      <c r="O27" s="20" t="s">
        <v>23</v>
      </c>
    </row>
    <row r="28" spans="1:15" x14ac:dyDescent="0.25">
      <c r="A28" s="1" t="s">
        <v>4</v>
      </c>
      <c r="B28" s="17">
        <v>3427.3786524707002</v>
      </c>
      <c r="C28" s="17">
        <v>1204.21412113835</v>
      </c>
      <c r="D28" s="17">
        <v>2714.1133653349002</v>
      </c>
      <c r="E28" s="17">
        <v>1127.02090824487</v>
      </c>
      <c r="F28" s="17">
        <v>768.84440041910398</v>
      </c>
      <c r="G28" s="17">
        <v>852.21307034406698</v>
      </c>
      <c r="H28" s="17">
        <v>432.281992203512</v>
      </c>
      <c r="I28" s="17">
        <v>0</v>
      </c>
      <c r="J28" s="17">
        <v>216.140996101756</v>
      </c>
      <c r="K28" s="17">
        <v>552.70340431734701</v>
      </c>
      <c r="L28" s="17">
        <v>55.5791132833087</v>
      </c>
      <c r="M28" s="17">
        <v>67.930027346266201</v>
      </c>
      <c r="N28" s="17">
        <v>842.94988479684901</v>
      </c>
      <c r="O28" s="17">
        <v>12261.369936001</v>
      </c>
    </row>
    <row r="29" spans="1:15" x14ac:dyDescent="0.25">
      <c r="A29" s="22" t="s">
        <v>5</v>
      </c>
      <c r="B29" s="18">
        <v>3539.3893663904901</v>
      </c>
      <c r="C29" s="18">
        <v>1472.2670053473</v>
      </c>
      <c r="D29" s="18">
        <v>2786.8973414351999</v>
      </c>
      <c r="E29" s="18">
        <v>1267.04190763222</v>
      </c>
      <c r="F29" s="18">
        <v>713.82642683505605</v>
      </c>
      <c r="G29" s="18">
        <v>690.03221260722103</v>
      </c>
      <c r="H29" s="18">
        <v>544.29265046172998</v>
      </c>
      <c r="I29" s="18">
        <v>0</v>
      </c>
      <c r="J29" s="18">
        <v>166.55949959484599</v>
      </c>
      <c r="K29" s="18">
        <v>463.98717744278599</v>
      </c>
      <c r="L29" s="18">
        <v>80.3054730189439</v>
      </c>
      <c r="M29" s="18">
        <v>95.176856911340906</v>
      </c>
      <c r="N29" s="18">
        <v>1439.54996078403</v>
      </c>
      <c r="O29" s="19">
        <v>13259.325878461101</v>
      </c>
    </row>
    <row r="30" spans="1:15" x14ac:dyDescent="0.25">
      <c r="A30" s="1" t="s">
        <v>6</v>
      </c>
      <c r="B30" s="17">
        <v>3620.2275788593802</v>
      </c>
      <c r="C30" s="17">
        <v>1378.3172930570399</v>
      </c>
      <c r="D30" s="17">
        <v>2759.4941655602702</v>
      </c>
      <c r="E30" s="17">
        <v>1155.2700962552799</v>
      </c>
      <c r="F30" s="17">
        <v>646.26495483587598</v>
      </c>
      <c r="G30" s="17">
        <v>889.32920776087406</v>
      </c>
      <c r="H30" s="17">
        <v>474.69018806528999</v>
      </c>
      <c r="I30" s="17">
        <v>0</v>
      </c>
      <c r="J30" s="17">
        <v>162.99602843205699</v>
      </c>
      <c r="K30" s="17">
        <v>583.35420701999499</v>
      </c>
      <c r="L30" s="17">
        <v>80.068224492940402</v>
      </c>
      <c r="M30" s="17">
        <v>45.753271138823102</v>
      </c>
      <c r="N30" s="17">
        <v>1281.0915918870401</v>
      </c>
      <c r="O30" s="17">
        <v>13076.8568073648</v>
      </c>
    </row>
    <row r="31" spans="1:15" x14ac:dyDescent="0.25">
      <c r="A31" s="22" t="s">
        <v>7</v>
      </c>
      <c r="B31" s="18">
        <v>3794.7359373652998</v>
      </c>
      <c r="C31" s="18">
        <v>1434.8671128804101</v>
      </c>
      <c r="D31" s="18">
        <v>2844.6588781570999</v>
      </c>
      <c r="E31" s="18">
        <v>1081.0260966943699</v>
      </c>
      <c r="F31" s="18">
        <v>738.32967944332097</v>
      </c>
      <c r="G31" s="18">
        <v>997.44160468192104</v>
      </c>
      <c r="H31" s="18">
        <v>420.70860979600599</v>
      </c>
      <c r="I31" s="18">
        <v>0</v>
      </c>
      <c r="J31" s="18">
        <v>128.16288775242501</v>
      </c>
      <c r="K31" s="18">
        <v>1373.57181873795</v>
      </c>
      <c r="L31" s="18">
        <v>55.722994674967602</v>
      </c>
      <c r="M31" s="18">
        <v>66.867593609961204</v>
      </c>
      <c r="N31" s="18">
        <v>1381.9302679391899</v>
      </c>
      <c r="O31" s="19">
        <v>14318.0234817329</v>
      </c>
    </row>
    <row r="32" spans="1:15" x14ac:dyDescent="0.25">
      <c r="A32" s="1" t="s">
        <v>8</v>
      </c>
      <c r="B32" s="17">
        <v>3813.3288603645601</v>
      </c>
      <c r="C32" s="17">
        <v>1479.6368759189099</v>
      </c>
      <c r="D32" s="17">
        <v>2850.47692272615</v>
      </c>
      <c r="E32" s="17">
        <v>1074.36868747789</v>
      </c>
      <c r="F32" s="17">
        <v>756.137962326212</v>
      </c>
      <c r="G32" s="17">
        <v>1142.3667056726899</v>
      </c>
      <c r="H32" s="17">
        <v>435.18731644674102</v>
      </c>
      <c r="I32" s="17">
        <v>0</v>
      </c>
      <c r="J32" s="17">
        <v>152.31556075635899</v>
      </c>
      <c r="K32" s="17">
        <v>353.58969461297698</v>
      </c>
      <c r="L32" s="17">
        <v>46.238652372466198</v>
      </c>
      <c r="M32" s="17">
        <v>70.717938922595394</v>
      </c>
      <c r="N32" s="17">
        <v>1710.83013778125</v>
      </c>
      <c r="O32" s="17">
        <v>13885.1953153788</v>
      </c>
    </row>
    <row r="33" spans="1:15" x14ac:dyDescent="0.25">
      <c r="A33" s="22" t="s">
        <v>9</v>
      </c>
      <c r="B33" s="18">
        <v>3776.8322798827098</v>
      </c>
      <c r="C33" s="18">
        <v>1613.7849838556999</v>
      </c>
      <c r="D33" s="18">
        <v>2929.3989982469702</v>
      </c>
      <c r="E33" s="18">
        <v>1064.5226716843899</v>
      </c>
      <c r="F33" s="18">
        <v>776.81384149942198</v>
      </c>
      <c r="G33" s="18">
        <v>868.35756019463997</v>
      </c>
      <c r="H33" s="18">
        <v>494.33608095417702</v>
      </c>
      <c r="I33" s="18">
        <v>0</v>
      </c>
      <c r="J33" s="18">
        <v>287.70883018497102</v>
      </c>
      <c r="K33" s="18">
        <v>936.361465511088</v>
      </c>
      <c r="L33" s="18">
        <v>28.770883018497099</v>
      </c>
      <c r="M33" s="18">
        <v>78.466044595901195</v>
      </c>
      <c r="N33" s="18">
        <v>1260.6877831741399</v>
      </c>
      <c r="O33" s="19">
        <v>14116.0414228026</v>
      </c>
    </row>
    <row r="34" spans="1:15" x14ac:dyDescent="0.25">
      <c r="A34" s="1" t="s">
        <v>10</v>
      </c>
      <c r="B34" s="17">
        <v>3728.0326263127199</v>
      </c>
      <c r="C34" s="17">
        <v>2985.8622444971202</v>
      </c>
      <c r="D34" s="17">
        <v>2963.5897372866498</v>
      </c>
      <c r="E34" s="17">
        <v>1084.07994207709</v>
      </c>
      <c r="F34" s="17">
        <v>982.226593310824</v>
      </c>
      <c r="G34" s="17">
        <v>824.03513310448898</v>
      </c>
      <c r="H34" s="17">
        <v>420.131588342729</v>
      </c>
      <c r="I34" s="17">
        <v>301.57887324047402</v>
      </c>
      <c r="J34" s="17">
        <v>256.92354923858397</v>
      </c>
      <c r="K34" s="17">
        <v>198.34916174812</v>
      </c>
      <c r="L34" s="17">
        <v>0</v>
      </c>
      <c r="M34" s="17">
        <v>0</v>
      </c>
      <c r="N34" s="17">
        <v>0</v>
      </c>
      <c r="O34" s="17">
        <v>13744.8094491588</v>
      </c>
    </row>
    <row r="35" spans="1:15" x14ac:dyDescent="0.25">
      <c r="A35" s="22" t="s">
        <v>11</v>
      </c>
      <c r="B35" s="18">
        <v>4121.4653447547498</v>
      </c>
      <c r="C35" s="18">
        <v>2221.9903812093999</v>
      </c>
      <c r="D35" s="18">
        <v>3380.82510256662</v>
      </c>
      <c r="E35" s="18">
        <v>1159.6297450639499</v>
      </c>
      <c r="F35" s="18">
        <v>1005.6449419238299</v>
      </c>
      <c r="G35" s="18">
        <v>1135.47879832282</v>
      </c>
      <c r="H35" s="18">
        <v>475.03266949052198</v>
      </c>
      <c r="I35" s="18">
        <v>298.31403135240902</v>
      </c>
      <c r="J35" s="18">
        <v>229.122950022547</v>
      </c>
      <c r="K35" s="18">
        <v>190.217227962593</v>
      </c>
      <c r="L35" s="18">
        <v>0</v>
      </c>
      <c r="M35" s="18">
        <v>0</v>
      </c>
      <c r="N35" s="18">
        <v>0</v>
      </c>
      <c r="O35" s="19">
        <v>14217.7211926694</v>
      </c>
    </row>
    <row r="36" spans="1:15" x14ac:dyDescent="0.25">
      <c r="A36" s="1" t="s">
        <v>12</v>
      </c>
      <c r="B36" s="17">
        <v>3803.3344550103202</v>
      </c>
      <c r="C36" s="17">
        <v>3150.8735919681999</v>
      </c>
      <c r="D36" s="17">
        <v>3037.90220166675</v>
      </c>
      <c r="E36" s="17">
        <v>1169.87364738101</v>
      </c>
      <c r="F36" s="17">
        <v>1083.7592024892799</v>
      </c>
      <c r="G36" s="17">
        <v>979.65944788124602</v>
      </c>
      <c r="H36" s="17">
        <v>486.329477329165</v>
      </c>
      <c r="I36" s="17">
        <v>275.25343565844997</v>
      </c>
      <c r="J36" s="17">
        <v>200.78475808303801</v>
      </c>
      <c r="K36" s="17">
        <v>143.614839193108</v>
      </c>
      <c r="L36" s="17">
        <v>0</v>
      </c>
      <c r="M36" s="17">
        <v>0</v>
      </c>
      <c r="N36" s="17">
        <v>0</v>
      </c>
      <c r="O36" s="17">
        <v>14331.3850566605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92DB-4627-4EB9-9F95-F880E5CAE5CD}">
  <dimension ref="A1:B14"/>
  <sheetViews>
    <sheetView showGridLines="0" workbookViewId="0">
      <selection activeCell="A3" sqref="A3"/>
    </sheetView>
  </sheetViews>
  <sheetFormatPr defaultRowHeight="12.75" x14ac:dyDescent="0.25"/>
  <cols>
    <col min="1" max="2" width="15.7109375" style="1" customWidth="1"/>
    <col min="3" max="16384" width="9.140625" style="1"/>
  </cols>
  <sheetData>
    <row r="1" spans="1:2" s="2" customFormat="1" ht="32.1" customHeight="1" x14ac:dyDescent="0.25">
      <c r="A1" s="5" t="s">
        <v>16</v>
      </c>
    </row>
    <row r="2" spans="1:2" x14ac:dyDescent="0.25">
      <c r="A2" s="7" t="s">
        <v>3</v>
      </c>
      <c r="B2" s="7" t="s">
        <v>18</v>
      </c>
    </row>
    <row r="3" spans="1:2" x14ac:dyDescent="0.25">
      <c r="A3" s="1" t="s">
        <v>4</v>
      </c>
      <c r="B3" s="6">
        <v>372070</v>
      </c>
    </row>
    <row r="4" spans="1:2" x14ac:dyDescent="0.25">
      <c r="A4" s="8" t="s">
        <v>5</v>
      </c>
      <c r="B4" s="9">
        <v>379812</v>
      </c>
    </row>
    <row r="5" spans="1:2" x14ac:dyDescent="0.25">
      <c r="A5" s="1" t="s">
        <v>6</v>
      </c>
      <c r="B5" s="6">
        <v>386318</v>
      </c>
    </row>
    <row r="6" spans="1:2" x14ac:dyDescent="0.25">
      <c r="A6" s="8" t="s">
        <v>7</v>
      </c>
      <c r="B6" s="9">
        <v>391981</v>
      </c>
    </row>
    <row r="7" spans="1:2" x14ac:dyDescent="0.25">
      <c r="A7" s="1" t="s">
        <v>8</v>
      </c>
      <c r="B7" s="6">
        <v>398874</v>
      </c>
    </row>
    <row r="8" spans="1:2" x14ac:dyDescent="0.25">
      <c r="A8" s="8" t="s">
        <v>9</v>
      </c>
      <c r="B8" s="9">
        <v>407489</v>
      </c>
    </row>
    <row r="9" spans="1:2" x14ac:dyDescent="0.25">
      <c r="A9" s="1" t="s">
        <v>10</v>
      </c>
      <c r="B9" s="6">
        <v>415874</v>
      </c>
    </row>
    <row r="10" spans="1:2" x14ac:dyDescent="0.25">
      <c r="A10" s="8" t="s">
        <v>11</v>
      </c>
      <c r="B10" s="9">
        <v>423334</v>
      </c>
    </row>
    <row r="11" spans="1:2" x14ac:dyDescent="0.25">
      <c r="A11" s="1" t="s">
        <v>12</v>
      </c>
      <c r="B11" s="6">
        <v>429684.01</v>
      </c>
    </row>
    <row r="13" spans="1:2" x14ac:dyDescent="0.25">
      <c r="A13" s="13" t="s">
        <v>1</v>
      </c>
      <c r="B13" s="14" t="str">
        <f>HYPERLINK("https://www.abs.gov.au/AUSSTATS/abs@.nsf/DetailsPage/3101.0Jun%202019", "Australian Bureau of Statistics, 3101.0 - Australian Demographic Statistics, Jun 2019")</f>
        <v>Australian Bureau of Statistics, 3101.0 - Australian Demographic Statistics, Jun 2019</v>
      </c>
    </row>
    <row r="14" spans="1:2" x14ac:dyDescent="0.25">
      <c r="A14" s="13" t="s">
        <v>2</v>
      </c>
      <c r="B14" s="13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763D-E18D-4F14-9D05-5AEAF92A731D}">
  <dimension ref="A1:C14"/>
  <sheetViews>
    <sheetView showGridLines="0" workbookViewId="0"/>
  </sheetViews>
  <sheetFormatPr defaultRowHeight="12.75" x14ac:dyDescent="0.25"/>
  <cols>
    <col min="1" max="3" width="15.7109375" style="1" customWidth="1"/>
    <col min="4" max="16384" width="9.140625" style="1"/>
  </cols>
  <sheetData>
    <row r="1" spans="1:3" s="2" customFormat="1" ht="32.1" customHeight="1" x14ac:dyDescent="0.25">
      <c r="A1" s="5" t="s">
        <v>17</v>
      </c>
    </row>
    <row r="2" spans="1:3" x14ac:dyDescent="0.25">
      <c r="A2" s="7" t="s">
        <v>3</v>
      </c>
      <c r="B2" s="7" t="s">
        <v>14</v>
      </c>
      <c r="C2" s="7" t="s">
        <v>19</v>
      </c>
    </row>
    <row r="3" spans="1:3" x14ac:dyDescent="0.25">
      <c r="A3" s="1" t="s">
        <v>4</v>
      </c>
      <c r="B3" s="10">
        <v>100.1</v>
      </c>
      <c r="C3" s="4">
        <f>B$11/B3</f>
        <v>1.1488511488511488</v>
      </c>
    </row>
    <row r="4" spans="1:3" x14ac:dyDescent="0.25">
      <c r="A4" s="8" t="s">
        <v>5</v>
      </c>
      <c r="B4" s="11">
        <v>101.8</v>
      </c>
      <c r="C4" s="12">
        <f>B$11/B4</f>
        <v>1.1296660117878192</v>
      </c>
    </row>
    <row r="5" spans="1:3" x14ac:dyDescent="0.25">
      <c r="A5" s="1" t="s">
        <v>6</v>
      </c>
      <c r="B5" s="10">
        <v>104.1</v>
      </c>
      <c r="C5" s="4">
        <f>B$11/B5</f>
        <v>1.1047070124879923</v>
      </c>
    </row>
    <row r="6" spans="1:3" x14ac:dyDescent="0.25">
      <c r="A6" s="8" t="s">
        <v>7</v>
      </c>
      <c r="B6" s="11">
        <v>105.3</v>
      </c>
      <c r="C6" s="12">
        <f>B$11/B6</f>
        <v>1.0921177587844255</v>
      </c>
    </row>
    <row r="7" spans="1:3" x14ac:dyDescent="0.25">
      <c r="A7" s="1" t="s">
        <v>8</v>
      </c>
      <c r="B7" s="10">
        <v>106</v>
      </c>
      <c r="C7" s="4">
        <f>B$11/B7</f>
        <v>1.0849056603773586</v>
      </c>
    </row>
    <row r="8" spans="1:3" x14ac:dyDescent="0.25">
      <c r="A8" s="8" t="s">
        <v>9</v>
      </c>
      <c r="B8" s="11">
        <v>107.9</v>
      </c>
      <c r="C8" s="12">
        <f>B$11/B8</f>
        <v>1.0658016682113067</v>
      </c>
    </row>
    <row r="9" spans="1:3" x14ac:dyDescent="0.25">
      <c r="A9" s="1" t="s">
        <v>10</v>
      </c>
      <c r="B9" s="10">
        <v>110.3</v>
      </c>
      <c r="C9" s="4">
        <f>B$11/B9</f>
        <v>1.0426110607434271</v>
      </c>
    </row>
    <row r="10" spans="1:3" x14ac:dyDescent="0.25">
      <c r="A10" s="8" t="s">
        <v>11</v>
      </c>
      <c r="B10" s="11">
        <v>113.1</v>
      </c>
      <c r="C10" s="12">
        <f>B$11/B10</f>
        <v>1.0167992926613616</v>
      </c>
    </row>
    <row r="11" spans="1:3" x14ac:dyDescent="0.25">
      <c r="A11" s="1" t="s">
        <v>12</v>
      </c>
      <c r="B11" s="10">
        <v>115</v>
      </c>
      <c r="C11" s="4">
        <f>B$11/B11</f>
        <v>1</v>
      </c>
    </row>
    <row r="13" spans="1:3" x14ac:dyDescent="0.25">
      <c r="A13" s="13" t="s">
        <v>1</v>
      </c>
      <c r="B13" s="14" t="str">
        <f>HYPERLINK("https://www.abs.gov.au/AUSSTATS/abs@.nsf/DetailsPage/6401.0Dec%202019", "Australian Bureau of Statistics, 6401.0 - Consumer Price Index, Australia, Dec 2019")</f>
        <v>Australian Bureau of Statistics, 6401.0 - Consumer Price Index, Australia, Dec 2019</v>
      </c>
    </row>
    <row r="14" spans="1:3" x14ac:dyDescent="0.25">
      <c r="A14" s="13" t="s">
        <v>2</v>
      </c>
      <c r="B14" s="13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ACT tax revenue</vt:lpstr>
      <vt:lpstr>all revenue</vt:lpstr>
      <vt:lpstr>spending</vt:lpstr>
      <vt:lpstr>population estimates</vt:lpstr>
      <vt:lpstr>inflation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2020-03-11T03:53:17Z</dcterms:created>
  <dcterms:modified xsi:type="dcterms:W3CDTF">2020-03-11T07:53:26Z</dcterms:modified>
</cp:coreProperties>
</file>