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ceew2-my.sharepoint.com/personal/markus_mannheim_dcceew_gov_au/Documents/NEM Review (local)/Data analysis/Contract modelling/Data/"/>
    </mc:Choice>
  </mc:AlternateContent>
  <xr:revisionPtr revIDLastSave="19" documentId="13_ncr:1_{B2E12E12-94AF-4A6D-9614-E98F40A6F6E5}" xr6:coauthVersionLast="47" xr6:coauthVersionMax="47" xr10:uidLastSave="{9FDEF5FD-F1CB-4FB6-A47F-E1613A0EBF3F}"/>
  <bookViews>
    <workbookView minimized="1" xWindow="1650" yWindow="1545" windowWidth="14400" windowHeight="8175" firstSheet="1" activeTab="8" xr2:uid="{F5285A18-784A-4AE7-87A8-FACFAD010027}"/>
  </bookViews>
  <sheets>
    <sheet name="Note" sheetId="11" r:id="rId1"/>
    <sheet name="Apx Table B.1" sheetId="1" r:id="rId2"/>
    <sheet name="Apx Table B.2" sheetId="2" r:id="rId3"/>
    <sheet name="Apx Table B.3" sheetId="3" r:id="rId4"/>
    <sheet name="Apx Table B.4,5&amp;6" sheetId="4" r:id="rId5"/>
    <sheet name="Apx Table B.7" sheetId="5" r:id="rId6"/>
    <sheet name="Apx Table B.8" sheetId="7" r:id="rId7"/>
    <sheet name="Apx Table B.9&amp;10" sheetId="10" r:id="rId8"/>
    <sheet name="Apx Table B.11" sheetId="6" r:id="rId9"/>
  </sheets>
  <externalReferences>
    <externalReference r:id="rId10"/>
  </externalReferences>
  <definedNames>
    <definedName name="_Toc38957271" localSheetId="1">'Apx Table B.1'!$B$2</definedName>
    <definedName name="_Toc38957272" localSheetId="2">'Apx Table B.2'!$B$2</definedName>
    <definedName name="OLE_LINK1" localSheetId="2">'Apx Table B.2'!$B$4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0" l="1"/>
  <c r="AB67" i="10"/>
  <c r="AA67" i="10"/>
  <c r="W67" i="10"/>
  <c r="AC67" i="10"/>
  <c r="U67" i="10"/>
  <c r="W51" i="10"/>
  <c r="V51" i="10"/>
  <c r="U51" i="10"/>
  <c r="AD35" i="10"/>
  <c r="W35" i="10"/>
  <c r="AB35" i="10"/>
  <c r="AB19" i="10"/>
  <c r="X19" i="10"/>
  <c r="AC19" i="10"/>
  <c r="V19" i="10"/>
  <c r="U19" i="10"/>
  <c r="U18" i="10"/>
  <c r="W18" i="10"/>
  <c r="AA18" i="10"/>
  <c r="AD67" i="10"/>
  <c r="X67" i="10"/>
  <c r="V67" i="10"/>
  <c r="AD51" i="10"/>
  <c r="AC51" i="10"/>
  <c r="AB51" i="10"/>
  <c r="AA51" i="10"/>
  <c r="X51" i="10"/>
  <c r="AA35" i="10"/>
  <c r="V35" i="10"/>
  <c r="U35" i="10"/>
  <c r="AD19" i="10"/>
  <c r="B68" i="10"/>
  <c r="B52" i="10"/>
  <c r="B36" i="10"/>
  <c r="V18" i="10"/>
  <c r="AD18" i="10"/>
  <c r="AC35" i="10" l="1"/>
  <c r="AF35" i="10" s="1"/>
  <c r="AO19" i="10" s="1"/>
  <c r="AA19" i="10"/>
  <c r="AF19" i="10" s="1"/>
  <c r="AM19" i="10" s="1"/>
  <c r="X35" i="10"/>
  <c r="Z35" i="10" s="1"/>
  <c r="AN19" i="10" s="1"/>
  <c r="W19" i="10"/>
  <c r="Z19" i="10" s="1"/>
  <c r="AL19" i="10" s="1"/>
  <c r="AC18" i="10"/>
  <c r="AF51" i="10"/>
  <c r="AQ19" i="10" s="1"/>
  <c r="Z51" i="10"/>
  <c r="AP19" i="10" s="1"/>
  <c r="Z67" i="10"/>
  <c r="AR19" i="10" s="1"/>
  <c r="AF67" i="10"/>
  <c r="AS19" i="10" s="1"/>
  <c r="X18" i="10"/>
  <c r="Z18" i="10" s="1"/>
  <c r="AL18" i="10" s="1"/>
  <c r="AB18" i="10"/>
  <c r="AF18" i="10" l="1"/>
  <c r="AM18" i="10" s="1"/>
  <c r="B8" i="10"/>
  <c r="B9" i="10"/>
  <c r="B10" i="10"/>
  <c r="B11" i="10"/>
  <c r="B12" i="10"/>
  <c r="B13" i="10"/>
  <c r="B14" i="10"/>
  <c r="B15" i="10"/>
  <c r="B16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9" i="10"/>
  <c r="B70" i="10"/>
  <c r="X13" i="10" l="1"/>
  <c r="X22" i="10"/>
  <c r="X29" i="10"/>
  <c r="X38" i="10"/>
  <c r="X45" i="10"/>
  <c r="X54" i="10"/>
  <c r="V54" i="10"/>
  <c r="X61" i="10"/>
  <c r="V61" i="10"/>
  <c r="AD70" i="10"/>
  <c r="AC13" i="10" l="1"/>
  <c r="U70" i="10"/>
  <c r="U61" i="10"/>
  <c r="U54" i="10"/>
  <c r="V13" i="10"/>
  <c r="W61" i="10"/>
  <c r="W13" i="10"/>
  <c r="W29" i="10"/>
  <c r="W22" i="10"/>
  <c r="V70" i="10"/>
  <c r="AA13" i="10"/>
  <c r="V29" i="10"/>
  <c r="V22" i="10"/>
  <c r="W54" i="10"/>
  <c r="U45" i="10"/>
  <c r="U29" i="10"/>
  <c r="U22" i="10"/>
  <c r="U13" i="10"/>
  <c r="W45" i="10"/>
  <c r="W38" i="10"/>
  <c r="U38" i="10"/>
  <c r="AB13" i="10"/>
  <c r="AA54" i="10"/>
  <c r="AA29" i="10"/>
  <c r="AD54" i="10"/>
  <c r="AB22" i="10"/>
  <c r="AD61" i="10"/>
  <c r="AB70" i="10"/>
  <c r="AB45" i="10"/>
  <c r="AA22" i="10"/>
  <c r="V45" i="10"/>
  <c r="V38" i="10"/>
  <c r="AA70" i="10"/>
  <c r="AA45" i="10"/>
  <c r="W70" i="10"/>
  <c r="AB38" i="10"/>
  <c r="AD29" i="10"/>
  <c r="AB61" i="10"/>
  <c r="AA38" i="10"/>
  <c r="AD45" i="10"/>
  <c r="AA61" i="10"/>
  <c r="AD22" i="10"/>
  <c r="AB54" i="10"/>
  <c r="AB29" i="10"/>
  <c r="AD38" i="10"/>
  <c r="AD13" i="10"/>
  <c r="AC29" i="10"/>
  <c r="AC45" i="10"/>
  <c r="AC22" i="10"/>
  <c r="AC38" i="10"/>
  <c r="AC54" i="10"/>
  <c r="AC61" i="10"/>
  <c r="AC70" i="10"/>
  <c r="X70" i="10"/>
  <c r="V69" i="10"/>
  <c r="X69" i="10"/>
  <c r="W69" i="10"/>
  <c r="X68" i="10"/>
  <c r="AA66" i="10"/>
  <c r="X66" i="10"/>
  <c r="X65" i="10"/>
  <c r="V65" i="10"/>
  <c r="X64" i="10"/>
  <c r="X63" i="10"/>
  <c r="X62" i="10"/>
  <c r="AC62" i="10"/>
  <c r="AA60" i="10"/>
  <c r="U60" i="10"/>
  <c r="X60" i="10"/>
  <c r="X59" i="10"/>
  <c r="AC59" i="10"/>
  <c r="AB58" i="10"/>
  <c r="X58" i="10"/>
  <c r="V56" i="10"/>
  <c r="X56" i="10"/>
  <c r="AA56" i="10"/>
  <c r="W53" i="10"/>
  <c r="X53" i="10"/>
  <c r="AA53" i="10"/>
  <c r="AC52" i="10"/>
  <c r="X52" i="10"/>
  <c r="W52" i="10"/>
  <c r="V50" i="10"/>
  <c r="X50" i="10"/>
  <c r="X49" i="10"/>
  <c r="AB48" i="10"/>
  <c r="X48" i="10"/>
  <c r="V47" i="10"/>
  <c r="X47" i="10"/>
  <c r="W47" i="10"/>
  <c r="X46" i="10"/>
  <c r="AD46" i="10"/>
  <c r="X44" i="10"/>
  <c r="AD43" i="10"/>
  <c r="W43" i="10"/>
  <c r="AA43" i="10"/>
  <c r="X42" i="10"/>
  <c r="AA42" i="10"/>
  <c r="X41" i="10"/>
  <c r="X40" i="10"/>
  <c r="AB37" i="10"/>
  <c r="X37" i="10"/>
  <c r="X36" i="10"/>
  <c r="V36" i="10"/>
  <c r="AB34" i="10"/>
  <c r="X34" i="10"/>
  <c r="X33" i="10"/>
  <c r="V33" i="10"/>
  <c r="X30" i="10"/>
  <c r="AC30" i="10"/>
  <c r="V30" i="10"/>
  <c r="X28" i="10"/>
  <c r="AC28" i="10"/>
  <c r="U27" i="10"/>
  <c r="X27" i="10"/>
  <c r="AC27" i="10"/>
  <c r="X26" i="10"/>
  <c r="AA26" i="10"/>
  <c r="W25" i="10"/>
  <c r="X24" i="10"/>
  <c r="AB21" i="10"/>
  <c r="U21" i="10"/>
  <c r="W21" i="10"/>
  <c r="V20" i="10"/>
  <c r="X20" i="10"/>
  <c r="AC20" i="10"/>
  <c r="X17" i="10"/>
  <c r="W17" i="10"/>
  <c r="AD15" i="10"/>
  <c r="U14" i="10"/>
  <c r="X14" i="10"/>
  <c r="W14" i="10"/>
  <c r="AA14" i="10"/>
  <c r="V12" i="10"/>
  <c r="X12" i="10"/>
  <c r="X11" i="10"/>
  <c r="V10" i="10"/>
  <c r="X10" i="10"/>
  <c r="AC10" i="10"/>
  <c r="W8" i="10"/>
  <c r="AD8" i="10"/>
  <c r="AA8" i="10"/>
  <c r="Z61" i="10" l="1"/>
  <c r="AR11" i="10" s="1"/>
  <c r="Z22" i="10"/>
  <c r="AL22" i="10" s="1"/>
  <c r="Z54" i="10"/>
  <c r="AP22" i="10" s="1"/>
  <c r="Z29" i="10"/>
  <c r="AN11" i="10" s="1"/>
  <c r="Z13" i="10"/>
  <c r="AL11" i="10" s="1"/>
  <c r="Z38" i="10"/>
  <c r="AN22" i="10" s="1"/>
  <c r="AF13" i="10"/>
  <c r="AM11" i="10" s="1"/>
  <c r="Z45" i="10"/>
  <c r="AP11" i="10" s="1"/>
  <c r="AF38" i="10"/>
  <c r="AO22" i="10" s="1"/>
  <c r="AF45" i="10"/>
  <c r="AQ11" i="10" s="1"/>
  <c r="Z70" i="10"/>
  <c r="AR22" i="10" s="1"/>
  <c r="AF29" i="10"/>
  <c r="AO11" i="10" s="1"/>
  <c r="AF70" i="10"/>
  <c r="AS22" i="10" s="1"/>
  <c r="AF61" i="10"/>
  <c r="AS11" i="10" s="1"/>
  <c r="AF54" i="10"/>
  <c r="AQ22" i="10" s="1"/>
  <c r="AF22" i="10"/>
  <c r="AM22" i="10" s="1"/>
  <c r="AD10" i="10"/>
  <c r="V28" i="10"/>
  <c r="AC31" i="10"/>
  <c r="AC32" i="10"/>
  <c r="AD37" i="10"/>
  <c r="AB44" i="10"/>
  <c r="W46" i="10"/>
  <c r="AA11" i="10"/>
  <c r="V16" i="10"/>
  <c r="V26" i="10"/>
  <c r="W36" i="10"/>
  <c r="AC43" i="10"/>
  <c r="AB50" i="10"/>
  <c r="AB59" i="10"/>
  <c r="AB60" i="10"/>
  <c r="AC65" i="10"/>
  <c r="U68" i="10"/>
  <c r="V8" i="10"/>
  <c r="AB12" i="10"/>
  <c r="AC26" i="10"/>
  <c r="AA33" i="10"/>
  <c r="AC34" i="10"/>
  <c r="AC36" i="10"/>
  <c r="AA40" i="10"/>
  <c r="AC42" i="10"/>
  <c r="U43" i="10"/>
  <c r="V46" i="10"/>
  <c r="AC46" i="10"/>
  <c r="V52" i="10"/>
  <c r="V68" i="10"/>
  <c r="AC69" i="10"/>
  <c r="AB11" i="10"/>
  <c r="W27" i="10"/>
  <c r="X43" i="10"/>
  <c r="V44" i="10"/>
  <c r="AC49" i="10"/>
  <c r="W59" i="10"/>
  <c r="V24" i="10"/>
  <c r="AD26" i="10"/>
  <c r="U58" i="10"/>
  <c r="V60" i="10"/>
  <c r="AC68" i="10"/>
  <c r="V14" i="10"/>
  <c r="Z14" i="10" s="1"/>
  <c r="AL15" i="10" s="1"/>
  <c r="AA20" i="10"/>
  <c r="AA27" i="10"/>
  <c r="AA30" i="10"/>
  <c r="AC37" i="10"/>
  <c r="AD41" i="10"/>
  <c r="AA44" i="10"/>
  <c r="AA46" i="10"/>
  <c r="AC53" i="10"/>
  <c r="AC57" i="10"/>
  <c r="V58" i="10"/>
  <c r="AB8" i="10"/>
  <c r="W10" i="10"/>
  <c r="U11" i="10"/>
  <c r="AC24" i="10"/>
  <c r="W26" i="10"/>
  <c r="AA32" i="10"/>
  <c r="U33" i="10"/>
  <c r="W42" i="10"/>
  <c r="AB46" i="10"/>
  <c r="AA50" i="10"/>
  <c r="V57" i="10"/>
  <c r="AA58" i="10"/>
  <c r="AA25" i="10"/>
  <c r="U42" i="10"/>
  <c r="AA49" i="10"/>
  <c r="AC33" i="10"/>
  <c r="U8" i="10"/>
  <c r="W12" i="10"/>
  <c r="AC14" i="10"/>
  <c r="AA21" i="10"/>
  <c r="AB24" i="10"/>
  <c r="AB28" i="10"/>
  <c r="AD31" i="10"/>
  <c r="W32" i="10"/>
  <c r="AB33" i="10"/>
  <c r="V34" i="10"/>
  <c r="V37" i="10"/>
  <c r="V42" i="10"/>
  <c r="U46" i="10"/>
  <c r="AA52" i="10"/>
  <c r="V53" i="10"/>
  <c r="U56" i="10"/>
  <c r="W57" i="10"/>
  <c r="AA65" i="10"/>
  <c r="U69" i="10"/>
  <c r="Z69" i="10" s="1"/>
  <c r="AR21" i="10" s="1"/>
  <c r="V17" i="10"/>
  <c r="AB30" i="10"/>
  <c r="AC44" i="10"/>
  <c r="AA47" i="10"/>
  <c r="W48" i="10"/>
  <c r="AB49" i="10"/>
  <c r="W62" i="10"/>
  <c r="AB66" i="10"/>
  <c r="AB68" i="10"/>
  <c r="AA69" i="10"/>
  <c r="W24" i="10"/>
  <c r="W28" i="10"/>
  <c r="AD32" i="10"/>
  <c r="AA36" i="10"/>
  <c r="U59" i="10"/>
  <c r="AD11" i="10"/>
  <c r="W15" i="10"/>
  <c r="AA9" i="10"/>
  <c r="V11" i="10"/>
  <c r="AA12" i="10"/>
  <c r="AC15" i="10"/>
  <c r="AA17" i="10"/>
  <c r="AB26" i="10"/>
  <c r="W37" i="10"/>
  <c r="AC40" i="10"/>
  <c r="U44" i="10"/>
  <c r="W44" i="10"/>
  <c r="AB53" i="10"/>
  <c r="U62" i="10"/>
  <c r="V63" i="10"/>
  <c r="AA63" i="10"/>
  <c r="W65" i="10"/>
  <c r="X8" i="10"/>
  <c r="W9" i="10"/>
  <c r="X9" i="10"/>
  <c r="AC9" i="10"/>
  <c r="AB20" i="10"/>
  <c r="AA24" i="10"/>
  <c r="AD24" i="10"/>
  <c r="V27" i="10"/>
  <c r="AA28" i="10"/>
  <c r="AD28" i="10"/>
  <c r="U30" i="10"/>
  <c r="W30" i="10"/>
  <c r="AD34" i="10"/>
  <c r="U36" i="10"/>
  <c r="V43" i="10"/>
  <c r="AA48" i="10"/>
  <c r="W49" i="10"/>
  <c r="AB56" i="10"/>
  <c r="V59" i="10"/>
  <c r="AA62" i="10"/>
  <c r="V64" i="10"/>
  <c r="AA64" i="10"/>
  <c r="U66" i="10"/>
  <c r="W68" i="10"/>
  <c r="AA10" i="10"/>
  <c r="AC8" i="10"/>
  <c r="U10" i="10"/>
  <c r="W11" i="10"/>
  <c r="U17" i="10"/>
  <c r="V21" i="10"/>
  <c r="AB27" i="10"/>
  <c r="U34" i="10"/>
  <c r="W34" i="10"/>
  <c r="U40" i="10"/>
  <c r="AC41" i="10"/>
  <c r="V49" i="10"/>
  <c r="U50" i="10"/>
  <c r="V62" i="10"/>
  <c r="U65" i="10"/>
  <c r="V66" i="10"/>
  <c r="AB10" i="10"/>
  <c r="AC12" i="10"/>
  <c r="AD14" i="10"/>
  <c r="U15" i="10"/>
  <c r="V9" i="10"/>
  <c r="AD9" i="10"/>
  <c r="AC11" i="10"/>
  <c r="AD12" i="10"/>
  <c r="V15" i="10"/>
  <c r="AB17" i="10"/>
  <c r="U20" i="10"/>
  <c r="V25" i="10"/>
  <c r="AA34" i="10"/>
  <c r="AB36" i="10"/>
  <c r="V41" i="10"/>
  <c r="X16" i="10"/>
  <c r="AC17" i="10"/>
  <c r="AC25" i="10"/>
  <c r="AB25" i="10"/>
  <c r="U31" i="10"/>
  <c r="W33" i="10"/>
  <c r="AA37" i="10"/>
  <c r="U37" i="10"/>
  <c r="AB15" i="10"/>
  <c r="AC16" i="10"/>
  <c r="AD17" i="10"/>
  <c r="W20" i="10"/>
  <c r="W31" i="10"/>
  <c r="U12" i="10"/>
  <c r="AB16" i="10"/>
  <c r="AA16" i="10"/>
  <c r="AB14" i="10"/>
  <c r="X15" i="10"/>
  <c r="AA15" i="10"/>
  <c r="AD16" i="10"/>
  <c r="U25" i="10"/>
  <c r="V31" i="10"/>
  <c r="AA31" i="10"/>
  <c r="U32" i="10"/>
  <c r="U41" i="10"/>
  <c r="U16" i="10"/>
  <c r="AC21" i="10"/>
  <c r="U24" i="10"/>
  <c r="U26" i="10"/>
  <c r="U28" i="10"/>
  <c r="V32" i="10"/>
  <c r="AB9" i="10"/>
  <c r="X21" i="10"/>
  <c r="AD21" i="10"/>
  <c r="W16" i="10"/>
  <c r="AD20" i="10"/>
  <c r="X31" i="10"/>
  <c r="X32" i="10"/>
  <c r="AD36" i="10"/>
  <c r="V40" i="10"/>
  <c r="AA41" i="10"/>
  <c r="AB42" i="10"/>
  <c r="U48" i="10"/>
  <c r="AB52" i="10"/>
  <c r="U57" i="10"/>
  <c r="AC58" i="10"/>
  <c r="W58" i="10"/>
  <c r="AB62" i="10"/>
  <c r="AC66" i="10"/>
  <c r="W66" i="10"/>
  <c r="AB69" i="10"/>
  <c r="W40" i="10"/>
  <c r="AA59" i="10"/>
  <c r="AA68" i="10"/>
  <c r="AD25" i="10"/>
  <c r="AD27" i="10"/>
  <c r="AD30" i="10"/>
  <c r="AD33" i="10"/>
  <c r="U53" i="10"/>
  <c r="AC56" i="10"/>
  <c r="W56" i="10"/>
  <c r="AC64" i="10"/>
  <c r="W64" i="10"/>
  <c r="AB64" i="10"/>
  <c r="X25" i="10"/>
  <c r="AB31" i="10"/>
  <c r="AB32" i="10"/>
  <c r="AB43" i="10"/>
  <c r="AC47" i="10"/>
  <c r="AB47" i="10"/>
  <c r="U52" i="10"/>
  <c r="AB57" i="10"/>
  <c r="AC63" i="10"/>
  <c r="W63" i="10"/>
  <c r="AB63" i="10"/>
  <c r="U64" i="10"/>
  <c r="AB65" i="10"/>
  <c r="AB40" i="10"/>
  <c r="W41" i="10"/>
  <c r="U47" i="10"/>
  <c r="AC48" i="10"/>
  <c r="U49" i="10"/>
  <c r="AC50" i="10"/>
  <c r="W50" i="10"/>
  <c r="AC60" i="10"/>
  <c r="W60" i="10"/>
  <c r="U63" i="10"/>
  <c r="AD40" i="10"/>
  <c r="AD42" i="10"/>
  <c r="AD44" i="10"/>
  <c r="AD47" i="10"/>
  <c r="V48" i="10"/>
  <c r="AD48" i="10"/>
  <c r="AD50" i="10"/>
  <c r="AD56" i="10"/>
  <c r="AD58" i="10"/>
  <c r="AD60" i="10"/>
  <c r="AD63" i="10"/>
  <c r="AD64" i="10"/>
  <c r="AD66" i="10"/>
  <c r="AA57" i="10"/>
  <c r="AB41" i="10"/>
  <c r="AD49" i="10"/>
  <c r="AD52" i="10"/>
  <c r="AD53" i="10"/>
  <c r="AD57" i="10"/>
  <c r="AD59" i="10"/>
  <c r="AD62" i="10"/>
  <c r="AD65" i="10"/>
  <c r="AD68" i="10"/>
  <c r="AD69" i="10"/>
  <c r="X57" i="10"/>
  <c r="AF43" i="10" l="1"/>
  <c r="AQ9" i="10" s="1"/>
  <c r="Z12" i="10"/>
  <c r="AL10" i="10" s="1"/>
  <c r="AF42" i="10"/>
  <c r="AQ8" i="10" s="1"/>
  <c r="AF37" i="10"/>
  <c r="AO21" i="10" s="1"/>
  <c r="AF26" i="10"/>
  <c r="AO8" i="10" s="1"/>
  <c r="AF24" i="10"/>
  <c r="AO16" i="10" s="1"/>
  <c r="AF34" i="10"/>
  <c r="AO18" i="10" s="1"/>
  <c r="AF50" i="10"/>
  <c r="AQ18" i="10" s="1"/>
  <c r="AF53" i="10"/>
  <c r="AQ21" i="10" s="1"/>
  <c r="AF41" i="10"/>
  <c r="AF28" i="10"/>
  <c r="AO10" i="10" s="1"/>
  <c r="AF30" i="10"/>
  <c r="AO15" i="10" s="1"/>
  <c r="AF40" i="10"/>
  <c r="AQ16" i="10" s="1"/>
  <c r="AF49" i="10"/>
  <c r="AQ17" i="10" s="1"/>
  <c r="AF27" i="10"/>
  <c r="AO9" i="10" s="1"/>
  <c r="AF60" i="10"/>
  <c r="AS10" i="10" s="1"/>
  <c r="AF48" i="10"/>
  <c r="AF32" i="10"/>
  <c r="AF47" i="10"/>
  <c r="AF25" i="10"/>
  <c r="AF33" i="10"/>
  <c r="AO17" i="10" s="1"/>
  <c r="AF31" i="10"/>
  <c r="AF46" i="10"/>
  <c r="AQ15" i="10" s="1"/>
  <c r="AF44" i="10"/>
  <c r="AQ10" i="10" s="1"/>
  <c r="AF56" i="10"/>
  <c r="AS16" i="10" s="1"/>
  <c r="AF36" i="10"/>
  <c r="AO20" i="10" s="1"/>
  <c r="AF66" i="10"/>
  <c r="AS18" i="10" s="1"/>
  <c r="AF52" i="10"/>
  <c r="AQ20" i="10" s="1"/>
  <c r="AF64" i="10"/>
  <c r="AF65" i="10"/>
  <c r="AS17" i="10" s="1"/>
  <c r="AF68" i="10"/>
  <c r="AS20" i="10" s="1"/>
  <c r="AF63" i="10"/>
  <c r="AF57" i="10"/>
  <c r="AF62" i="10"/>
  <c r="AS15" i="10" s="1"/>
  <c r="AF58" i="10"/>
  <c r="AS8" i="10" s="1"/>
  <c r="AF59" i="10"/>
  <c r="AS9" i="10" s="1"/>
  <c r="AF69" i="10"/>
  <c r="AS21" i="10" s="1"/>
  <c r="Z33" i="10"/>
  <c r="AN17" i="10" s="1"/>
  <c r="Z58" i="10"/>
  <c r="AR8" i="10" s="1"/>
  <c r="Z65" i="10"/>
  <c r="AR17" i="10" s="1"/>
  <c r="Z68" i="10"/>
  <c r="AR20" i="10" s="1"/>
  <c r="Z53" i="10"/>
  <c r="AP21" i="10" s="1"/>
  <c r="Z44" i="10"/>
  <c r="AP10" i="10" s="1"/>
  <c r="Z42" i="10"/>
  <c r="AP8" i="10" s="1"/>
  <c r="Z27" i="10"/>
  <c r="AN9" i="10" s="1"/>
  <c r="Z43" i="10"/>
  <c r="AP9" i="10" s="1"/>
  <c r="Z60" i="10"/>
  <c r="AR10" i="10" s="1"/>
  <c r="Z62" i="10"/>
  <c r="AR15" i="10" s="1"/>
  <c r="Z56" i="10"/>
  <c r="AR16" i="10" s="1"/>
  <c r="Z52" i="10"/>
  <c r="AP20" i="10" s="1"/>
  <c r="Z46" i="10"/>
  <c r="AP15" i="10" s="1"/>
  <c r="Z50" i="10"/>
  <c r="AP18" i="10" s="1"/>
  <c r="Z26" i="10"/>
  <c r="AN8" i="10" s="1"/>
  <c r="Z24" i="10"/>
  <c r="AN16" i="10" s="1"/>
  <c r="Z36" i="10"/>
  <c r="AN20" i="10" s="1"/>
  <c r="AF8" i="10"/>
  <c r="AM16" i="10" s="1"/>
  <c r="Z21" i="10"/>
  <c r="AL21" i="10" s="1"/>
  <c r="AF14" i="10"/>
  <c r="AM15" i="10" s="1"/>
  <c r="Z10" i="10"/>
  <c r="AL8" i="10" s="1"/>
  <c r="AF11" i="10"/>
  <c r="AM9" i="10" s="1"/>
  <c r="Z11" i="10"/>
  <c r="AL9" i="10" s="1"/>
  <c r="AF10" i="10"/>
  <c r="AM8" i="10" s="1"/>
  <c r="AF12" i="10"/>
  <c r="AM10" i="10" s="1"/>
  <c r="Z66" i="10"/>
  <c r="AR18" i="10" s="1"/>
  <c r="Z28" i="10"/>
  <c r="AN10" i="10" s="1"/>
  <c r="Z30" i="10"/>
  <c r="AN15" i="10" s="1"/>
  <c r="AO13" i="10"/>
  <c r="Z17" i="10"/>
  <c r="AL17" i="10" s="1"/>
  <c r="Z49" i="10"/>
  <c r="AP17" i="10" s="1"/>
  <c r="AF20" i="10"/>
  <c r="AM20" i="10" s="1"/>
  <c r="Z37" i="10"/>
  <c r="AN21" i="10" s="1"/>
  <c r="AM14" i="10"/>
  <c r="Z34" i="10"/>
  <c r="AN18" i="10" s="1"/>
  <c r="AF17" i="10"/>
  <c r="AM17" i="10" s="1"/>
  <c r="AF21" i="10"/>
  <c r="AM21" i="10" s="1"/>
  <c r="AO14" i="10"/>
  <c r="Z8" i="10"/>
  <c r="AL16" i="10" s="1"/>
  <c r="Z59" i="10"/>
  <c r="AR9" i="10" s="1"/>
  <c r="Z40" i="10"/>
  <c r="AP16" i="10" s="1"/>
  <c r="Z48" i="10"/>
  <c r="AP13" i="10"/>
  <c r="Z25" i="10"/>
  <c r="AN14" i="10"/>
  <c r="Z32" i="10"/>
  <c r="AN13" i="10"/>
  <c r="AL14" i="10"/>
  <c r="Z9" i="10"/>
  <c r="Z47" i="10"/>
  <c r="AP12" i="10"/>
  <c r="AO12" i="10"/>
  <c r="Z20" i="10"/>
  <c r="AL20" i="10" s="1"/>
  <c r="Z64" i="10"/>
  <c r="AR13" i="10"/>
  <c r="AF15" i="10"/>
  <c r="AM12" i="10"/>
  <c r="AQ12" i="10"/>
  <c r="Z57" i="10"/>
  <c r="AR14" i="10"/>
  <c r="AQ14" i="10"/>
  <c r="AS14" i="10"/>
  <c r="AS12" i="10"/>
  <c r="Z41" i="10"/>
  <c r="AP14" i="10"/>
  <c r="Z15" i="10"/>
  <c r="AL12" i="10"/>
  <c r="Z63" i="10"/>
  <c r="AR12" i="10"/>
  <c r="AS13" i="10"/>
  <c r="AL13" i="10"/>
  <c r="Z16" i="10"/>
  <c r="AQ13" i="10"/>
  <c r="AF16" i="10"/>
  <c r="AM13" i="10"/>
  <c r="Z31" i="10"/>
  <c r="AN12" i="10"/>
  <c r="AF9" i="10"/>
</calcChain>
</file>

<file path=xl/sharedStrings.xml><?xml version="1.0" encoding="utf-8"?>
<sst xmlns="http://schemas.openxmlformats.org/spreadsheetml/2006/main" count="556" uniqueCount="117">
  <si>
    <t>Black coal</t>
  </si>
  <si>
    <t>Black coal with CCS</t>
  </si>
  <si>
    <t>Brown coal</t>
  </si>
  <si>
    <t>Gas combined cycle</t>
  </si>
  <si>
    <t>Gas with CCS</t>
  </si>
  <si>
    <t>Gas reciprocating</t>
  </si>
  <si>
    <t>Hydrogen reciprocating</t>
  </si>
  <si>
    <t>Biomass (small scale)</t>
  </si>
  <si>
    <t>Biomass with CCS (large scale)</t>
  </si>
  <si>
    <t>Large scale solar PV</t>
  </si>
  <si>
    <t>Rooftop solar panels</t>
  </si>
  <si>
    <t>Wind</t>
  </si>
  <si>
    <t>Wave</t>
  </si>
  <si>
    <t>Nuclear (SMR)</t>
  </si>
  <si>
    <t>Fuel cell</t>
  </si>
  <si>
    <t>$/kW</t>
  </si>
  <si>
    <t>Battery storage (2 hrs)</t>
  </si>
  <si>
    <t>Battery storage (4 hrs)</t>
  </si>
  <si>
    <t>Battery storage (8 hrs)</t>
  </si>
  <si>
    <t>Total</t>
  </si>
  <si>
    <t>Battery</t>
  </si>
  <si>
    <t>$/kWh</t>
  </si>
  <si>
    <t>24hrs</t>
  </si>
  <si>
    <t>48hrs</t>
  </si>
  <si>
    <t>Gas open cycle (small)</t>
  </si>
  <si>
    <t>Gas open cycle (large)</t>
  </si>
  <si>
    <t>Battery storage (1 hr)</t>
  </si>
  <si>
    <t>BOP</t>
  </si>
  <si>
    <t>Apx Table B.4 One and two hour battery cost data by storage duration, component and total costs</t>
  </si>
  <si>
    <t>Apx Table B.5 Four and eight hour battery cost data by storage duration, component and total costs</t>
  </si>
  <si>
    <t>Battery (1hr)</t>
  </si>
  <si>
    <t>-</t>
  </si>
  <si>
    <t>Battery (2hrs)</t>
  </si>
  <si>
    <t>Battery (4hrs)</t>
  </si>
  <si>
    <t>Battery (8hrs)</t>
  </si>
  <si>
    <t>PHES (12hrs)</t>
  </si>
  <si>
    <t>PHES (24hrs)</t>
  </si>
  <si>
    <t>PHES (48hrs)</t>
  </si>
  <si>
    <t>Discount rate</t>
  </si>
  <si>
    <t>Constant</t>
  </si>
  <si>
    <t>Low assumption</t>
  </si>
  <si>
    <t>High assumption</t>
  </si>
  <si>
    <t>Low</t>
  </si>
  <si>
    <t>High</t>
  </si>
  <si>
    <t>Economic life</t>
  </si>
  <si>
    <t>Construction time</t>
  </si>
  <si>
    <t>Efficiency</t>
  </si>
  <si>
    <t>O&amp;M fixed</t>
  </si>
  <si>
    <t>O&amp;M variable</t>
  </si>
  <si>
    <t>Capital</t>
  </si>
  <si>
    <t>Fuel</t>
  </si>
  <si>
    <t>Capacity factor</t>
  </si>
  <si>
    <t>O&amp;M</t>
  </si>
  <si>
    <t>CO2 storage</t>
  </si>
  <si>
    <t>Years</t>
  </si>
  <si>
    <t>$/MWh</t>
  </si>
  <si>
    <t>$/GJ</t>
  </si>
  <si>
    <t>Category</t>
  </si>
  <si>
    <t>Assumption</t>
  </si>
  <si>
    <t>Technology</t>
  </si>
  <si>
    <t>Peaking 20% load</t>
  </si>
  <si>
    <t>Gas</t>
  </si>
  <si>
    <t>Variable</t>
  </si>
  <si>
    <t>Standalone</t>
  </si>
  <si>
    <t>Solar photovoltaic</t>
  </si>
  <si>
    <t>Alkaline</t>
  </si>
  <si>
    <t>PEM</t>
  </si>
  <si>
    <t>Variable with storage and new transmission</t>
  </si>
  <si>
    <t>Wind &amp; solar PV combined</t>
  </si>
  <si>
    <t>60% VRE share</t>
  </si>
  <si>
    <t>70% VRE share</t>
  </si>
  <si>
    <t>80% VRE share</t>
  </si>
  <si>
    <t>90% VRE share</t>
  </si>
  <si>
    <t>Aurecon 2019-20</t>
  </si>
  <si>
    <t>Aurecon 2020-21</t>
  </si>
  <si>
    <t>GenCost 2019-20</t>
  </si>
  <si>
    <t>Apx Table B.1 Current and projected generation technology capital costs under the Current policies scenario</t>
  </si>
  <si>
    <t>Apx Table B.2 Current and projected generation technology capital costs under the Global NZE by 2050 scenario</t>
  </si>
  <si>
    <t>Apx Table B.3 Current and projected generation technology capital costs under the Global NZE post 2050 scenario</t>
  </si>
  <si>
    <t>Current policies</t>
  </si>
  <si>
    <t>Global NZE post 2050</t>
  </si>
  <si>
    <t>Global NZE by 2050</t>
  </si>
  <si>
    <t>Aurecon 2021-22</t>
  </si>
  <si>
    <t>Note: To convert battery costs to $/kW, multiply by the storage duration.</t>
  </si>
  <si>
    <t>AEMO ISP Dec 2021</t>
  </si>
  <si>
    <t>Wind onshore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</si>
  <si>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reciprocating</t>
    </r>
  </si>
  <si>
    <t>Aurecon 2022-23</t>
  </si>
  <si>
    <t>Offshore wind fixed</t>
  </si>
  <si>
    <t>Offshore wind floating</t>
  </si>
  <si>
    <t>Tidal /ocean current</t>
  </si>
  <si>
    <t>AEMO ISP Jun 2022/CSIRO</t>
  </si>
  <si>
    <t>A-CAES (12hrs)</t>
  </si>
  <si>
    <t>Wind offshore (fixed)</t>
  </si>
  <si>
    <t>Apx Table B.6 Twelve and twenty four hour battery cost data by storage duration, component and total costs (multiply by duration to convert to $/kW)</t>
  </si>
  <si>
    <t>Battery storage (12 hrs)</t>
  </si>
  <si>
    <t>Battery storage (24 hrs)</t>
  </si>
  <si>
    <t>Apx Table B.8 Storage cost data by source, total cost basis</t>
  </si>
  <si>
    <t>Apx Table B.9 Data assumptions for LCOE calculations</t>
  </si>
  <si>
    <t>Apx Table B.11 Hydrogen electrolyser cost projections by scenario and technology, $/kW</t>
  </si>
  <si>
    <t>Aurecon 2023-24</t>
  </si>
  <si>
    <t>Battery (24hrs)</t>
  </si>
  <si>
    <t>A-CAES (24hrs)</t>
  </si>
  <si>
    <t>Flexible load, high emission</t>
  </si>
  <si>
    <t>Flexible load, low emission</t>
  </si>
  <si>
    <t>Nuclear SMR</t>
  </si>
  <si>
    <t>Nuclear large-scale</t>
  </si>
  <si>
    <t>Solar thermal</t>
  </si>
  <si>
    <t>10hrs</t>
  </si>
  <si>
    <t>Aurecon 2024-25</t>
  </si>
  <si>
    <t>PHES (10hrs)</t>
  </si>
  <si>
    <t>Apx Table B.10 Electricity generation technology LCOE projections data, 2024-25 $/MWh</t>
  </si>
  <si>
    <t>Solar thermal (16hrs)</t>
  </si>
  <si>
    <t>Apx Table B.7 Pumped hydro storage cost data by duration, by scenario, total cost basis</t>
  </si>
  <si>
    <t>Battery (12hrs)</t>
  </si>
  <si>
    <r>
      <t>CO</t>
    </r>
    <r>
      <rPr>
        <vertAlign val="subscript"/>
        <sz val="7"/>
        <color rgb="FF000000"/>
        <rFont val="Calibri"/>
        <family val="2"/>
        <scheme val="minor"/>
      </rPr>
      <t>2</t>
    </r>
    <r>
      <rPr>
        <sz val="7"/>
        <color rgb="FF000000"/>
        <rFont val="Calibri"/>
        <family val="2"/>
        <scheme val="minor"/>
      </rPr>
      <t xml:space="preserve"> storage</t>
    </r>
  </si>
  <si>
    <t>This file supercedes the previously published GenCost2024-25FinalApxTables_20250729 which included incorrect data for small and large scale gas open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</si>
</sst>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FFFFFF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FFFFFF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1" fillId="0" borderId="0" xfId="0" applyFont="1"/>
    <xf numFmtId="0" fontId="7" fillId="0" borderId="0" xfId="0" applyFont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2" borderId="0" xfId="0" applyFill="1" applyAlignment="1">
      <alignment vertical="top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/>
    <xf numFmtId="0" fontId="12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3" fillId="3" borderId="0" xfId="0" applyFont="1" applyFill="1" applyAlignment="1">
      <alignment vertical="center"/>
    </xf>
    <xf numFmtId="164" fontId="12" fillId="0" borderId="0" xfId="0" applyNumberFormat="1" applyFont="1" applyAlignment="1">
      <alignment vertical="center"/>
    </xf>
    <xf numFmtId="1" fontId="0" fillId="0" borderId="0" xfId="0" applyNumberFormat="1"/>
    <xf numFmtId="1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vertical="center"/>
    </xf>
    <xf numFmtId="0" fontId="0" fillId="3" borderId="0" xfId="0" applyFill="1"/>
    <xf numFmtId="0" fontId="2" fillId="2" borderId="0" xfId="0" applyFont="1" applyFill="1" applyAlignment="1">
      <alignment horizontal="right" vertical="center" wrapText="1"/>
    </xf>
    <xf numFmtId="0" fontId="14" fillId="0" borderId="0" xfId="0" applyFont="1"/>
    <xf numFmtId="0" fontId="15" fillId="0" borderId="0" xfId="0" applyFont="1"/>
    <xf numFmtId="0" fontId="11" fillId="2" borderId="0" xfId="0" applyFont="1" applyFill="1" applyAlignment="1">
      <alignment vertical="center"/>
    </xf>
    <xf numFmtId="9" fontId="15" fillId="0" borderId="0" xfId="1" applyFo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9" fontId="0" fillId="0" borderId="0" xfId="1" applyFont="1"/>
    <xf numFmtId="9" fontId="0" fillId="2" borderId="0" xfId="1" applyFont="1" applyFill="1" applyAlignment="1">
      <alignment vertical="top"/>
    </xf>
    <xf numFmtId="9" fontId="0" fillId="3" borderId="0" xfId="1" applyFont="1" applyFill="1" applyAlignment="1">
      <alignment vertical="top"/>
    </xf>
    <xf numFmtId="0" fontId="3" fillId="3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164" fontId="0" fillId="0" borderId="0" xfId="0" applyNumberFormat="1"/>
    <xf numFmtId="0" fontId="4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vertical="top"/>
    </xf>
    <xf numFmtId="0" fontId="7" fillId="3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9" fontId="3" fillId="3" borderId="0" xfId="1" applyFont="1" applyFill="1" applyAlignment="1">
      <alignment horizontal="right" vertical="center"/>
    </xf>
    <xf numFmtId="9" fontId="19" fillId="0" borderId="0" xfId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1" fontId="3" fillId="0" borderId="0" xfId="0" applyNumberFormat="1" applyFont="1" applyAlignment="1">
      <alignment horizontal="right" vertical="center"/>
    </xf>
    <xf numFmtId="1" fontId="3" fillId="3" borderId="0" xfId="0" applyNumberFormat="1" applyFont="1" applyFill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30</xdr:row>
      <xdr:rowOff>0</xdr:rowOff>
    </xdr:from>
    <xdr:to>
      <xdr:col>45</xdr:col>
      <xdr:colOff>236149</xdr:colOff>
      <xdr:row>61</xdr:row>
      <xdr:rowOff>19877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2DFB7-B477-94F9-4B1F-741E882DE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74075" y="5753100"/>
          <a:ext cx="8592749" cy="59253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FileSharing\EnergyEconomics-IEESMG\GenCost%202021-22\files%20for%20final\Projection_Comparison_21_22.xlsx" TargetMode="External"/><Relationship Id="rId1" Type="http://schemas.openxmlformats.org/officeDocument/2006/relationships/externalLinkPath" Target="/FileSharing/EnergyEconomics-IEESMG/GenCost%202021-22/files%20for%20final/Projection_Comparison_21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ion"/>
      <sheetName val="Rooftop PV"/>
      <sheetName val="Table data (2)"/>
      <sheetName val="Table data"/>
      <sheetName val="ChartData (4)"/>
      <sheetName val="ChartData (3)"/>
      <sheetName val="ChartData (2)"/>
      <sheetName val="ChartData"/>
      <sheetName val="LCOE"/>
      <sheetName val="Fuel&amp;Carbon"/>
      <sheetName val="Second round costs"/>
      <sheetName val="GenCost Sustain"/>
      <sheetName val="Chart12"/>
      <sheetName val="Chart13"/>
      <sheetName val="Chart14"/>
      <sheetName val="Chart15"/>
      <sheetName val="Chart16"/>
      <sheetName val="PHES"/>
      <sheetName val="F H2"/>
      <sheetName val="Chart18"/>
      <sheetName val="H2"/>
      <sheetName val="Recip"/>
      <sheetName val="Cent-unsmooth"/>
      <sheetName val="Central scenario"/>
      <sheetName val="Dtech-unsmooth"/>
      <sheetName val="Diverse tech"/>
      <sheetName val="Main Comparison"/>
      <sheetName val="HVRE-unsmooth"/>
      <sheetName val="High VRE"/>
      <sheetName val="OthertechCurrPol"/>
      <sheetName val="Othertechpost2050"/>
      <sheetName val="Othertechby2050"/>
      <sheetName val="Chart22"/>
      <sheetName val="comparison table"/>
      <sheetName val="Cent2020-21"/>
      <sheetName val="Dtech2020-21"/>
      <sheetName val="HVRE2020-21"/>
      <sheetName val="GenCost NewPol"/>
      <sheetName val="2017Update 2 degree v 4 degree"/>
      <sheetName val="2017 update 2degs CSP"/>
    </sheetNames>
    <sheetDataSet>
      <sheetData sheetId="0"/>
      <sheetData sheetId="1"/>
      <sheetData sheetId="2">
        <row r="6">
          <cell r="A6" t="str">
            <v>Gas with CCS</v>
          </cell>
        </row>
        <row r="7">
          <cell r="A7" t="str">
            <v>Gas combined cycle</v>
          </cell>
        </row>
        <row r="8">
          <cell r="A8" t="str">
            <v>Gas open cycle (small)</v>
          </cell>
        </row>
        <row r="9">
          <cell r="A9" t="str">
            <v>Gas open cycle (large)</v>
          </cell>
        </row>
        <row r="10">
          <cell r="A10" t="str">
            <v>Gas reciprocating</v>
          </cell>
        </row>
        <row r="11">
          <cell r="A11" t="str">
            <v>Hydrogen reciprocating</v>
          </cell>
        </row>
        <row r="12">
          <cell r="A12" t="str">
            <v>Black coal with CCS</v>
          </cell>
        </row>
        <row r="13">
          <cell r="A13" t="str">
            <v>Black coal</v>
          </cell>
        </row>
        <row r="14">
          <cell r="A14" t="str">
            <v>Brown coal</v>
          </cell>
        </row>
        <row r="16">
          <cell r="A16" t="str">
            <v>Large scale solar PV</v>
          </cell>
        </row>
        <row r="18">
          <cell r="A18" t="str">
            <v>Wind onshore</v>
          </cell>
        </row>
        <row r="19">
          <cell r="A19" t="str">
            <v>Wind offshore</v>
          </cell>
        </row>
        <row r="20">
          <cell r="A20">
            <v>2030</v>
          </cell>
        </row>
        <row r="21">
          <cell r="A21" t="str">
            <v>Gas with CCS</v>
          </cell>
        </row>
        <row r="22">
          <cell r="A22" t="str">
            <v>Gas combined cycle</v>
          </cell>
        </row>
        <row r="23">
          <cell r="A23" t="str">
            <v>Gas open cycle (small)</v>
          </cell>
        </row>
        <row r="24">
          <cell r="A24" t="str">
            <v>Gas open cycle (large)</v>
          </cell>
        </row>
        <row r="25">
          <cell r="A25" t="str">
            <v>Gas reciprocating</v>
          </cell>
        </row>
        <row r="26">
          <cell r="A26" t="str">
            <v>Hydrogen reciprocating</v>
          </cell>
        </row>
        <row r="27">
          <cell r="A27" t="str">
            <v>Black coal with CCS</v>
          </cell>
        </row>
        <row r="28">
          <cell r="A28" t="str">
            <v>Black coal</v>
          </cell>
        </row>
        <row r="29">
          <cell r="A29" t="str">
            <v>Brown coal</v>
          </cell>
        </row>
        <row r="32">
          <cell r="A32" t="str">
            <v>Large scale solar PV</v>
          </cell>
        </row>
        <row r="34">
          <cell r="A34" t="str">
            <v>Wind onshore</v>
          </cell>
        </row>
        <row r="35">
          <cell r="A35" t="str">
            <v>Wind offshore</v>
          </cell>
        </row>
        <row r="36">
          <cell r="A36">
            <v>2040</v>
          </cell>
        </row>
        <row r="37">
          <cell r="A37" t="str">
            <v>Gas with CCS</v>
          </cell>
        </row>
        <row r="38">
          <cell r="A38" t="str">
            <v>Gas combined cycle</v>
          </cell>
        </row>
        <row r="39">
          <cell r="A39" t="str">
            <v>Gas open cycle (small)</v>
          </cell>
        </row>
        <row r="40">
          <cell r="A40" t="str">
            <v>Gas open cycle (large)</v>
          </cell>
        </row>
        <row r="41">
          <cell r="A41" t="str">
            <v>Gas reciprocating</v>
          </cell>
        </row>
        <row r="42">
          <cell r="A42" t="str">
            <v>Hydrogen reciprocating</v>
          </cell>
        </row>
        <row r="43">
          <cell r="A43" t="str">
            <v>Black coal with CCS</v>
          </cell>
        </row>
        <row r="44">
          <cell r="A44" t="str">
            <v>Black coal</v>
          </cell>
        </row>
        <row r="45">
          <cell r="A45" t="str">
            <v>Brown coal</v>
          </cell>
        </row>
        <row r="48">
          <cell r="A48" t="str">
            <v>Large scale solar PV</v>
          </cell>
        </row>
        <row r="50">
          <cell r="A50" t="str">
            <v>Wind onshore</v>
          </cell>
        </row>
        <row r="51">
          <cell r="A51" t="str">
            <v>Wind offshore</v>
          </cell>
        </row>
        <row r="52">
          <cell r="A52">
            <v>2050</v>
          </cell>
        </row>
        <row r="53">
          <cell r="A53" t="str">
            <v>Gas with CCS</v>
          </cell>
        </row>
        <row r="54">
          <cell r="A54" t="str">
            <v>Gas combined cycle</v>
          </cell>
        </row>
        <row r="55">
          <cell r="A55" t="str">
            <v>Gas open cycle (small)</v>
          </cell>
        </row>
        <row r="56">
          <cell r="A56" t="str">
            <v>Gas open cycle (large)</v>
          </cell>
        </row>
        <row r="57">
          <cell r="A57" t="str">
            <v>Gas reciprocating</v>
          </cell>
        </row>
        <row r="58">
          <cell r="A58" t="str">
            <v>Hydrogen reciprocating</v>
          </cell>
        </row>
        <row r="59">
          <cell r="A59" t="str">
            <v>Black coal with CCS</v>
          </cell>
        </row>
        <row r="60">
          <cell r="A60" t="str">
            <v>Black coal</v>
          </cell>
        </row>
        <row r="61">
          <cell r="A61" t="str">
            <v>Brown coal</v>
          </cell>
        </row>
        <row r="64">
          <cell r="A64" t="str">
            <v>Large scale solar PV</v>
          </cell>
        </row>
        <row r="66">
          <cell r="A66" t="str">
            <v>Wind onshore</v>
          </cell>
        </row>
        <row r="67">
          <cell r="A67" t="str">
            <v>Wind offshore</v>
          </cell>
        </row>
      </sheetData>
      <sheetData sheetId="3"/>
      <sheetData sheetId="4">
        <row r="50">
          <cell r="E50">
            <v>52.69605976575189</v>
          </cell>
        </row>
      </sheetData>
      <sheetData sheetId="5"/>
      <sheetData sheetId="6">
        <row r="49">
          <cell r="E49">
            <v>39.776537946781438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E6">
            <v>2520.390057072686</v>
          </cell>
        </row>
      </sheetData>
      <sheetData sheetId="18"/>
      <sheetData sheetId="19"/>
      <sheetData sheetId="20">
        <row r="8">
          <cell r="BA8">
            <v>1650</v>
          </cell>
        </row>
      </sheetData>
      <sheetData sheetId="21"/>
      <sheetData sheetId="22">
        <row r="4">
          <cell r="AR4">
            <v>872.83568904593642</v>
          </cell>
        </row>
      </sheetData>
      <sheetData sheetId="23">
        <row r="6">
          <cell r="E6">
            <v>4488</v>
          </cell>
        </row>
      </sheetData>
      <sheetData sheetId="24">
        <row r="4">
          <cell r="AR4">
            <v>872.83568904593642</v>
          </cell>
        </row>
      </sheetData>
      <sheetData sheetId="25">
        <row r="6">
          <cell r="E6">
            <v>4488</v>
          </cell>
        </row>
      </sheetData>
      <sheetData sheetId="26">
        <row r="62">
          <cell r="AM62">
            <v>6703.6369665204802</v>
          </cell>
        </row>
      </sheetData>
      <sheetData sheetId="27">
        <row r="4">
          <cell r="AR4">
            <v>872.83568904593642</v>
          </cell>
        </row>
      </sheetData>
      <sheetData sheetId="28">
        <row r="6">
          <cell r="E6">
            <v>4488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1386-0F0A-44C9-A36E-E19810534D32}">
  <dimension ref="A1"/>
  <sheetViews>
    <sheetView workbookViewId="0"/>
  </sheetViews>
  <sheetFormatPr defaultRowHeight="14.5" x14ac:dyDescent="0.35"/>
  <sheetData>
    <row r="1" spans="1:1" x14ac:dyDescent="0.35">
      <c r="A1" t="s">
        <v>116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1568-1D42-42A9-AAC0-ED26E064CFE2}">
  <dimension ref="B2:X37"/>
  <sheetViews>
    <sheetView workbookViewId="0"/>
  </sheetViews>
  <sheetFormatPr defaultRowHeight="14.5" x14ac:dyDescent="0.35"/>
  <sheetData>
    <row r="2" spans="2:24" x14ac:dyDescent="0.35">
      <c r="B2" t="s">
        <v>76</v>
      </c>
    </row>
    <row r="4" spans="2:24" ht="28.5" x14ac:dyDescent="0.35">
      <c r="B4" s="8"/>
      <c r="C4" s="29" t="s">
        <v>0</v>
      </c>
      <c r="D4" s="29" t="s">
        <v>1</v>
      </c>
      <c r="E4" s="29" t="s">
        <v>2</v>
      </c>
      <c r="F4" s="29" t="s">
        <v>3</v>
      </c>
      <c r="G4" s="29" t="s">
        <v>24</v>
      </c>
      <c r="H4" s="29" t="s">
        <v>25</v>
      </c>
      <c r="I4" s="29" t="s">
        <v>4</v>
      </c>
      <c r="J4" s="29" t="s">
        <v>5</v>
      </c>
      <c r="K4" s="29" t="s">
        <v>6</v>
      </c>
      <c r="L4" s="29" t="s">
        <v>7</v>
      </c>
      <c r="M4" s="29" t="s">
        <v>8</v>
      </c>
      <c r="N4" s="29" t="s">
        <v>9</v>
      </c>
      <c r="O4" s="29" t="s">
        <v>10</v>
      </c>
      <c r="P4" s="29" t="s">
        <v>112</v>
      </c>
      <c r="Q4" s="29" t="s">
        <v>11</v>
      </c>
      <c r="R4" s="29" t="s">
        <v>88</v>
      </c>
      <c r="S4" s="29" t="s">
        <v>89</v>
      </c>
      <c r="T4" s="29" t="s">
        <v>12</v>
      </c>
      <c r="U4" s="29" t="s">
        <v>105</v>
      </c>
      <c r="V4" s="29" t="s">
        <v>90</v>
      </c>
      <c r="W4" s="29" t="s">
        <v>14</v>
      </c>
      <c r="X4" s="29" t="s">
        <v>106</v>
      </c>
    </row>
    <row r="5" spans="2:24" x14ac:dyDescent="0.35">
      <c r="B5" s="7"/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15</v>
      </c>
      <c r="T5" s="2" t="s">
        <v>15</v>
      </c>
      <c r="U5" s="2" t="s">
        <v>15</v>
      </c>
      <c r="V5" s="2" t="s">
        <v>15</v>
      </c>
      <c r="W5" s="2" t="s">
        <v>15</v>
      </c>
      <c r="X5" s="39" t="s">
        <v>15</v>
      </c>
    </row>
    <row r="6" spans="2:24" x14ac:dyDescent="0.35">
      <c r="B6" s="20">
        <v>2024</v>
      </c>
      <c r="C6" s="1">
        <v>6037</v>
      </c>
      <c r="D6" s="1">
        <v>12263</v>
      </c>
      <c r="E6" s="1">
        <v>9321</v>
      </c>
      <c r="F6" s="1">
        <v>2455</v>
      </c>
      <c r="G6" s="65">
        <v>2426.2814462809902</v>
      </c>
      <c r="H6" s="65">
        <v>1309.980670252379</v>
      </c>
      <c r="I6" s="1">
        <v>5802</v>
      </c>
      <c r="J6" s="1">
        <v>1980</v>
      </c>
      <c r="K6" s="1">
        <v>2071</v>
      </c>
      <c r="L6" s="1">
        <v>8916</v>
      </c>
      <c r="M6" s="1">
        <v>24366</v>
      </c>
      <c r="N6" s="1">
        <v>1463</v>
      </c>
      <c r="O6" s="1">
        <v>1336</v>
      </c>
      <c r="P6" s="1">
        <v>6769</v>
      </c>
      <c r="Q6" s="1">
        <v>3351</v>
      </c>
      <c r="R6" s="1">
        <v>4710</v>
      </c>
      <c r="S6" s="1">
        <v>8362</v>
      </c>
      <c r="T6" s="1">
        <v>15547</v>
      </c>
      <c r="U6" s="1">
        <v>29667</v>
      </c>
      <c r="V6" s="1">
        <v>12979</v>
      </c>
      <c r="W6" s="1">
        <v>8067</v>
      </c>
      <c r="X6" s="40">
        <v>8984</v>
      </c>
    </row>
    <row r="7" spans="2:24" x14ac:dyDescent="0.35">
      <c r="B7" s="21">
        <v>2025</v>
      </c>
      <c r="C7" s="2">
        <v>5757</v>
      </c>
      <c r="D7" s="2">
        <v>11696</v>
      </c>
      <c r="E7" s="2">
        <v>8804</v>
      </c>
      <c r="F7" s="2">
        <v>2455</v>
      </c>
      <c r="G7" s="66">
        <v>2479.7424990794411</v>
      </c>
      <c r="H7" s="66">
        <v>1338.8449827107129</v>
      </c>
      <c r="I7" s="2">
        <v>5802</v>
      </c>
      <c r="J7" s="2">
        <v>1980</v>
      </c>
      <c r="K7" s="2">
        <v>2071</v>
      </c>
      <c r="L7" s="2">
        <v>8641</v>
      </c>
      <c r="M7" s="2">
        <v>23188</v>
      </c>
      <c r="N7" s="2">
        <v>1344</v>
      </c>
      <c r="O7" s="2">
        <v>1314</v>
      </c>
      <c r="P7" s="2">
        <v>6692</v>
      </c>
      <c r="Q7" s="2">
        <v>3221</v>
      </c>
      <c r="R7" s="2">
        <v>4697</v>
      </c>
      <c r="S7" s="2">
        <v>8351</v>
      </c>
      <c r="T7" s="2">
        <v>13956</v>
      </c>
      <c r="U7" s="2">
        <v>28183</v>
      </c>
      <c r="V7" s="2">
        <v>11234</v>
      </c>
      <c r="W7" s="2">
        <v>7710</v>
      </c>
      <c r="X7" s="39">
        <v>8858</v>
      </c>
    </row>
    <row r="8" spans="2:24" x14ac:dyDescent="0.35">
      <c r="B8" s="20">
        <v>2026</v>
      </c>
      <c r="C8" s="1">
        <v>5489</v>
      </c>
      <c r="D8" s="1">
        <v>11146</v>
      </c>
      <c r="E8" s="1">
        <v>8311</v>
      </c>
      <c r="F8" s="1">
        <v>2455</v>
      </c>
      <c r="G8" s="65">
        <v>2532.2035518778926</v>
      </c>
      <c r="H8" s="65">
        <v>1367.1693822614739</v>
      </c>
      <c r="I8" s="1">
        <v>5802</v>
      </c>
      <c r="J8" s="1">
        <v>1980</v>
      </c>
      <c r="K8" s="1">
        <v>2071</v>
      </c>
      <c r="L8" s="1">
        <v>8372</v>
      </c>
      <c r="M8" s="1">
        <v>22060</v>
      </c>
      <c r="N8" s="1">
        <v>1234</v>
      </c>
      <c r="O8" s="1">
        <v>1293</v>
      </c>
      <c r="P8" s="1">
        <v>6621</v>
      </c>
      <c r="Q8" s="1">
        <v>3094</v>
      </c>
      <c r="R8" s="1">
        <v>4685</v>
      </c>
      <c r="S8" s="1">
        <v>8339</v>
      </c>
      <c r="T8" s="1">
        <v>12482</v>
      </c>
      <c r="U8" s="1">
        <v>26749</v>
      </c>
      <c r="V8" s="1">
        <v>9656</v>
      </c>
      <c r="W8" s="1">
        <v>7371</v>
      </c>
      <c r="X8" s="40">
        <v>8738</v>
      </c>
    </row>
    <row r="9" spans="2:24" x14ac:dyDescent="0.35">
      <c r="B9" s="21">
        <v>2027</v>
      </c>
      <c r="C9" s="2">
        <v>5319</v>
      </c>
      <c r="D9" s="2">
        <v>10790</v>
      </c>
      <c r="E9" s="2">
        <v>7998</v>
      </c>
      <c r="F9" s="2">
        <v>2388</v>
      </c>
      <c r="G9" s="66">
        <v>2484.9407259345658</v>
      </c>
      <c r="H9" s="66">
        <v>1341.6515724862882</v>
      </c>
      <c r="I9" s="2">
        <v>5679</v>
      </c>
      <c r="J9" s="2">
        <v>1975</v>
      </c>
      <c r="K9" s="2">
        <v>2074</v>
      </c>
      <c r="L9" s="2">
        <v>8202</v>
      </c>
      <c r="M9" s="2">
        <v>21340</v>
      </c>
      <c r="N9" s="2">
        <v>1155</v>
      </c>
      <c r="O9" s="2">
        <v>1273</v>
      </c>
      <c r="P9" s="2">
        <v>6564</v>
      </c>
      <c r="Q9" s="2">
        <v>2972</v>
      </c>
      <c r="R9" s="2">
        <v>4673</v>
      </c>
      <c r="S9" s="2">
        <v>8326</v>
      </c>
      <c r="T9" s="2">
        <v>11560</v>
      </c>
      <c r="U9" s="2">
        <v>25388</v>
      </c>
      <c r="V9" s="2">
        <v>8688</v>
      </c>
      <c r="W9" s="2">
        <v>7075</v>
      </c>
      <c r="X9" s="39">
        <v>8667</v>
      </c>
    </row>
    <row r="10" spans="2:24" x14ac:dyDescent="0.35">
      <c r="B10" s="20">
        <v>2028</v>
      </c>
      <c r="C10" s="1">
        <v>5251</v>
      </c>
      <c r="D10" s="1">
        <v>10632</v>
      </c>
      <c r="E10" s="1">
        <v>7869</v>
      </c>
      <c r="F10" s="1">
        <v>2253</v>
      </c>
      <c r="G10" s="65">
        <v>2285.4929684510098</v>
      </c>
      <c r="H10" s="65">
        <v>1233.9671538343953</v>
      </c>
      <c r="I10" s="1">
        <v>5433</v>
      </c>
      <c r="J10" s="1">
        <v>1966</v>
      </c>
      <c r="K10" s="1">
        <v>2081</v>
      </c>
      <c r="L10" s="1">
        <v>8136</v>
      </c>
      <c r="M10" s="1">
        <v>21048</v>
      </c>
      <c r="N10" s="1">
        <v>1144</v>
      </c>
      <c r="O10" s="1">
        <v>1255</v>
      </c>
      <c r="P10" s="1">
        <v>6526</v>
      </c>
      <c r="Q10" s="1">
        <v>2859</v>
      </c>
      <c r="R10" s="1">
        <v>4664</v>
      </c>
      <c r="S10" s="1">
        <v>8314</v>
      </c>
      <c r="T10" s="1">
        <v>11136</v>
      </c>
      <c r="U10" s="1">
        <v>24539</v>
      </c>
      <c r="V10" s="1">
        <v>8249</v>
      </c>
      <c r="W10" s="1">
        <v>7096</v>
      </c>
      <c r="X10" s="40">
        <v>8656</v>
      </c>
    </row>
    <row r="11" spans="2:24" x14ac:dyDescent="0.35">
      <c r="B11" s="21">
        <v>2029</v>
      </c>
      <c r="C11" s="2">
        <v>5274</v>
      </c>
      <c r="D11" s="2">
        <v>10660</v>
      </c>
      <c r="E11" s="2">
        <v>7904</v>
      </c>
      <c r="F11" s="2">
        <v>2050</v>
      </c>
      <c r="G11" s="66">
        <v>1986.3213322256761</v>
      </c>
      <c r="H11" s="66">
        <v>1072.440525856556</v>
      </c>
      <c r="I11" s="2">
        <v>5064</v>
      </c>
      <c r="J11" s="2">
        <v>1952</v>
      </c>
      <c r="K11" s="2">
        <v>2092</v>
      </c>
      <c r="L11" s="2">
        <v>8166</v>
      </c>
      <c r="M11" s="2">
        <v>21136</v>
      </c>
      <c r="N11" s="2">
        <v>1134</v>
      </c>
      <c r="O11" s="2">
        <v>1239</v>
      </c>
      <c r="P11" s="2">
        <v>6500</v>
      </c>
      <c r="Q11" s="2">
        <v>2750</v>
      </c>
      <c r="R11" s="2">
        <v>4658</v>
      </c>
      <c r="S11" s="2">
        <v>8304</v>
      </c>
      <c r="T11" s="2">
        <v>11150</v>
      </c>
      <c r="U11" s="2">
        <v>23998</v>
      </c>
      <c r="V11" s="2">
        <v>8256</v>
      </c>
      <c r="W11" s="2">
        <v>7104</v>
      </c>
      <c r="X11" s="39">
        <v>8694</v>
      </c>
    </row>
    <row r="12" spans="2:24" x14ac:dyDescent="0.35">
      <c r="B12" s="20">
        <v>2030</v>
      </c>
      <c r="C12" s="1">
        <v>5299</v>
      </c>
      <c r="D12" s="1">
        <v>10696</v>
      </c>
      <c r="E12" s="1">
        <v>7942</v>
      </c>
      <c r="F12" s="1">
        <v>1917</v>
      </c>
      <c r="G12" s="65">
        <v>1788.5919231745311</v>
      </c>
      <c r="H12" s="65">
        <v>965.68386570302971</v>
      </c>
      <c r="I12" s="1">
        <v>4822</v>
      </c>
      <c r="J12" s="1">
        <v>1945</v>
      </c>
      <c r="K12" s="1">
        <v>2102</v>
      </c>
      <c r="L12" s="1">
        <v>8198</v>
      </c>
      <c r="M12" s="1">
        <v>21237</v>
      </c>
      <c r="N12" s="1">
        <v>1123</v>
      </c>
      <c r="O12" s="1">
        <v>1227</v>
      </c>
      <c r="P12" s="1">
        <v>6480</v>
      </c>
      <c r="Q12" s="1">
        <v>2646</v>
      </c>
      <c r="R12" s="1">
        <v>4654</v>
      </c>
      <c r="S12" s="1">
        <v>8299</v>
      </c>
      <c r="T12" s="1">
        <v>11166</v>
      </c>
      <c r="U12" s="1">
        <v>23925</v>
      </c>
      <c r="V12" s="1">
        <v>8264</v>
      </c>
      <c r="W12" s="1">
        <v>7115</v>
      </c>
      <c r="X12" s="40">
        <v>8736</v>
      </c>
    </row>
    <row r="13" spans="2:24" x14ac:dyDescent="0.35">
      <c r="B13" s="21">
        <v>2031</v>
      </c>
      <c r="C13" s="2">
        <v>5323</v>
      </c>
      <c r="D13" s="2">
        <v>10733</v>
      </c>
      <c r="E13" s="2">
        <v>7980</v>
      </c>
      <c r="F13" s="2">
        <v>1854</v>
      </c>
      <c r="G13" s="66">
        <v>1692.1081196825896</v>
      </c>
      <c r="H13" s="66">
        <v>913.59101482597828</v>
      </c>
      <c r="I13" s="2">
        <v>4706</v>
      </c>
      <c r="J13" s="2">
        <v>1945</v>
      </c>
      <c r="K13" s="2">
        <v>2110</v>
      </c>
      <c r="L13" s="2">
        <v>8230</v>
      </c>
      <c r="M13" s="2">
        <v>21338</v>
      </c>
      <c r="N13" s="2">
        <v>1113</v>
      </c>
      <c r="O13" s="2">
        <v>1216</v>
      </c>
      <c r="P13" s="2">
        <v>6465</v>
      </c>
      <c r="Q13" s="2">
        <v>2546</v>
      </c>
      <c r="R13" s="2">
        <v>4656</v>
      </c>
      <c r="S13" s="2">
        <v>8299</v>
      </c>
      <c r="T13" s="2">
        <v>11181</v>
      </c>
      <c r="U13" s="2">
        <v>23850</v>
      </c>
      <c r="V13" s="2">
        <v>8272</v>
      </c>
      <c r="W13" s="2">
        <v>7125</v>
      </c>
      <c r="X13" s="39">
        <v>8778</v>
      </c>
    </row>
    <row r="14" spans="2:24" x14ac:dyDescent="0.35">
      <c r="B14" s="20">
        <v>2032</v>
      </c>
      <c r="C14" s="1">
        <v>5343</v>
      </c>
      <c r="D14" s="1">
        <v>10766</v>
      </c>
      <c r="E14" s="1">
        <v>8014</v>
      </c>
      <c r="F14" s="1">
        <v>1859</v>
      </c>
      <c r="G14" s="65">
        <v>1696.8822910990264</v>
      </c>
      <c r="H14" s="65">
        <v>916.1686515966793</v>
      </c>
      <c r="I14" s="1">
        <v>4717</v>
      </c>
      <c r="J14" s="1">
        <v>1952</v>
      </c>
      <c r="K14" s="1">
        <v>2118</v>
      </c>
      <c r="L14" s="1">
        <v>8260</v>
      </c>
      <c r="M14" s="1">
        <v>21429</v>
      </c>
      <c r="N14" s="1">
        <v>1103</v>
      </c>
      <c r="O14" s="1">
        <v>1208</v>
      </c>
      <c r="P14" s="1">
        <v>6457</v>
      </c>
      <c r="Q14" s="1">
        <v>2449</v>
      </c>
      <c r="R14" s="1">
        <v>4659</v>
      </c>
      <c r="S14" s="1">
        <v>8302</v>
      </c>
      <c r="T14" s="1">
        <v>11195</v>
      </c>
      <c r="U14" s="1">
        <v>23952</v>
      </c>
      <c r="V14" s="1">
        <v>8279</v>
      </c>
      <c r="W14" s="1">
        <v>7154</v>
      </c>
      <c r="X14" s="40">
        <v>8815</v>
      </c>
    </row>
    <row r="15" spans="2:24" x14ac:dyDescent="0.35">
      <c r="B15" s="21">
        <v>2033</v>
      </c>
      <c r="C15" s="2">
        <v>5361</v>
      </c>
      <c r="D15" s="2">
        <v>10799</v>
      </c>
      <c r="E15" s="2">
        <v>8047</v>
      </c>
      <c r="F15" s="2">
        <v>1865</v>
      </c>
      <c r="G15" s="66">
        <v>1701.4686881918153</v>
      </c>
      <c r="H15" s="66">
        <v>918.64490658633201</v>
      </c>
      <c r="I15" s="2">
        <v>4728</v>
      </c>
      <c r="J15" s="2">
        <v>1959</v>
      </c>
      <c r="K15" s="2">
        <v>2125</v>
      </c>
      <c r="L15" s="2">
        <v>8288</v>
      </c>
      <c r="M15" s="2">
        <v>21515</v>
      </c>
      <c r="N15" s="2">
        <v>1093</v>
      </c>
      <c r="O15" s="2">
        <v>1203</v>
      </c>
      <c r="P15" s="2">
        <v>6453</v>
      </c>
      <c r="Q15" s="2">
        <v>2356</v>
      </c>
      <c r="R15" s="2">
        <v>4663</v>
      </c>
      <c r="S15" s="2">
        <v>8305</v>
      </c>
      <c r="T15" s="2">
        <v>11207</v>
      </c>
      <c r="U15" s="2">
        <v>24048</v>
      </c>
      <c r="V15" s="2">
        <v>8285</v>
      </c>
      <c r="W15" s="2">
        <v>7183</v>
      </c>
      <c r="X15" s="39">
        <v>8851</v>
      </c>
    </row>
    <row r="16" spans="2:24" x14ac:dyDescent="0.35">
      <c r="B16" s="20">
        <v>2034</v>
      </c>
      <c r="C16" s="1">
        <v>5380</v>
      </c>
      <c r="D16" s="1">
        <v>10831</v>
      </c>
      <c r="E16" s="1">
        <v>8079</v>
      </c>
      <c r="F16" s="1">
        <v>1870</v>
      </c>
      <c r="G16" s="65">
        <v>1706.0813195285402</v>
      </c>
      <c r="H16" s="65">
        <v>921.13532578290631</v>
      </c>
      <c r="I16" s="1">
        <v>4738</v>
      </c>
      <c r="J16" s="1">
        <v>1965</v>
      </c>
      <c r="K16" s="1">
        <v>2132</v>
      </c>
      <c r="L16" s="1">
        <v>8316</v>
      </c>
      <c r="M16" s="1">
        <v>21600</v>
      </c>
      <c r="N16" s="1">
        <v>1083</v>
      </c>
      <c r="O16" s="1">
        <v>1199</v>
      </c>
      <c r="P16" s="1">
        <v>6455</v>
      </c>
      <c r="Q16" s="1">
        <v>2266</v>
      </c>
      <c r="R16" s="1">
        <v>4667</v>
      </c>
      <c r="S16" s="1">
        <v>8285</v>
      </c>
      <c r="T16" s="1">
        <v>11220</v>
      </c>
      <c r="U16" s="1">
        <v>24145</v>
      </c>
      <c r="V16" s="1">
        <v>8291</v>
      </c>
      <c r="W16" s="1">
        <v>7215</v>
      </c>
      <c r="X16" s="40">
        <v>8886</v>
      </c>
    </row>
    <row r="17" spans="2:24" x14ac:dyDescent="0.35">
      <c r="B17" s="21">
        <v>2035</v>
      </c>
      <c r="C17" s="2">
        <v>5399</v>
      </c>
      <c r="D17" s="2">
        <v>10863</v>
      </c>
      <c r="E17" s="2">
        <v>8111</v>
      </c>
      <c r="F17" s="2">
        <v>1876</v>
      </c>
      <c r="G17" s="66">
        <v>1710.7256728792172</v>
      </c>
      <c r="H17" s="66">
        <v>923.64287210426744</v>
      </c>
      <c r="I17" s="2">
        <v>4749</v>
      </c>
      <c r="J17" s="2">
        <v>1972</v>
      </c>
      <c r="K17" s="2">
        <v>2140</v>
      </c>
      <c r="L17" s="2">
        <v>8345</v>
      </c>
      <c r="M17" s="2">
        <v>21686</v>
      </c>
      <c r="N17" s="2">
        <v>1073</v>
      </c>
      <c r="O17" s="2">
        <v>1195</v>
      </c>
      <c r="P17" s="2">
        <v>6454</v>
      </c>
      <c r="Q17" s="2">
        <v>2206</v>
      </c>
      <c r="R17" s="2">
        <v>4670</v>
      </c>
      <c r="S17" s="2">
        <v>8255</v>
      </c>
      <c r="T17" s="2">
        <v>11232</v>
      </c>
      <c r="U17" s="2">
        <v>24241</v>
      </c>
      <c r="V17" s="2">
        <v>8296</v>
      </c>
      <c r="W17" s="2">
        <v>7246</v>
      </c>
      <c r="X17" s="39">
        <v>8922</v>
      </c>
    </row>
    <row r="18" spans="2:24" x14ac:dyDescent="0.35">
      <c r="B18" s="20">
        <v>2036</v>
      </c>
      <c r="C18" s="1">
        <v>5419</v>
      </c>
      <c r="D18" s="1">
        <v>10896</v>
      </c>
      <c r="E18" s="1">
        <v>8144</v>
      </c>
      <c r="F18" s="1">
        <v>1882</v>
      </c>
      <c r="G18" s="65">
        <v>1715.4332832191815</v>
      </c>
      <c r="H18" s="65">
        <v>926.18457169063913</v>
      </c>
      <c r="I18" s="1">
        <v>4760</v>
      </c>
      <c r="J18" s="1">
        <v>1979</v>
      </c>
      <c r="K18" s="1">
        <v>2147</v>
      </c>
      <c r="L18" s="1">
        <v>8373</v>
      </c>
      <c r="M18" s="1">
        <v>21773</v>
      </c>
      <c r="N18" s="1">
        <v>1063</v>
      </c>
      <c r="O18" s="1">
        <v>1190</v>
      </c>
      <c r="P18" s="1">
        <v>6458</v>
      </c>
      <c r="Q18" s="1">
        <v>2175</v>
      </c>
      <c r="R18" s="1">
        <v>4674</v>
      </c>
      <c r="S18" s="1">
        <v>8215</v>
      </c>
      <c r="T18" s="1">
        <v>11245</v>
      </c>
      <c r="U18" s="1">
        <v>24339</v>
      </c>
      <c r="V18" s="1">
        <v>8302</v>
      </c>
      <c r="W18" s="1">
        <v>7279</v>
      </c>
      <c r="X18" s="40">
        <v>8958</v>
      </c>
    </row>
    <row r="19" spans="2:24" x14ac:dyDescent="0.35">
      <c r="B19" s="21">
        <v>2037</v>
      </c>
      <c r="C19" s="2">
        <v>5440</v>
      </c>
      <c r="D19" s="2">
        <v>10930</v>
      </c>
      <c r="E19" s="2">
        <v>8177</v>
      </c>
      <c r="F19" s="2">
        <v>1887</v>
      </c>
      <c r="G19" s="66">
        <v>1720.201375352498</v>
      </c>
      <c r="H19" s="66">
        <v>928.75892617791465</v>
      </c>
      <c r="I19" s="2">
        <v>4771</v>
      </c>
      <c r="J19" s="2">
        <v>1986</v>
      </c>
      <c r="K19" s="2">
        <v>2154</v>
      </c>
      <c r="L19" s="2">
        <v>8402</v>
      </c>
      <c r="M19" s="2">
        <v>21861</v>
      </c>
      <c r="N19" s="2">
        <v>1053</v>
      </c>
      <c r="O19" s="2">
        <v>1186</v>
      </c>
      <c r="P19" s="2">
        <v>6460</v>
      </c>
      <c r="Q19" s="2">
        <v>2171</v>
      </c>
      <c r="R19" s="2">
        <v>4678</v>
      </c>
      <c r="S19" s="2">
        <v>8186</v>
      </c>
      <c r="T19" s="2">
        <v>11257</v>
      </c>
      <c r="U19" s="2">
        <v>24438</v>
      </c>
      <c r="V19" s="2">
        <v>8307</v>
      </c>
      <c r="W19" s="2">
        <v>7311</v>
      </c>
      <c r="X19" s="39">
        <v>8994</v>
      </c>
    </row>
    <row r="20" spans="2:24" x14ac:dyDescent="0.35">
      <c r="B20" s="20">
        <v>2038</v>
      </c>
      <c r="C20" s="1">
        <v>5461</v>
      </c>
      <c r="D20" s="1">
        <v>10963</v>
      </c>
      <c r="E20" s="1">
        <v>8210</v>
      </c>
      <c r="F20" s="1">
        <v>1893</v>
      </c>
      <c r="G20" s="65">
        <v>1725.0369158693013</v>
      </c>
      <c r="H20" s="65">
        <v>931.36969691802972</v>
      </c>
      <c r="I20" s="1">
        <v>4782</v>
      </c>
      <c r="J20" s="1">
        <v>1993</v>
      </c>
      <c r="K20" s="1">
        <v>2162</v>
      </c>
      <c r="L20" s="1">
        <v>8432</v>
      </c>
      <c r="M20" s="1">
        <v>21950</v>
      </c>
      <c r="N20" s="1">
        <v>1043</v>
      </c>
      <c r="O20" s="1">
        <v>1182</v>
      </c>
      <c r="P20" s="1">
        <v>6463</v>
      </c>
      <c r="Q20" s="1">
        <v>2168</v>
      </c>
      <c r="R20" s="1">
        <v>4682</v>
      </c>
      <c r="S20" s="1">
        <v>8157</v>
      </c>
      <c r="T20" s="1">
        <v>11270</v>
      </c>
      <c r="U20" s="1">
        <v>24170</v>
      </c>
      <c r="V20" s="1">
        <v>8313</v>
      </c>
      <c r="W20" s="1">
        <v>7344</v>
      </c>
      <c r="X20" s="40">
        <v>9031</v>
      </c>
    </row>
    <row r="21" spans="2:24" x14ac:dyDescent="0.35">
      <c r="B21" s="21">
        <v>2039</v>
      </c>
      <c r="C21" s="2">
        <v>5482</v>
      </c>
      <c r="D21" s="2">
        <v>10995</v>
      </c>
      <c r="E21" s="2">
        <v>8244</v>
      </c>
      <c r="F21" s="2">
        <v>1899</v>
      </c>
      <c r="G21" s="66">
        <v>1729.935120677151</v>
      </c>
      <c r="H21" s="66">
        <v>934.01430091772465</v>
      </c>
      <c r="I21" s="2">
        <v>4791</v>
      </c>
      <c r="J21" s="2">
        <v>2000</v>
      </c>
      <c r="K21" s="2">
        <v>2170</v>
      </c>
      <c r="L21" s="2">
        <v>8462</v>
      </c>
      <c r="M21" s="2">
        <v>22037</v>
      </c>
      <c r="N21" s="2">
        <v>1034</v>
      </c>
      <c r="O21" s="2">
        <v>1178</v>
      </c>
      <c r="P21" s="2">
        <v>6466</v>
      </c>
      <c r="Q21" s="2">
        <v>2166</v>
      </c>
      <c r="R21" s="2">
        <v>4686</v>
      </c>
      <c r="S21" s="2">
        <v>8127</v>
      </c>
      <c r="T21" s="2">
        <v>11283</v>
      </c>
      <c r="U21" s="2">
        <v>22245</v>
      </c>
      <c r="V21" s="2">
        <v>8319</v>
      </c>
      <c r="W21" s="2">
        <v>7377</v>
      </c>
      <c r="X21" s="39">
        <v>9068</v>
      </c>
    </row>
    <row r="22" spans="2:24" x14ac:dyDescent="0.35">
      <c r="B22" s="20">
        <v>2040</v>
      </c>
      <c r="C22" s="1">
        <v>5500</v>
      </c>
      <c r="D22" s="1">
        <v>11020</v>
      </c>
      <c r="E22" s="1">
        <v>8275</v>
      </c>
      <c r="F22" s="1">
        <v>1904</v>
      </c>
      <c r="G22" s="65">
        <v>1734.1810787499419</v>
      </c>
      <c r="H22" s="65">
        <v>936.30674848623892</v>
      </c>
      <c r="I22" s="1">
        <v>4796</v>
      </c>
      <c r="J22" s="1">
        <v>2006</v>
      </c>
      <c r="K22" s="1">
        <v>2176</v>
      </c>
      <c r="L22" s="1">
        <v>8488</v>
      </c>
      <c r="M22" s="1">
        <v>22114</v>
      </c>
      <c r="N22" s="1">
        <v>1024</v>
      </c>
      <c r="O22" s="1">
        <v>1175</v>
      </c>
      <c r="P22" s="1">
        <v>6470</v>
      </c>
      <c r="Q22" s="1">
        <v>2163</v>
      </c>
      <c r="R22" s="1">
        <v>4690</v>
      </c>
      <c r="S22" s="1">
        <v>8108</v>
      </c>
      <c r="T22" s="1">
        <v>11295</v>
      </c>
      <c r="U22" s="1">
        <v>19646</v>
      </c>
      <c r="V22" s="1">
        <v>8324</v>
      </c>
      <c r="W22" s="1">
        <v>7406</v>
      </c>
      <c r="X22" s="40">
        <v>9102</v>
      </c>
    </row>
    <row r="23" spans="2:24" x14ac:dyDescent="0.35">
      <c r="B23" s="21">
        <v>2041</v>
      </c>
      <c r="C23" s="2">
        <v>5517</v>
      </c>
      <c r="D23" s="2">
        <v>11040</v>
      </c>
      <c r="E23" s="2">
        <v>8302</v>
      </c>
      <c r="F23" s="2">
        <v>1909</v>
      </c>
      <c r="G23" s="66">
        <v>1737.7561020736377</v>
      </c>
      <c r="H23" s="66">
        <v>938.23694972357737</v>
      </c>
      <c r="I23" s="2">
        <v>4798</v>
      </c>
      <c r="J23" s="2">
        <v>2011</v>
      </c>
      <c r="K23" s="2">
        <v>2182</v>
      </c>
      <c r="L23" s="2">
        <v>8511</v>
      </c>
      <c r="M23" s="2">
        <v>22181</v>
      </c>
      <c r="N23" s="2">
        <v>1015</v>
      </c>
      <c r="O23" s="2">
        <v>1172</v>
      </c>
      <c r="P23" s="2">
        <v>6473</v>
      </c>
      <c r="Q23" s="2">
        <v>2160</v>
      </c>
      <c r="R23" s="2">
        <v>4694</v>
      </c>
      <c r="S23" s="2">
        <v>8099</v>
      </c>
      <c r="T23" s="2">
        <v>11305</v>
      </c>
      <c r="U23" s="2">
        <v>17398</v>
      </c>
      <c r="V23" s="2">
        <v>8330</v>
      </c>
      <c r="W23" s="2">
        <v>7428</v>
      </c>
      <c r="X23" s="39">
        <v>9132</v>
      </c>
    </row>
    <row r="24" spans="2:24" x14ac:dyDescent="0.35">
      <c r="B24" s="20">
        <v>2042</v>
      </c>
      <c r="C24" s="1">
        <v>5533</v>
      </c>
      <c r="D24" s="1">
        <v>11050</v>
      </c>
      <c r="E24" s="1">
        <v>8325</v>
      </c>
      <c r="F24" s="1">
        <v>1912</v>
      </c>
      <c r="G24" s="65">
        <v>1740.6435789876834</v>
      </c>
      <c r="H24" s="65">
        <v>939.79593577979017</v>
      </c>
      <c r="I24" s="1">
        <v>4793</v>
      </c>
      <c r="J24" s="1">
        <v>2016</v>
      </c>
      <c r="K24" s="1">
        <v>2187</v>
      </c>
      <c r="L24" s="1">
        <v>8530</v>
      </c>
      <c r="M24" s="1">
        <v>22233</v>
      </c>
      <c r="N24" s="1">
        <v>1005</v>
      </c>
      <c r="O24" s="1">
        <v>1169</v>
      </c>
      <c r="P24" s="1">
        <v>6406</v>
      </c>
      <c r="Q24" s="1">
        <v>2157</v>
      </c>
      <c r="R24" s="1">
        <v>4697</v>
      </c>
      <c r="S24" s="1">
        <v>8102</v>
      </c>
      <c r="T24" s="1">
        <v>11315</v>
      </c>
      <c r="U24" s="1">
        <v>16791</v>
      </c>
      <c r="V24" s="1">
        <v>8336</v>
      </c>
      <c r="W24" s="1">
        <v>7446</v>
      </c>
      <c r="X24" s="40">
        <v>9158</v>
      </c>
    </row>
    <row r="25" spans="2:24" x14ac:dyDescent="0.35">
      <c r="B25" s="21">
        <v>2043</v>
      </c>
      <c r="C25" s="2">
        <v>5547</v>
      </c>
      <c r="D25" s="2">
        <v>11050</v>
      </c>
      <c r="E25" s="2">
        <v>8349</v>
      </c>
      <c r="F25" s="2">
        <v>1916</v>
      </c>
      <c r="G25" s="66">
        <v>1743.5474959000137</v>
      </c>
      <c r="H25" s="66">
        <v>941.36379800327722</v>
      </c>
      <c r="I25" s="2">
        <v>4779</v>
      </c>
      <c r="J25" s="2">
        <v>2020</v>
      </c>
      <c r="K25" s="2">
        <v>2192</v>
      </c>
      <c r="L25" s="2">
        <v>8549</v>
      </c>
      <c r="M25" s="2">
        <v>22276</v>
      </c>
      <c r="N25" s="2">
        <v>996</v>
      </c>
      <c r="O25" s="2">
        <v>1166</v>
      </c>
      <c r="P25" s="2">
        <v>6286</v>
      </c>
      <c r="Q25" s="2">
        <v>2152</v>
      </c>
      <c r="R25" s="2">
        <v>4701</v>
      </c>
      <c r="S25" s="2">
        <v>8105</v>
      </c>
      <c r="T25" s="2">
        <v>11324</v>
      </c>
      <c r="U25" s="2">
        <v>16838</v>
      </c>
      <c r="V25" s="2">
        <v>8341</v>
      </c>
      <c r="W25" s="2">
        <v>7460</v>
      </c>
      <c r="X25" s="39">
        <v>9184</v>
      </c>
    </row>
    <row r="26" spans="2:24" x14ac:dyDescent="0.35">
      <c r="B26" s="20">
        <v>2044</v>
      </c>
      <c r="C26" s="1">
        <v>5561</v>
      </c>
      <c r="D26" s="1">
        <v>11043</v>
      </c>
      <c r="E26" s="1">
        <v>8373</v>
      </c>
      <c r="F26" s="1">
        <v>1919</v>
      </c>
      <c r="G26" s="65">
        <v>1746.4678022856958</v>
      </c>
      <c r="H26" s="65">
        <v>942.94050911497527</v>
      </c>
      <c r="I26" s="1">
        <v>4758</v>
      </c>
      <c r="J26" s="1">
        <v>2025</v>
      </c>
      <c r="K26" s="1">
        <v>2197</v>
      </c>
      <c r="L26" s="1">
        <v>8568</v>
      </c>
      <c r="M26" s="1">
        <v>22312</v>
      </c>
      <c r="N26" s="1">
        <v>987</v>
      </c>
      <c r="O26" s="1">
        <v>1164</v>
      </c>
      <c r="P26" s="1">
        <v>6125</v>
      </c>
      <c r="Q26" s="1">
        <v>2147</v>
      </c>
      <c r="R26" s="1">
        <v>4704</v>
      </c>
      <c r="S26" s="1">
        <v>8108</v>
      </c>
      <c r="T26" s="1">
        <v>11334</v>
      </c>
      <c r="U26" s="1">
        <v>16886</v>
      </c>
      <c r="V26" s="1">
        <v>8347</v>
      </c>
      <c r="W26" s="1">
        <v>7477</v>
      </c>
      <c r="X26" s="40">
        <v>9210</v>
      </c>
    </row>
    <row r="27" spans="2:24" x14ac:dyDescent="0.35">
      <c r="B27" s="21">
        <v>2045</v>
      </c>
      <c r="C27" s="2">
        <v>5573</v>
      </c>
      <c r="D27" s="2">
        <v>11038</v>
      </c>
      <c r="E27" s="2">
        <v>8397</v>
      </c>
      <c r="F27" s="2">
        <v>1923</v>
      </c>
      <c r="G27" s="66">
        <v>1749.4031652774681</v>
      </c>
      <c r="H27" s="66">
        <v>944.52534948264577</v>
      </c>
      <c r="I27" s="2">
        <v>4738</v>
      </c>
      <c r="J27" s="2">
        <v>2029</v>
      </c>
      <c r="K27" s="2">
        <v>2202</v>
      </c>
      <c r="L27" s="2">
        <v>8588</v>
      </c>
      <c r="M27" s="2">
        <v>22350</v>
      </c>
      <c r="N27" s="2">
        <v>978</v>
      </c>
      <c r="O27" s="2">
        <v>1161</v>
      </c>
      <c r="P27" s="2">
        <v>6016</v>
      </c>
      <c r="Q27" s="2">
        <v>2143</v>
      </c>
      <c r="R27" s="2">
        <v>4708</v>
      </c>
      <c r="S27" s="2">
        <v>8111</v>
      </c>
      <c r="T27" s="2">
        <v>11343</v>
      </c>
      <c r="U27" s="2">
        <v>16934</v>
      </c>
      <c r="V27" s="2">
        <v>8353</v>
      </c>
      <c r="W27" s="2">
        <v>7494</v>
      </c>
      <c r="X27" s="39">
        <v>9236</v>
      </c>
    </row>
    <row r="28" spans="2:24" x14ac:dyDescent="0.35">
      <c r="B28" s="20">
        <v>2046</v>
      </c>
      <c r="C28" s="1">
        <v>5586</v>
      </c>
      <c r="D28" s="1">
        <v>11039</v>
      </c>
      <c r="E28" s="1">
        <v>8421</v>
      </c>
      <c r="F28" s="1">
        <v>1926</v>
      </c>
      <c r="G28" s="65">
        <v>1752.3552138731668</v>
      </c>
      <c r="H28" s="65">
        <v>946.11919862324669</v>
      </c>
      <c r="I28" s="1">
        <v>4724</v>
      </c>
      <c r="J28" s="1">
        <v>2034</v>
      </c>
      <c r="K28" s="1">
        <v>2207</v>
      </c>
      <c r="L28" s="1">
        <v>8607</v>
      </c>
      <c r="M28" s="1">
        <v>22394</v>
      </c>
      <c r="N28" s="1">
        <v>969</v>
      </c>
      <c r="O28" s="1">
        <v>1159</v>
      </c>
      <c r="P28" s="1">
        <v>5947</v>
      </c>
      <c r="Q28" s="1">
        <v>2139</v>
      </c>
      <c r="R28" s="1">
        <v>4711</v>
      </c>
      <c r="S28" s="1">
        <v>8114</v>
      </c>
      <c r="T28" s="1">
        <v>11353</v>
      </c>
      <c r="U28" s="1">
        <v>16983</v>
      </c>
      <c r="V28" s="1">
        <v>8359</v>
      </c>
      <c r="W28" s="1">
        <v>7499</v>
      </c>
      <c r="X28" s="40">
        <v>9263</v>
      </c>
    </row>
    <row r="29" spans="2:24" x14ac:dyDescent="0.35">
      <c r="B29" s="21">
        <v>2047</v>
      </c>
      <c r="C29" s="2">
        <v>5599</v>
      </c>
      <c r="D29" s="2">
        <v>11036</v>
      </c>
      <c r="E29" s="2">
        <v>8445</v>
      </c>
      <c r="F29" s="2">
        <v>1930</v>
      </c>
      <c r="G29" s="66">
        <v>1755.3232110958606</v>
      </c>
      <c r="H29" s="66">
        <v>947.72165863342036</v>
      </c>
      <c r="I29" s="2">
        <v>4707</v>
      </c>
      <c r="J29" s="2">
        <v>2039</v>
      </c>
      <c r="K29" s="2">
        <v>2212</v>
      </c>
      <c r="L29" s="2">
        <v>8627</v>
      </c>
      <c r="M29" s="2">
        <v>22435</v>
      </c>
      <c r="N29" s="2">
        <v>960</v>
      </c>
      <c r="O29" s="2">
        <v>1157</v>
      </c>
      <c r="P29" s="2">
        <v>5903</v>
      </c>
      <c r="Q29" s="2">
        <v>2136</v>
      </c>
      <c r="R29" s="2">
        <v>4714</v>
      </c>
      <c r="S29" s="2">
        <v>8117</v>
      </c>
      <c r="T29" s="2">
        <v>11362</v>
      </c>
      <c r="U29" s="2">
        <v>17032</v>
      </c>
      <c r="V29" s="2">
        <v>8364</v>
      </c>
      <c r="W29" s="2">
        <v>7482</v>
      </c>
      <c r="X29" s="39">
        <v>9289</v>
      </c>
    </row>
    <row r="30" spans="2:24" x14ac:dyDescent="0.35">
      <c r="B30" s="20">
        <v>2048</v>
      </c>
      <c r="C30" s="1">
        <v>5611</v>
      </c>
      <c r="D30" s="1">
        <v>11031</v>
      </c>
      <c r="E30" s="1">
        <v>8469</v>
      </c>
      <c r="F30" s="1">
        <v>1934</v>
      </c>
      <c r="G30" s="65">
        <v>1758.3072531185073</v>
      </c>
      <c r="H30" s="65">
        <v>949.33278143818802</v>
      </c>
      <c r="I30" s="1">
        <v>4687</v>
      </c>
      <c r="J30" s="1">
        <v>2043</v>
      </c>
      <c r="K30" s="1">
        <v>2217</v>
      </c>
      <c r="L30" s="1">
        <v>8647</v>
      </c>
      <c r="M30" s="1">
        <v>22473</v>
      </c>
      <c r="N30" s="1">
        <v>951</v>
      </c>
      <c r="O30" s="1">
        <v>1149</v>
      </c>
      <c r="P30" s="1">
        <v>5865</v>
      </c>
      <c r="Q30" s="1">
        <v>2131</v>
      </c>
      <c r="R30" s="1">
        <v>4718</v>
      </c>
      <c r="S30" s="1">
        <v>8119</v>
      </c>
      <c r="T30" s="1">
        <v>11372</v>
      </c>
      <c r="U30" s="1">
        <v>17081</v>
      </c>
      <c r="V30" s="1">
        <v>8370</v>
      </c>
      <c r="W30" s="1">
        <v>7436</v>
      </c>
      <c r="X30" s="40">
        <v>9316</v>
      </c>
    </row>
    <row r="31" spans="2:24" x14ac:dyDescent="0.35">
      <c r="B31" s="21">
        <v>2049</v>
      </c>
      <c r="C31" s="2">
        <v>5623</v>
      </c>
      <c r="D31" s="2">
        <v>11024</v>
      </c>
      <c r="E31" s="2">
        <v>8494</v>
      </c>
      <c r="F31" s="2">
        <v>1937</v>
      </c>
      <c r="G31" s="66">
        <v>1761.3074367731579</v>
      </c>
      <c r="H31" s="66">
        <v>950.95261931842379</v>
      </c>
      <c r="I31" s="2">
        <v>4665</v>
      </c>
      <c r="J31" s="2">
        <v>2048</v>
      </c>
      <c r="K31" s="2">
        <v>2222</v>
      </c>
      <c r="L31" s="2">
        <v>8667</v>
      </c>
      <c r="M31" s="2">
        <v>22510</v>
      </c>
      <c r="N31" s="2">
        <v>942</v>
      </c>
      <c r="O31" s="2">
        <v>1135</v>
      </c>
      <c r="P31" s="2">
        <v>5824</v>
      </c>
      <c r="Q31" s="2">
        <v>2119</v>
      </c>
      <c r="R31" s="2">
        <v>4721</v>
      </c>
      <c r="S31" s="2">
        <v>8122</v>
      </c>
      <c r="T31" s="2">
        <v>11381</v>
      </c>
      <c r="U31" s="2">
        <v>17130</v>
      </c>
      <c r="V31" s="2">
        <v>8376</v>
      </c>
      <c r="W31" s="2">
        <v>7373</v>
      </c>
      <c r="X31" s="39">
        <v>9343</v>
      </c>
    </row>
    <row r="32" spans="2:24" x14ac:dyDescent="0.35">
      <c r="B32" s="20">
        <v>2050</v>
      </c>
      <c r="C32" s="1">
        <v>5635</v>
      </c>
      <c r="D32" s="1">
        <v>11026</v>
      </c>
      <c r="E32" s="1">
        <v>8517</v>
      </c>
      <c r="F32" s="1">
        <v>1940</v>
      </c>
      <c r="G32" s="65">
        <v>1764.0083971302122</v>
      </c>
      <c r="H32" s="65">
        <v>952.41090267804077</v>
      </c>
      <c r="I32" s="1">
        <v>4653</v>
      </c>
      <c r="J32" s="1">
        <v>2052</v>
      </c>
      <c r="K32" s="1">
        <v>2227</v>
      </c>
      <c r="L32" s="1">
        <v>8685</v>
      </c>
      <c r="M32" s="1">
        <v>22554</v>
      </c>
      <c r="N32" s="1">
        <v>934</v>
      </c>
      <c r="O32" s="1">
        <v>1122</v>
      </c>
      <c r="P32" s="1">
        <v>5799</v>
      </c>
      <c r="Q32" s="1">
        <v>2108</v>
      </c>
      <c r="R32" s="1">
        <v>4724</v>
      </c>
      <c r="S32" s="1">
        <v>8125</v>
      </c>
      <c r="T32" s="1">
        <v>11390</v>
      </c>
      <c r="U32" s="1">
        <v>17176</v>
      </c>
      <c r="V32" s="1">
        <v>8382</v>
      </c>
      <c r="W32" s="1">
        <v>7332</v>
      </c>
      <c r="X32" s="40">
        <v>9368</v>
      </c>
    </row>
    <row r="33" spans="2:24" x14ac:dyDescent="0.35">
      <c r="B33" s="21">
        <v>2051</v>
      </c>
      <c r="C33" s="2">
        <v>5647</v>
      </c>
      <c r="D33" s="2">
        <v>11030</v>
      </c>
      <c r="E33" s="2">
        <v>8538</v>
      </c>
      <c r="F33" s="2">
        <v>1943</v>
      </c>
      <c r="G33" s="66">
        <v>1766.4078307673353</v>
      </c>
      <c r="H33" s="66">
        <v>953.70638786958875</v>
      </c>
      <c r="I33" s="2">
        <v>4645</v>
      </c>
      <c r="J33" s="2">
        <v>2056</v>
      </c>
      <c r="K33" s="2">
        <v>2231</v>
      </c>
      <c r="L33" s="2">
        <v>8701</v>
      </c>
      <c r="M33" s="2">
        <v>22597</v>
      </c>
      <c r="N33" s="2">
        <v>925</v>
      </c>
      <c r="O33" s="2">
        <v>1109</v>
      </c>
      <c r="P33" s="2">
        <v>5789</v>
      </c>
      <c r="Q33" s="2">
        <v>2088</v>
      </c>
      <c r="R33" s="2">
        <v>4727</v>
      </c>
      <c r="S33" s="2">
        <v>8127</v>
      </c>
      <c r="T33" s="2">
        <v>11399</v>
      </c>
      <c r="U33" s="2">
        <v>17219</v>
      </c>
      <c r="V33" s="2">
        <v>8388</v>
      </c>
      <c r="W33" s="2">
        <v>7297</v>
      </c>
      <c r="X33" s="39">
        <v>9391</v>
      </c>
    </row>
    <row r="34" spans="2:24" x14ac:dyDescent="0.35">
      <c r="B34" s="20">
        <v>2052</v>
      </c>
      <c r="C34" s="1">
        <v>5659</v>
      </c>
      <c r="D34" s="1">
        <v>11040</v>
      </c>
      <c r="E34" s="1">
        <v>8558</v>
      </c>
      <c r="F34" s="1">
        <v>1946</v>
      </c>
      <c r="G34" s="65">
        <v>1768.5034153786071</v>
      </c>
      <c r="H34" s="65">
        <v>954.83782105012608</v>
      </c>
      <c r="I34" s="1">
        <v>4642</v>
      </c>
      <c r="J34" s="1">
        <v>2060</v>
      </c>
      <c r="K34" s="1">
        <v>2235</v>
      </c>
      <c r="L34" s="1">
        <v>8716</v>
      </c>
      <c r="M34" s="1">
        <v>22644</v>
      </c>
      <c r="N34" s="1">
        <v>917</v>
      </c>
      <c r="O34" s="1">
        <v>1103</v>
      </c>
      <c r="P34" s="1">
        <v>5793</v>
      </c>
      <c r="Q34" s="1">
        <v>2078</v>
      </c>
      <c r="R34" s="1">
        <v>4731</v>
      </c>
      <c r="S34" s="1">
        <v>8129</v>
      </c>
      <c r="T34" s="1">
        <v>11407</v>
      </c>
      <c r="U34" s="1">
        <v>17259</v>
      </c>
      <c r="V34" s="1">
        <v>8394</v>
      </c>
      <c r="W34" s="1">
        <v>7296</v>
      </c>
      <c r="X34" s="40">
        <v>9413</v>
      </c>
    </row>
    <row r="35" spans="2:24" x14ac:dyDescent="0.35">
      <c r="B35" s="21">
        <v>2053</v>
      </c>
      <c r="C35" s="2">
        <v>5670</v>
      </c>
      <c r="D35" s="2">
        <v>11045</v>
      </c>
      <c r="E35" s="2">
        <v>8578</v>
      </c>
      <c r="F35" s="2">
        <v>1948</v>
      </c>
      <c r="G35" s="66">
        <v>1770.6082720374891</v>
      </c>
      <c r="H35" s="66">
        <v>955.97426032884778</v>
      </c>
      <c r="I35" s="2">
        <v>4636</v>
      </c>
      <c r="J35" s="2">
        <v>2063</v>
      </c>
      <c r="K35" s="2">
        <v>2239</v>
      </c>
      <c r="L35" s="2">
        <v>8731</v>
      </c>
      <c r="M35" s="2">
        <v>22687</v>
      </c>
      <c r="N35" s="2">
        <v>908</v>
      </c>
      <c r="O35" s="2">
        <v>1095</v>
      </c>
      <c r="P35" s="2">
        <v>5732</v>
      </c>
      <c r="Q35" s="2">
        <v>2058</v>
      </c>
      <c r="R35" s="2">
        <v>4733</v>
      </c>
      <c r="S35" s="2">
        <v>8131</v>
      </c>
      <c r="T35" s="2">
        <v>11415</v>
      </c>
      <c r="U35" s="2">
        <v>17299</v>
      </c>
      <c r="V35" s="2">
        <v>8400</v>
      </c>
      <c r="W35" s="2">
        <v>7281</v>
      </c>
      <c r="X35" s="39">
        <v>9435</v>
      </c>
    </row>
    <row r="36" spans="2:24" x14ac:dyDescent="0.35">
      <c r="B36" s="20">
        <v>2054</v>
      </c>
      <c r="C36" s="1">
        <v>5681</v>
      </c>
      <c r="D36" s="1">
        <v>11056</v>
      </c>
      <c r="E36" s="1">
        <v>8598</v>
      </c>
      <c r="F36" s="1">
        <v>1951</v>
      </c>
      <c r="G36" s="65">
        <v>1772.7224417687532</v>
      </c>
      <c r="H36" s="65">
        <v>957.11572785555779</v>
      </c>
      <c r="I36" s="1">
        <v>4635</v>
      </c>
      <c r="J36" s="1">
        <v>2067</v>
      </c>
      <c r="K36" s="1">
        <v>2243</v>
      </c>
      <c r="L36" s="1">
        <v>8746</v>
      </c>
      <c r="M36" s="1">
        <v>22736</v>
      </c>
      <c r="N36" s="1">
        <v>900</v>
      </c>
      <c r="O36" s="1">
        <v>1093</v>
      </c>
      <c r="P36" s="1">
        <v>5670</v>
      </c>
      <c r="Q36" s="1">
        <v>2051</v>
      </c>
      <c r="R36" s="1">
        <v>4736</v>
      </c>
      <c r="S36" s="1">
        <v>8133</v>
      </c>
      <c r="T36" s="1">
        <v>11423</v>
      </c>
      <c r="U36" s="1">
        <v>17340</v>
      </c>
      <c r="V36" s="1">
        <v>8406</v>
      </c>
      <c r="W36" s="1">
        <v>7286</v>
      </c>
      <c r="X36" s="40">
        <v>9457</v>
      </c>
    </row>
    <row r="37" spans="2:24" ht="15" thickBot="1" x14ac:dyDescent="0.4">
      <c r="B37" s="42">
        <v>2055</v>
      </c>
      <c r="C37" s="43">
        <v>5686</v>
      </c>
      <c r="D37" s="43">
        <v>11059</v>
      </c>
      <c r="E37" s="43">
        <v>8608</v>
      </c>
      <c r="F37" s="43">
        <v>1952</v>
      </c>
      <c r="G37" s="67">
        <v>1773.7810788030297</v>
      </c>
      <c r="H37" s="67">
        <v>957.68729965479861</v>
      </c>
      <c r="I37" s="43">
        <v>4632</v>
      </c>
      <c r="J37" s="43">
        <v>2069</v>
      </c>
      <c r="K37" s="43">
        <v>2245</v>
      </c>
      <c r="L37" s="43">
        <v>8754</v>
      </c>
      <c r="M37" s="43">
        <v>22758</v>
      </c>
      <c r="N37" s="43">
        <v>891</v>
      </c>
      <c r="O37" s="43">
        <v>1092</v>
      </c>
      <c r="P37" s="43">
        <v>5606</v>
      </c>
      <c r="Q37" s="43">
        <v>2043</v>
      </c>
      <c r="R37" s="43">
        <v>4738</v>
      </c>
      <c r="S37" s="43">
        <v>8134</v>
      </c>
      <c r="T37" s="43">
        <v>11427</v>
      </c>
      <c r="U37" s="43">
        <v>17360</v>
      </c>
      <c r="V37" s="43">
        <v>8409</v>
      </c>
      <c r="W37" s="43">
        <v>7282</v>
      </c>
      <c r="X37" s="44">
        <v>9468</v>
      </c>
    </row>
  </sheetData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EDFE-762B-45A0-95AE-E0E01CD5002F}">
  <dimension ref="B2:X37"/>
  <sheetViews>
    <sheetView workbookViewId="0"/>
  </sheetViews>
  <sheetFormatPr defaultRowHeight="14.5" x14ac:dyDescent="0.35"/>
  <sheetData>
    <row r="2" spans="2:24" x14ac:dyDescent="0.35">
      <c r="B2" s="3" t="s">
        <v>77</v>
      </c>
    </row>
    <row r="4" spans="2:24" ht="28.5" x14ac:dyDescent="0.35">
      <c r="B4" s="8"/>
      <c r="C4" s="29" t="s">
        <v>0</v>
      </c>
      <c r="D4" s="29" t="s">
        <v>1</v>
      </c>
      <c r="E4" s="29" t="s">
        <v>2</v>
      </c>
      <c r="F4" s="29" t="s">
        <v>3</v>
      </c>
      <c r="G4" s="29" t="s">
        <v>24</v>
      </c>
      <c r="H4" s="29" t="s">
        <v>25</v>
      </c>
      <c r="I4" s="29" t="s">
        <v>4</v>
      </c>
      <c r="J4" s="29" t="s">
        <v>5</v>
      </c>
      <c r="K4" s="29" t="s">
        <v>6</v>
      </c>
      <c r="L4" s="29" t="s">
        <v>7</v>
      </c>
      <c r="M4" s="29" t="s">
        <v>8</v>
      </c>
      <c r="N4" s="29" t="s">
        <v>9</v>
      </c>
      <c r="O4" s="29" t="s">
        <v>10</v>
      </c>
      <c r="P4" s="29" t="s">
        <v>112</v>
      </c>
      <c r="Q4" s="29" t="s">
        <v>11</v>
      </c>
      <c r="R4" s="29" t="s">
        <v>88</v>
      </c>
      <c r="S4" s="29" t="s">
        <v>89</v>
      </c>
      <c r="T4" s="29" t="s">
        <v>12</v>
      </c>
      <c r="U4" s="29" t="s">
        <v>105</v>
      </c>
      <c r="V4" s="29" t="s">
        <v>90</v>
      </c>
      <c r="W4" s="29" t="s">
        <v>14</v>
      </c>
      <c r="X4" s="29" t="s">
        <v>106</v>
      </c>
    </row>
    <row r="5" spans="2:24" x14ac:dyDescent="0.35">
      <c r="B5" s="7"/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15</v>
      </c>
      <c r="T5" s="2" t="s">
        <v>15</v>
      </c>
      <c r="U5" s="2" t="s">
        <v>15</v>
      </c>
      <c r="V5" s="2" t="s">
        <v>15</v>
      </c>
      <c r="W5" s="2" t="s">
        <v>15</v>
      </c>
      <c r="X5" s="39" t="s">
        <v>15</v>
      </c>
    </row>
    <row r="6" spans="2:24" x14ac:dyDescent="0.35">
      <c r="B6" s="20">
        <v>2024</v>
      </c>
      <c r="C6" s="1">
        <v>6037</v>
      </c>
      <c r="D6" s="1">
        <v>12263</v>
      </c>
      <c r="E6" s="1">
        <v>9321</v>
      </c>
      <c r="F6" s="1">
        <v>2455</v>
      </c>
      <c r="G6" s="65">
        <v>2426.2814462809902</v>
      </c>
      <c r="H6" s="65">
        <v>1309.980670252379</v>
      </c>
      <c r="I6" s="1">
        <v>5802</v>
      </c>
      <c r="J6" s="1">
        <v>1980</v>
      </c>
      <c r="K6" s="1">
        <v>2071</v>
      </c>
      <c r="L6" s="1">
        <v>8916</v>
      </c>
      <c r="M6" s="1">
        <v>24366</v>
      </c>
      <c r="N6" s="1">
        <v>1463</v>
      </c>
      <c r="O6" s="1">
        <v>1336</v>
      </c>
      <c r="P6" s="1">
        <v>6769</v>
      </c>
      <c r="Q6" s="1">
        <v>3351</v>
      </c>
      <c r="R6" s="1">
        <v>4710</v>
      </c>
      <c r="S6" s="1">
        <v>8362</v>
      </c>
      <c r="T6" s="1">
        <v>15547</v>
      </c>
      <c r="U6" s="1">
        <v>29667</v>
      </c>
      <c r="V6" s="1">
        <v>12979</v>
      </c>
      <c r="W6" s="1">
        <v>8067</v>
      </c>
      <c r="X6" s="40">
        <v>8984</v>
      </c>
    </row>
    <row r="7" spans="2:24" x14ac:dyDescent="0.35">
      <c r="B7" s="21">
        <v>2025</v>
      </c>
      <c r="C7" s="2">
        <v>5900</v>
      </c>
      <c r="D7" s="2">
        <v>11988</v>
      </c>
      <c r="E7" s="2">
        <v>9064</v>
      </c>
      <c r="F7" s="2">
        <v>2455</v>
      </c>
      <c r="G7" s="66">
        <v>2453.5119726802159</v>
      </c>
      <c r="H7" s="66">
        <v>1324.6827829353326</v>
      </c>
      <c r="I7" s="2">
        <v>5802</v>
      </c>
      <c r="J7" s="2">
        <v>1980</v>
      </c>
      <c r="K7" s="2">
        <v>2071</v>
      </c>
      <c r="L7" s="2">
        <v>8787</v>
      </c>
      <c r="M7" s="2">
        <v>23891</v>
      </c>
      <c r="N7" s="2">
        <v>1371</v>
      </c>
      <c r="O7" s="2">
        <v>1307</v>
      </c>
      <c r="P7" s="2">
        <v>6633</v>
      </c>
      <c r="Q7" s="2">
        <v>3211</v>
      </c>
      <c r="R7" s="2">
        <v>4395</v>
      </c>
      <c r="S7" s="2">
        <v>7655</v>
      </c>
      <c r="T7" s="2">
        <v>14712</v>
      </c>
      <c r="U7" s="2">
        <v>28183</v>
      </c>
      <c r="V7" s="2">
        <v>12044</v>
      </c>
      <c r="W7" s="2">
        <v>7626</v>
      </c>
      <c r="X7" s="39">
        <v>8929</v>
      </c>
    </row>
    <row r="8" spans="2:24" x14ac:dyDescent="0.35">
      <c r="B8" s="20">
        <v>2026</v>
      </c>
      <c r="C8" s="1">
        <v>5768</v>
      </c>
      <c r="D8" s="1">
        <v>11718</v>
      </c>
      <c r="E8" s="1">
        <v>8819</v>
      </c>
      <c r="F8" s="1">
        <v>2455</v>
      </c>
      <c r="G8" s="65">
        <v>2479.7424990794411</v>
      </c>
      <c r="H8" s="65">
        <v>1338.8449827107129</v>
      </c>
      <c r="I8" s="1">
        <v>5802</v>
      </c>
      <c r="J8" s="1">
        <v>1980</v>
      </c>
      <c r="K8" s="1">
        <v>2071</v>
      </c>
      <c r="L8" s="1">
        <v>8661</v>
      </c>
      <c r="M8" s="1">
        <v>23431</v>
      </c>
      <c r="N8" s="1">
        <v>1285</v>
      </c>
      <c r="O8" s="1">
        <v>1278</v>
      </c>
      <c r="P8" s="1">
        <v>6505</v>
      </c>
      <c r="Q8" s="1">
        <v>3075</v>
      </c>
      <c r="R8" s="1">
        <v>4095</v>
      </c>
      <c r="S8" s="1">
        <v>7008</v>
      </c>
      <c r="T8" s="1">
        <v>13917</v>
      </c>
      <c r="U8" s="1">
        <v>26749</v>
      </c>
      <c r="V8" s="1">
        <v>11164</v>
      </c>
      <c r="W8" s="1">
        <v>7212</v>
      </c>
      <c r="X8" s="40">
        <v>8881</v>
      </c>
    </row>
    <row r="9" spans="2:24" x14ac:dyDescent="0.35">
      <c r="B9" s="21">
        <v>2027</v>
      </c>
      <c r="C9" s="2">
        <v>5652</v>
      </c>
      <c r="D9" s="2">
        <v>11462</v>
      </c>
      <c r="E9" s="2">
        <v>8598</v>
      </c>
      <c r="F9" s="2">
        <v>2417</v>
      </c>
      <c r="G9" s="66">
        <v>2448.1983913768599</v>
      </c>
      <c r="H9" s="66">
        <v>1321.8139118042116</v>
      </c>
      <c r="I9" s="2">
        <v>5732</v>
      </c>
      <c r="J9" s="2">
        <v>1980</v>
      </c>
      <c r="K9" s="2">
        <v>2077</v>
      </c>
      <c r="L9" s="2">
        <v>8548</v>
      </c>
      <c r="M9" s="2">
        <v>22909</v>
      </c>
      <c r="N9" s="2">
        <v>1207</v>
      </c>
      <c r="O9" s="2">
        <v>1250</v>
      </c>
      <c r="P9" s="2">
        <v>6391</v>
      </c>
      <c r="Q9" s="2">
        <v>2946</v>
      </c>
      <c r="R9" s="2">
        <v>3818</v>
      </c>
      <c r="S9" s="2">
        <v>6416</v>
      </c>
      <c r="T9" s="2">
        <v>13179</v>
      </c>
      <c r="U9" s="2">
        <v>25388</v>
      </c>
      <c r="V9" s="2">
        <v>10362</v>
      </c>
      <c r="W9" s="2">
        <v>6796</v>
      </c>
      <c r="X9" s="39">
        <v>8851</v>
      </c>
    </row>
    <row r="10" spans="2:24" x14ac:dyDescent="0.35">
      <c r="B10" s="20">
        <v>2028</v>
      </c>
      <c r="C10" s="1">
        <v>5558</v>
      </c>
      <c r="D10" s="1">
        <v>11232</v>
      </c>
      <c r="E10" s="1">
        <v>8413</v>
      </c>
      <c r="F10" s="1">
        <v>2341</v>
      </c>
      <c r="G10" s="65">
        <v>2358.8796495724719</v>
      </c>
      <c r="H10" s="65">
        <v>1273.589570215828</v>
      </c>
      <c r="I10" s="1">
        <v>5591</v>
      </c>
      <c r="J10" s="1">
        <v>1982</v>
      </c>
      <c r="K10" s="1">
        <v>2088</v>
      </c>
      <c r="L10" s="1">
        <v>8458</v>
      </c>
      <c r="M10" s="1">
        <v>22399</v>
      </c>
      <c r="N10" s="1">
        <v>1137</v>
      </c>
      <c r="O10" s="1">
        <v>1223</v>
      </c>
      <c r="P10" s="1">
        <v>6294</v>
      </c>
      <c r="Q10" s="1">
        <v>2829</v>
      </c>
      <c r="R10" s="1">
        <v>3565</v>
      </c>
      <c r="S10" s="1">
        <v>5874</v>
      </c>
      <c r="T10" s="1">
        <v>12499</v>
      </c>
      <c r="U10" s="1">
        <v>24014</v>
      </c>
      <c r="V10" s="1">
        <v>9634</v>
      </c>
      <c r="W10" s="1">
        <v>6405</v>
      </c>
      <c r="X10" s="40">
        <v>8854</v>
      </c>
    </row>
    <row r="11" spans="2:24" x14ac:dyDescent="0.35">
      <c r="B11" s="21">
        <v>2029</v>
      </c>
      <c r="C11" s="2">
        <v>5477</v>
      </c>
      <c r="D11" s="2">
        <v>11019</v>
      </c>
      <c r="E11" s="2">
        <v>8250</v>
      </c>
      <c r="F11" s="2">
        <v>2227</v>
      </c>
      <c r="G11" s="66">
        <v>2211.7862736662769</v>
      </c>
      <c r="H11" s="66">
        <v>1194.1719579455626</v>
      </c>
      <c r="I11" s="2">
        <v>5381</v>
      </c>
      <c r="J11" s="2">
        <v>1983</v>
      </c>
      <c r="K11" s="2">
        <v>2105</v>
      </c>
      <c r="L11" s="2">
        <v>8381</v>
      </c>
      <c r="M11" s="2">
        <v>21902</v>
      </c>
      <c r="N11" s="2">
        <v>1074</v>
      </c>
      <c r="O11" s="2">
        <v>1196</v>
      </c>
      <c r="P11" s="2">
        <v>6206</v>
      </c>
      <c r="Q11" s="2">
        <v>2719</v>
      </c>
      <c r="R11" s="2">
        <v>3333</v>
      </c>
      <c r="S11" s="2">
        <v>5377</v>
      </c>
      <c r="T11" s="2">
        <v>11861</v>
      </c>
      <c r="U11" s="2">
        <v>22632</v>
      </c>
      <c r="V11" s="2">
        <v>8962</v>
      </c>
      <c r="W11" s="2">
        <v>6037</v>
      </c>
      <c r="X11" s="39">
        <v>8876</v>
      </c>
    </row>
    <row r="12" spans="2:24" x14ac:dyDescent="0.35">
      <c r="B12" s="20">
        <v>2030</v>
      </c>
      <c r="C12" s="1">
        <v>5441</v>
      </c>
      <c r="D12" s="1">
        <v>10901</v>
      </c>
      <c r="E12" s="1">
        <v>8169</v>
      </c>
      <c r="F12" s="1">
        <v>2113</v>
      </c>
      <c r="G12" s="65">
        <v>2064.6928977600819</v>
      </c>
      <c r="H12" s="65">
        <v>1114.7543456752971</v>
      </c>
      <c r="I12" s="1">
        <v>5170</v>
      </c>
      <c r="J12" s="1">
        <v>1985</v>
      </c>
      <c r="K12" s="1">
        <v>2122</v>
      </c>
      <c r="L12" s="1">
        <v>8351</v>
      </c>
      <c r="M12" s="1">
        <v>21563</v>
      </c>
      <c r="N12" s="1">
        <v>1027</v>
      </c>
      <c r="O12" s="1">
        <v>1172</v>
      </c>
      <c r="P12" s="1">
        <v>6152</v>
      </c>
      <c r="Q12" s="1">
        <v>2616</v>
      </c>
      <c r="R12" s="1">
        <v>3180</v>
      </c>
      <c r="S12" s="1">
        <v>4923</v>
      </c>
      <c r="T12" s="1">
        <v>11458</v>
      </c>
      <c r="U12" s="1">
        <v>20700</v>
      </c>
      <c r="V12" s="1">
        <v>8538</v>
      </c>
      <c r="W12" s="1">
        <v>5753</v>
      </c>
      <c r="X12" s="40">
        <v>8919</v>
      </c>
    </row>
    <row r="13" spans="2:24" x14ac:dyDescent="0.35">
      <c r="B13" s="21">
        <v>2031</v>
      </c>
      <c r="C13" s="2">
        <v>5443</v>
      </c>
      <c r="D13" s="2">
        <v>10869</v>
      </c>
      <c r="E13" s="2">
        <v>8157</v>
      </c>
      <c r="F13" s="2">
        <v>1999</v>
      </c>
      <c r="G13" s="66">
        <v>1891.368995454661</v>
      </c>
      <c r="H13" s="66">
        <v>1021.1745336296511</v>
      </c>
      <c r="I13" s="2">
        <v>4959</v>
      </c>
      <c r="J13" s="2">
        <v>1986</v>
      </c>
      <c r="K13" s="2">
        <v>2140</v>
      </c>
      <c r="L13" s="2">
        <v>8360</v>
      </c>
      <c r="M13" s="2">
        <v>21559</v>
      </c>
      <c r="N13" s="2">
        <v>989</v>
      </c>
      <c r="O13" s="2">
        <v>1146</v>
      </c>
      <c r="P13" s="2">
        <v>6125</v>
      </c>
      <c r="Q13" s="2">
        <v>2520</v>
      </c>
      <c r="R13" s="2">
        <v>3101</v>
      </c>
      <c r="S13" s="2">
        <v>4507</v>
      </c>
      <c r="T13" s="2">
        <v>11275</v>
      </c>
      <c r="U13" s="2">
        <v>19298</v>
      </c>
      <c r="V13" s="2">
        <v>8341</v>
      </c>
      <c r="W13" s="2">
        <v>5806</v>
      </c>
      <c r="X13" s="39">
        <v>8972</v>
      </c>
    </row>
    <row r="14" spans="2:24" x14ac:dyDescent="0.35">
      <c r="B14" s="20">
        <v>2032</v>
      </c>
      <c r="C14" s="1">
        <v>5481</v>
      </c>
      <c r="D14" s="1">
        <v>10920</v>
      </c>
      <c r="E14" s="1">
        <v>8214</v>
      </c>
      <c r="F14" s="1">
        <v>1926</v>
      </c>
      <c r="G14" s="65">
        <v>1778.0975815310851</v>
      </c>
      <c r="H14" s="65">
        <v>960.01783519325045</v>
      </c>
      <c r="I14" s="1">
        <v>4824</v>
      </c>
      <c r="J14" s="1">
        <v>1991</v>
      </c>
      <c r="K14" s="1">
        <v>2155</v>
      </c>
      <c r="L14" s="1">
        <v>8407</v>
      </c>
      <c r="M14" s="1">
        <v>21711</v>
      </c>
      <c r="N14" s="1">
        <v>932</v>
      </c>
      <c r="O14" s="1">
        <v>1128</v>
      </c>
      <c r="P14" s="1">
        <v>6131</v>
      </c>
      <c r="Q14" s="1">
        <v>2431</v>
      </c>
      <c r="R14" s="1">
        <v>3091</v>
      </c>
      <c r="S14" s="1">
        <v>4126</v>
      </c>
      <c r="T14" s="1">
        <v>11299</v>
      </c>
      <c r="U14" s="1">
        <v>18397</v>
      </c>
      <c r="V14" s="1">
        <v>8356</v>
      </c>
      <c r="W14" s="1">
        <v>5851</v>
      </c>
      <c r="X14" s="40">
        <v>9035</v>
      </c>
    </row>
    <row r="15" spans="2:24" x14ac:dyDescent="0.35">
      <c r="B15" s="21">
        <v>2033</v>
      </c>
      <c r="C15" s="2">
        <v>5517</v>
      </c>
      <c r="D15" s="2">
        <v>10969</v>
      </c>
      <c r="E15" s="2">
        <v>8268</v>
      </c>
      <c r="F15" s="2">
        <v>1893</v>
      </c>
      <c r="G15" s="66">
        <v>1724.9108577721327</v>
      </c>
      <c r="H15" s="66">
        <v>931.30163652426393</v>
      </c>
      <c r="I15" s="2">
        <v>4763</v>
      </c>
      <c r="J15" s="2">
        <v>1998</v>
      </c>
      <c r="K15" s="2">
        <v>2168</v>
      </c>
      <c r="L15" s="2">
        <v>8451</v>
      </c>
      <c r="M15" s="2">
        <v>21852</v>
      </c>
      <c r="N15" s="2">
        <v>878</v>
      </c>
      <c r="O15" s="2">
        <v>1115</v>
      </c>
      <c r="P15" s="2">
        <v>6140</v>
      </c>
      <c r="Q15" s="2">
        <v>2353</v>
      </c>
      <c r="R15" s="2">
        <v>3080</v>
      </c>
      <c r="S15" s="2">
        <v>3777</v>
      </c>
      <c r="T15" s="2">
        <v>11323</v>
      </c>
      <c r="U15" s="2">
        <v>18517</v>
      </c>
      <c r="V15" s="2">
        <v>8370</v>
      </c>
      <c r="W15" s="2">
        <v>5893</v>
      </c>
      <c r="X15" s="39">
        <v>9094</v>
      </c>
    </row>
    <row r="16" spans="2:24" x14ac:dyDescent="0.35">
      <c r="B16" s="20">
        <v>2034</v>
      </c>
      <c r="C16" s="1">
        <v>5553</v>
      </c>
      <c r="D16" s="1">
        <v>11018</v>
      </c>
      <c r="E16" s="1">
        <v>8322</v>
      </c>
      <c r="F16" s="1">
        <v>1902</v>
      </c>
      <c r="G16" s="65">
        <v>1731.8391470982185</v>
      </c>
      <c r="H16" s="65">
        <v>935.04230935881901</v>
      </c>
      <c r="I16" s="1">
        <v>4777</v>
      </c>
      <c r="J16" s="1">
        <v>2009</v>
      </c>
      <c r="K16" s="1">
        <v>2180</v>
      </c>
      <c r="L16" s="1">
        <v>8468</v>
      </c>
      <c r="M16" s="1">
        <v>21994</v>
      </c>
      <c r="N16" s="1">
        <v>828</v>
      </c>
      <c r="O16" s="1">
        <v>1102</v>
      </c>
      <c r="P16" s="1">
        <v>5990</v>
      </c>
      <c r="Q16" s="1">
        <v>2289</v>
      </c>
      <c r="R16" s="1">
        <v>3070</v>
      </c>
      <c r="S16" s="1">
        <v>3458</v>
      </c>
      <c r="T16" s="1">
        <v>11347</v>
      </c>
      <c r="U16" s="1">
        <v>18638</v>
      </c>
      <c r="V16" s="1">
        <v>8384</v>
      </c>
      <c r="W16" s="1">
        <v>5935</v>
      </c>
      <c r="X16" s="40">
        <v>9154</v>
      </c>
    </row>
    <row r="17" spans="2:24" x14ac:dyDescent="0.35">
      <c r="B17" s="21">
        <v>2035</v>
      </c>
      <c r="C17" s="2">
        <v>5589</v>
      </c>
      <c r="D17" s="2">
        <v>11015</v>
      </c>
      <c r="E17" s="2">
        <v>8377</v>
      </c>
      <c r="F17" s="2">
        <v>1910</v>
      </c>
      <c r="G17" s="66">
        <v>1738.8611381087705</v>
      </c>
      <c r="H17" s="66">
        <v>938.83357294227869</v>
      </c>
      <c r="I17" s="2">
        <v>4740</v>
      </c>
      <c r="J17" s="2">
        <v>2019</v>
      </c>
      <c r="K17" s="2">
        <v>2191</v>
      </c>
      <c r="L17" s="2">
        <v>8447</v>
      </c>
      <c r="M17" s="2">
        <v>22087</v>
      </c>
      <c r="N17" s="2">
        <v>780</v>
      </c>
      <c r="O17" s="2">
        <v>1088</v>
      </c>
      <c r="P17" s="2">
        <v>5787</v>
      </c>
      <c r="Q17" s="2">
        <v>2276</v>
      </c>
      <c r="R17" s="2">
        <v>3063</v>
      </c>
      <c r="S17" s="2">
        <v>3166</v>
      </c>
      <c r="T17" s="2">
        <v>11372</v>
      </c>
      <c r="U17" s="2">
        <v>17848</v>
      </c>
      <c r="V17" s="2">
        <v>8398</v>
      </c>
      <c r="W17" s="2">
        <v>5978</v>
      </c>
      <c r="X17" s="39">
        <v>9214</v>
      </c>
    </row>
    <row r="18" spans="2:24" x14ac:dyDescent="0.35">
      <c r="B18" s="20">
        <v>2036</v>
      </c>
      <c r="C18" s="1">
        <v>5626</v>
      </c>
      <c r="D18" s="1">
        <v>11006</v>
      </c>
      <c r="E18" s="1">
        <v>8432</v>
      </c>
      <c r="F18" s="1">
        <v>1919</v>
      </c>
      <c r="G18" s="65">
        <v>1745.9865106542165</v>
      </c>
      <c r="H18" s="65">
        <v>942.6806535508324</v>
      </c>
      <c r="I18" s="1">
        <v>4697</v>
      </c>
      <c r="J18" s="1">
        <v>2030</v>
      </c>
      <c r="K18" s="1">
        <v>2203</v>
      </c>
      <c r="L18" s="1">
        <v>8427</v>
      </c>
      <c r="M18" s="1">
        <v>22174</v>
      </c>
      <c r="N18" s="1">
        <v>761</v>
      </c>
      <c r="O18" s="1">
        <v>1075</v>
      </c>
      <c r="P18" s="1">
        <v>5568</v>
      </c>
      <c r="Q18" s="1">
        <v>2217</v>
      </c>
      <c r="R18" s="1">
        <v>3060</v>
      </c>
      <c r="S18" s="1">
        <v>2898</v>
      </c>
      <c r="T18" s="1">
        <v>11397</v>
      </c>
      <c r="U18" s="1">
        <v>17055</v>
      </c>
      <c r="V18" s="1">
        <v>8413</v>
      </c>
      <c r="W18" s="1">
        <v>6021</v>
      </c>
      <c r="X18" s="40">
        <v>9275</v>
      </c>
    </row>
    <row r="19" spans="2:24" x14ac:dyDescent="0.35">
      <c r="B19" s="21">
        <v>2037</v>
      </c>
      <c r="C19" s="2">
        <v>5664</v>
      </c>
      <c r="D19" s="2">
        <v>10992</v>
      </c>
      <c r="E19" s="2">
        <v>8489</v>
      </c>
      <c r="F19" s="2">
        <v>1927</v>
      </c>
      <c r="G19" s="66">
        <v>1753.2129237596509</v>
      </c>
      <c r="H19" s="66">
        <v>946.58228726191226</v>
      </c>
      <c r="I19" s="2">
        <v>4649</v>
      </c>
      <c r="J19" s="2">
        <v>2041</v>
      </c>
      <c r="K19" s="2">
        <v>2215</v>
      </c>
      <c r="L19" s="2">
        <v>8436</v>
      </c>
      <c r="M19" s="2">
        <v>22258</v>
      </c>
      <c r="N19" s="2">
        <v>742</v>
      </c>
      <c r="O19" s="2">
        <v>1062</v>
      </c>
      <c r="P19" s="2">
        <v>5468</v>
      </c>
      <c r="Q19" s="2">
        <v>2179</v>
      </c>
      <c r="R19" s="2">
        <v>3060</v>
      </c>
      <c r="S19" s="2">
        <v>2895</v>
      </c>
      <c r="T19" s="2">
        <v>11422</v>
      </c>
      <c r="U19" s="2">
        <v>16257</v>
      </c>
      <c r="V19" s="2">
        <v>8428</v>
      </c>
      <c r="W19" s="2">
        <v>6065</v>
      </c>
      <c r="X19" s="39">
        <v>9337</v>
      </c>
    </row>
    <row r="20" spans="2:24" x14ac:dyDescent="0.35">
      <c r="B20" s="20">
        <v>2038</v>
      </c>
      <c r="C20" s="1">
        <v>5702</v>
      </c>
      <c r="D20" s="1">
        <v>11028</v>
      </c>
      <c r="E20" s="1">
        <v>8546</v>
      </c>
      <c r="F20" s="1">
        <v>1936</v>
      </c>
      <c r="G20" s="65">
        <v>1760.5483491776288</v>
      </c>
      <c r="H20" s="65">
        <v>950.54277812761882</v>
      </c>
      <c r="I20" s="1">
        <v>4648</v>
      </c>
      <c r="J20" s="1">
        <v>2053</v>
      </c>
      <c r="K20" s="1">
        <v>2227</v>
      </c>
      <c r="L20" s="1">
        <v>8482</v>
      </c>
      <c r="M20" s="1">
        <v>22392</v>
      </c>
      <c r="N20" s="1">
        <v>728</v>
      </c>
      <c r="O20" s="1">
        <v>1050</v>
      </c>
      <c r="P20" s="1">
        <v>5392</v>
      </c>
      <c r="Q20" s="1">
        <v>2141</v>
      </c>
      <c r="R20" s="1">
        <v>3062</v>
      </c>
      <c r="S20" s="1">
        <v>2893</v>
      </c>
      <c r="T20" s="1">
        <v>11448</v>
      </c>
      <c r="U20" s="1">
        <v>16366</v>
      </c>
      <c r="V20" s="1">
        <v>8443</v>
      </c>
      <c r="W20" s="1">
        <v>6110</v>
      </c>
      <c r="X20" s="40">
        <v>9400</v>
      </c>
    </row>
    <row r="21" spans="2:24" x14ac:dyDescent="0.35">
      <c r="B21" s="21">
        <v>2039</v>
      </c>
      <c r="C21" s="2">
        <v>5741</v>
      </c>
      <c r="D21" s="2">
        <v>11028</v>
      </c>
      <c r="E21" s="2">
        <v>8604</v>
      </c>
      <c r="F21" s="2">
        <v>1945</v>
      </c>
      <c r="G21" s="66">
        <v>1767.9886198753165</v>
      </c>
      <c r="H21" s="66">
        <v>954.55987631313883</v>
      </c>
      <c r="I21" s="2">
        <v>4613</v>
      </c>
      <c r="J21" s="2">
        <v>2064</v>
      </c>
      <c r="K21" s="2">
        <v>2239</v>
      </c>
      <c r="L21" s="2">
        <v>8529</v>
      </c>
      <c r="M21" s="2">
        <v>22492</v>
      </c>
      <c r="N21" s="2">
        <v>719</v>
      </c>
      <c r="O21" s="2">
        <v>1037</v>
      </c>
      <c r="P21" s="2">
        <v>5305</v>
      </c>
      <c r="Q21" s="2">
        <v>2129</v>
      </c>
      <c r="R21" s="2">
        <v>3064</v>
      </c>
      <c r="S21" s="2">
        <v>2891</v>
      </c>
      <c r="T21" s="2">
        <v>11474</v>
      </c>
      <c r="U21" s="2">
        <v>16477</v>
      </c>
      <c r="V21" s="2">
        <v>8458</v>
      </c>
      <c r="W21" s="2">
        <v>6156</v>
      </c>
      <c r="X21" s="39">
        <v>9463</v>
      </c>
    </row>
    <row r="22" spans="2:24" x14ac:dyDescent="0.35">
      <c r="B22" s="20">
        <v>2040</v>
      </c>
      <c r="C22" s="1">
        <v>5777</v>
      </c>
      <c r="D22" s="1">
        <v>11028</v>
      </c>
      <c r="E22" s="1">
        <v>8658</v>
      </c>
      <c r="F22" s="1">
        <v>1953</v>
      </c>
      <c r="G22" s="65">
        <v>1774.8001069356351</v>
      </c>
      <c r="H22" s="65">
        <v>958.23748609677239</v>
      </c>
      <c r="I22" s="1">
        <v>4580</v>
      </c>
      <c r="J22" s="1">
        <v>2074</v>
      </c>
      <c r="K22" s="1">
        <v>2251</v>
      </c>
      <c r="L22" s="1">
        <v>8573</v>
      </c>
      <c r="M22" s="1">
        <v>22587</v>
      </c>
      <c r="N22" s="1">
        <v>713</v>
      </c>
      <c r="O22" s="1">
        <v>1025</v>
      </c>
      <c r="P22" s="1">
        <v>5244</v>
      </c>
      <c r="Q22" s="1">
        <v>2123</v>
      </c>
      <c r="R22" s="1">
        <v>3067</v>
      </c>
      <c r="S22" s="1">
        <v>2891</v>
      </c>
      <c r="T22" s="1">
        <v>11499</v>
      </c>
      <c r="U22" s="1">
        <v>16582</v>
      </c>
      <c r="V22" s="1">
        <v>8473</v>
      </c>
      <c r="W22" s="1">
        <v>6199</v>
      </c>
      <c r="X22" s="40">
        <v>9524</v>
      </c>
    </row>
    <row r="23" spans="2:24" x14ac:dyDescent="0.35">
      <c r="B23" s="21">
        <v>2041</v>
      </c>
      <c r="C23" s="2">
        <v>5812</v>
      </c>
      <c r="D23" s="2">
        <v>11026</v>
      </c>
      <c r="E23" s="2">
        <v>8710</v>
      </c>
      <c r="F23" s="2">
        <v>1961</v>
      </c>
      <c r="G23" s="66">
        <v>1780.9619405413412</v>
      </c>
      <c r="H23" s="66">
        <v>961.56433959481126</v>
      </c>
      <c r="I23" s="2">
        <v>4547</v>
      </c>
      <c r="J23" s="2">
        <v>2084</v>
      </c>
      <c r="K23" s="2">
        <v>2261</v>
      </c>
      <c r="L23" s="2">
        <v>8613</v>
      </c>
      <c r="M23" s="2">
        <v>22677</v>
      </c>
      <c r="N23" s="2">
        <v>705</v>
      </c>
      <c r="O23" s="2">
        <v>1013</v>
      </c>
      <c r="P23" s="2">
        <v>5194</v>
      </c>
      <c r="Q23" s="2">
        <v>2115</v>
      </c>
      <c r="R23" s="2">
        <v>3071</v>
      </c>
      <c r="S23" s="2">
        <v>2891</v>
      </c>
      <c r="T23" s="2">
        <v>11523</v>
      </c>
      <c r="U23" s="2">
        <v>16680</v>
      </c>
      <c r="V23" s="2">
        <v>8489</v>
      </c>
      <c r="W23" s="2">
        <v>6239</v>
      </c>
      <c r="X23" s="39">
        <v>9580</v>
      </c>
    </row>
    <row r="24" spans="2:24" x14ac:dyDescent="0.35">
      <c r="B24" s="20">
        <v>2042</v>
      </c>
      <c r="C24" s="1">
        <v>5844</v>
      </c>
      <c r="D24" s="1">
        <v>11059</v>
      </c>
      <c r="E24" s="1">
        <v>8758</v>
      </c>
      <c r="F24" s="1">
        <v>1968</v>
      </c>
      <c r="G24" s="65">
        <v>1786.4553703425506</v>
      </c>
      <c r="H24" s="65">
        <v>964.53031325133122</v>
      </c>
      <c r="I24" s="1">
        <v>4552</v>
      </c>
      <c r="J24" s="1">
        <v>2093</v>
      </c>
      <c r="K24" s="1">
        <v>2271</v>
      </c>
      <c r="L24" s="1">
        <v>8650</v>
      </c>
      <c r="M24" s="1">
        <v>22797</v>
      </c>
      <c r="N24" s="1">
        <v>698</v>
      </c>
      <c r="O24" s="1">
        <v>1001</v>
      </c>
      <c r="P24" s="1">
        <v>5152</v>
      </c>
      <c r="Q24" s="1">
        <v>2108</v>
      </c>
      <c r="R24" s="1">
        <v>3076</v>
      </c>
      <c r="S24" s="1">
        <v>2892</v>
      </c>
      <c r="T24" s="1">
        <v>11546</v>
      </c>
      <c r="U24" s="1">
        <v>16773</v>
      </c>
      <c r="V24" s="1">
        <v>8504</v>
      </c>
      <c r="W24" s="1">
        <v>6277</v>
      </c>
      <c r="X24" s="40">
        <v>9633</v>
      </c>
    </row>
    <row r="25" spans="2:24" x14ac:dyDescent="0.35">
      <c r="B25" s="21">
        <v>2043</v>
      </c>
      <c r="C25" s="2">
        <v>5876</v>
      </c>
      <c r="D25" s="2">
        <v>11096</v>
      </c>
      <c r="E25" s="2">
        <v>8807</v>
      </c>
      <c r="F25" s="2">
        <v>1974</v>
      </c>
      <c r="G25" s="66">
        <v>1792.0019297895885</v>
      </c>
      <c r="H25" s="66">
        <v>967.52497228940888</v>
      </c>
      <c r="I25" s="2">
        <v>4558</v>
      </c>
      <c r="J25" s="2">
        <v>2102</v>
      </c>
      <c r="K25" s="2">
        <v>2281</v>
      </c>
      <c r="L25" s="2">
        <v>8687</v>
      </c>
      <c r="M25" s="2">
        <v>22921</v>
      </c>
      <c r="N25" s="2">
        <v>690</v>
      </c>
      <c r="O25" s="2">
        <v>989</v>
      </c>
      <c r="P25" s="2">
        <v>5117</v>
      </c>
      <c r="Q25" s="2">
        <v>2103</v>
      </c>
      <c r="R25" s="2">
        <v>3080</v>
      </c>
      <c r="S25" s="2">
        <v>2892</v>
      </c>
      <c r="T25" s="2">
        <v>11569</v>
      </c>
      <c r="U25" s="2">
        <v>16866</v>
      </c>
      <c r="V25" s="2">
        <v>8520</v>
      </c>
      <c r="W25" s="2">
        <v>6315</v>
      </c>
      <c r="X25" s="39">
        <v>9687</v>
      </c>
    </row>
    <row r="26" spans="2:24" x14ac:dyDescent="0.35">
      <c r="B26" s="20">
        <v>2044</v>
      </c>
      <c r="C26" s="1">
        <v>5909</v>
      </c>
      <c r="D26" s="1">
        <v>11133</v>
      </c>
      <c r="E26" s="1">
        <v>8856</v>
      </c>
      <c r="F26" s="1">
        <v>1981</v>
      </c>
      <c r="G26" s="65">
        <v>1797.6020107132101</v>
      </c>
      <c r="H26" s="65">
        <v>970.54852826352646</v>
      </c>
      <c r="I26" s="1">
        <v>4566</v>
      </c>
      <c r="J26" s="1">
        <v>2111</v>
      </c>
      <c r="K26" s="1">
        <v>2291</v>
      </c>
      <c r="L26" s="1">
        <v>8699</v>
      </c>
      <c r="M26" s="1">
        <v>23047</v>
      </c>
      <c r="N26" s="1">
        <v>683</v>
      </c>
      <c r="O26" s="1">
        <v>977</v>
      </c>
      <c r="P26" s="1">
        <v>5088</v>
      </c>
      <c r="Q26" s="1">
        <v>2100</v>
      </c>
      <c r="R26" s="1">
        <v>3085</v>
      </c>
      <c r="S26" s="1">
        <v>2893</v>
      </c>
      <c r="T26" s="1">
        <v>11593</v>
      </c>
      <c r="U26" s="1">
        <v>16960</v>
      </c>
      <c r="V26" s="1">
        <v>8536</v>
      </c>
      <c r="W26" s="1">
        <v>6353</v>
      </c>
      <c r="X26" s="40">
        <v>9741</v>
      </c>
    </row>
    <row r="27" spans="2:24" x14ac:dyDescent="0.35">
      <c r="B27" s="21">
        <v>2045</v>
      </c>
      <c r="C27" s="2">
        <v>5942</v>
      </c>
      <c r="D27" s="2">
        <v>11172</v>
      </c>
      <c r="E27" s="2">
        <v>8905</v>
      </c>
      <c r="F27" s="2">
        <v>1988</v>
      </c>
      <c r="G27" s="66">
        <v>1803.2545825870677</v>
      </c>
      <c r="H27" s="66">
        <v>973.60042477920717</v>
      </c>
      <c r="I27" s="2">
        <v>4575</v>
      </c>
      <c r="J27" s="2">
        <v>2120</v>
      </c>
      <c r="K27" s="2">
        <v>2301</v>
      </c>
      <c r="L27" s="2">
        <v>8712</v>
      </c>
      <c r="M27" s="2">
        <v>23176</v>
      </c>
      <c r="N27" s="2">
        <v>677</v>
      </c>
      <c r="O27" s="2">
        <v>965</v>
      </c>
      <c r="P27" s="2">
        <v>5064</v>
      </c>
      <c r="Q27" s="2">
        <v>2097</v>
      </c>
      <c r="R27" s="2">
        <v>3089</v>
      </c>
      <c r="S27" s="2">
        <v>2893</v>
      </c>
      <c r="T27" s="2">
        <v>11616</v>
      </c>
      <c r="U27" s="2">
        <v>17055</v>
      </c>
      <c r="V27" s="2">
        <v>8552</v>
      </c>
      <c r="W27" s="2">
        <v>6392</v>
      </c>
      <c r="X27" s="39">
        <v>9795</v>
      </c>
    </row>
    <row r="28" spans="2:24" x14ac:dyDescent="0.35">
      <c r="B28" s="20">
        <v>2046</v>
      </c>
      <c r="C28" s="1">
        <v>5975</v>
      </c>
      <c r="D28" s="1">
        <v>11212</v>
      </c>
      <c r="E28" s="1">
        <v>8955</v>
      </c>
      <c r="F28" s="1">
        <v>1995</v>
      </c>
      <c r="G28" s="65">
        <v>1808.961874205974</v>
      </c>
      <c r="H28" s="65">
        <v>976.6818651915388</v>
      </c>
      <c r="I28" s="1">
        <v>4584</v>
      </c>
      <c r="J28" s="1">
        <v>2130</v>
      </c>
      <c r="K28" s="1">
        <v>2311</v>
      </c>
      <c r="L28" s="1">
        <v>8724</v>
      </c>
      <c r="M28" s="1">
        <v>23306</v>
      </c>
      <c r="N28" s="1">
        <v>671</v>
      </c>
      <c r="O28" s="1">
        <v>954</v>
      </c>
      <c r="P28" s="1">
        <v>5044</v>
      </c>
      <c r="Q28" s="1">
        <v>2095</v>
      </c>
      <c r="R28" s="1">
        <v>3094</v>
      </c>
      <c r="S28" s="1">
        <v>2894</v>
      </c>
      <c r="T28" s="1">
        <v>11640</v>
      </c>
      <c r="U28" s="1">
        <v>17150</v>
      </c>
      <c r="V28" s="1">
        <v>8122</v>
      </c>
      <c r="W28" s="1">
        <v>6432</v>
      </c>
      <c r="X28" s="40">
        <v>9850</v>
      </c>
    </row>
    <row r="29" spans="2:24" x14ac:dyDescent="0.35">
      <c r="B29" s="21">
        <v>2047</v>
      </c>
      <c r="C29" s="2">
        <v>6009</v>
      </c>
      <c r="D29" s="2">
        <v>11253</v>
      </c>
      <c r="E29" s="2">
        <v>9006</v>
      </c>
      <c r="F29" s="2">
        <v>2002</v>
      </c>
      <c r="G29" s="66">
        <v>1814.7235135910548</v>
      </c>
      <c r="H29" s="66">
        <v>979.79264866432584</v>
      </c>
      <c r="I29" s="2">
        <v>4593</v>
      </c>
      <c r="J29" s="2">
        <v>2139</v>
      </c>
      <c r="K29" s="2">
        <v>2321</v>
      </c>
      <c r="L29" s="2">
        <v>8763</v>
      </c>
      <c r="M29" s="2">
        <v>23438</v>
      </c>
      <c r="N29" s="2">
        <v>665</v>
      </c>
      <c r="O29" s="2">
        <v>942</v>
      </c>
      <c r="P29" s="2">
        <v>5027</v>
      </c>
      <c r="Q29" s="2">
        <v>2091</v>
      </c>
      <c r="R29" s="2">
        <v>3098</v>
      </c>
      <c r="S29" s="2">
        <v>2894</v>
      </c>
      <c r="T29" s="2">
        <v>11664</v>
      </c>
      <c r="U29" s="2">
        <v>17247</v>
      </c>
      <c r="V29" s="2">
        <v>7692</v>
      </c>
      <c r="W29" s="2">
        <v>6471</v>
      </c>
      <c r="X29" s="39">
        <v>9906</v>
      </c>
    </row>
    <row r="30" spans="2:24" x14ac:dyDescent="0.35">
      <c r="B30" s="20">
        <v>2048</v>
      </c>
      <c r="C30" s="1">
        <v>6043</v>
      </c>
      <c r="D30" s="1">
        <v>11293</v>
      </c>
      <c r="E30" s="1">
        <v>9057</v>
      </c>
      <c r="F30" s="1">
        <v>2009</v>
      </c>
      <c r="G30" s="65">
        <v>1820.5400512489616</v>
      </c>
      <c r="H30" s="65">
        <v>982.93307242321509</v>
      </c>
      <c r="I30" s="1">
        <v>4602</v>
      </c>
      <c r="J30" s="1">
        <v>2148</v>
      </c>
      <c r="K30" s="1">
        <v>2331</v>
      </c>
      <c r="L30" s="1">
        <v>8801</v>
      </c>
      <c r="M30" s="1">
        <v>23570</v>
      </c>
      <c r="N30" s="1">
        <v>659</v>
      </c>
      <c r="O30" s="1">
        <v>931</v>
      </c>
      <c r="P30" s="1">
        <v>5010</v>
      </c>
      <c r="Q30" s="1">
        <v>2084</v>
      </c>
      <c r="R30" s="1">
        <v>3103</v>
      </c>
      <c r="S30" s="1">
        <v>2895</v>
      </c>
      <c r="T30" s="1">
        <v>11688</v>
      </c>
      <c r="U30" s="1">
        <v>17345</v>
      </c>
      <c r="V30" s="1">
        <v>7260</v>
      </c>
      <c r="W30" s="1">
        <v>6493</v>
      </c>
      <c r="X30" s="40">
        <v>9962</v>
      </c>
    </row>
    <row r="31" spans="2:24" x14ac:dyDescent="0.35">
      <c r="B31" s="21">
        <v>2049</v>
      </c>
      <c r="C31" s="2">
        <v>6078</v>
      </c>
      <c r="D31" s="2">
        <v>11334</v>
      </c>
      <c r="E31" s="2">
        <v>9108</v>
      </c>
      <c r="F31" s="2">
        <v>2016</v>
      </c>
      <c r="G31" s="66">
        <v>1826.4120435890056</v>
      </c>
      <c r="H31" s="66">
        <v>986.10343688077558</v>
      </c>
      <c r="I31" s="2">
        <v>4612</v>
      </c>
      <c r="J31" s="2">
        <v>2158</v>
      </c>
      <c r="K31" s="2">
        <v>2341</v>
      </c>
      <c r="L31" s="2">
        <v>8840</v>
      </c>
      <c r="M31" s="2">
        <v>23705</v>
      </c>
      <c r="N31" s="2">
        <v>652</v>
      </c>
      <c r="O31" s="2">
        <v>920</v>
      </c>
      <c r="P31" s="2">
        <v>4986</v>
      </c>
      <c r="Q31" s="2">
        <v>2072</v>
      </c>
      <c r="R31" s="2">
        <v>3107</v>
      </c>
      <c r="S31" s="2">
        <v>2895</v>
      </c>
      <c r="T31" s="2">
        <v>11581</v>
      </c>
      <c r="U31" s="2">
        <v>17444</v>
      </c>
      <c r="V31" s="2">
        <v>7125</v>
      </c>
      <c r="W31" s="2">
        <v>6491</v>
      </c>
      <c r="X31" s="39">
        <v>10019</v>
      </c>
    </row>
    <row r="32" spans="2:24" x14ac:dyDescent="0.35">
      <c r="B32" s="20">
        <v>2050</v>
      </c>
      <c r="C32" s="1">
        <v>6111</v>
      </c>
      <c r="D32" s="1">
        <v>11374</v>
      </c>
      <c r="E32" s="1">
        <v>9159</v>
      </c>
      <c r="F32" s="1">
        <v>2023</v>
      </c>
      <c r="G32" s="65">
        <v>1832.0106788738524</v>
      </c>
      <c r="H32" s="65">
        <v>989.1262123358589</v>
      </c>
      <c r="I32" s="1">
        <v>4621</v>
      </c>
      <c r="J32" s="1">
        <v>2167</v>
      </c>
      <c r="K32" s="1">
        <v>2351</v>
      </c>
      <c r="L32" s="1">
        <v>8878</v>
      </c>
      <c r="M32" s="1">
        <v>23835</v>
      </c>
      <c r="N32" s="1">
        <v>647</v>
      </c>
      <c r="O32" s="1">
        <v>909</v>
      </c>
      <c r="P32" s="1">
        <v>4972</v>
      </c>
      <c r="Q32" s="1">
        <v>2065</v>
      </c>
      <c r="R32" s="1">
        <v>3112</v>
      </c>
      <c r="S32" s="1">
        <v>2896</v>
      </c>
      <c r="T32" s="1">
        <v>11473</v>
      </c>
      <c r="U32" s="1">
        <v>17540</v>
      </c>
      <c r="V32" s="1">
        <v>6989</v>
      </c>
      <c r="W32" s="1">
        <v>6488</v>
      </c>
      <c r="X32" s="40">
        <v>10074</v>
      </c>
    </row>
    <row r="33" spans="2:24" x14ac:dyDescent="0.35">
      <c r="B33" s="21">
        <v>2051</v>
      </c>
      <c r="C33" s="2">
        <v>6144</v>
      </c>
      <c r="D33" s="2">
        <v>11411</v>
      </c>
      <c r="E33" s="2">
        <v>9208</v>
      </c>
      <c r="F33" s="2">
        <v>2029</v>
      </c>
      <c r="G33" s="66">
        <v>1837.3328952037152</v>
      </c>
      <c r="H33" s="66">
        <v>991.99974562924854</v>
      </c>
      <c r="I33" s="2">
        <v>4629</v>
      </c>
      <c r="J33" s="2">
        <v>2176</v>
      </c>
      <c r="K33" s="2">
        <v>2361</v>
      </c>
      <c r="L33" s="2">
        <v>8893</v>
      </c>
      <c r="M33" s="2">
        <v>23963</v>
      </c>
      <c r="N33" s="2">
        <v>643</v>
      </c>
      <c r="O33" s="2">
        <v>898</v>
      </c>
      <c r="P33" s="2">
        <v>4951</v>
      </c>
      <c r="Q33" s="2">
        <v>2058</v>
      </c>
      <c r="R33" s="2">
        <v>3117</v>
      </c>
      <c r="S33" s="2">
        <v>2897</v>
      </c>
      <c r="T33" s="2">
        <v>11305</v>
      </c>
      <c r="U33" s="2">
        <v>17634</v>
      </c>
      <c r="V33" s="2">
        <v>6853</v>
      </c>
      <c r="W33" s="2">
        <v>6501</v>
      </c>
      <c r="X33" s="39">
        <v>10128</v>
      </c>
    </row>
    <row r="34" spans="2:24" x14ac:dyDescent="0.35">
      <c r="B34" s="20">
        <v>2052</v>
      </c>
      <c r="C34" s="1">
        <v>6176</v>
      </c>
      <c r="D34" s="1">
        <v>11447</v>
      </c>
      <c r="E34" s="1">
        <v>9255</v>
      </c>
      <c r="F34" s="1">
        <v>2035</v>
      </c>
      <c r="G34" s="65">
        <v>1842.375586041923</v>
      </c>
      <c r="H34" s="65">
        <v>994.72235950169784</v>
      </c>
      <c r="I34" s="1">
        <v>4636</v>
      </c>
      <c r="J34" s="1">
        <v>2185</v>
      </c>
      <c r="K34" s="1">
        <v>2370</v>
      </c>
      <c r="L34" s="1">
        <v>8906</v>
      </c>
      <c r="M34" s="1">
        <v>24087</v>
      </c>
      <c r="N34" s="1">
        <v>643</v>
      </c>
      <c r="O34" s="1">
        <v>887</v>
      </c>
      <c r="P34" s="1">
        <v>4945</v>
      </c>
      <c r="Q34" s="1">
        <v>2057</v>
      </c>
      <c r="R34" s="1">
        <v>3123</v>
      </c>
      <c r="S34" s="1">
        <v>2898</v>
      </c>
      <c r="T34" s="1">
        <v>11267</v>
      </c>
      <c r="U34" s="1">
        <v>17725</v>
      </c>
      <c r="V34" s="1">
        <v>6866</v>
      </c>
      <c r="W34" s="1">
        <v>6538</v>
      </c>
      <c r="X34" s="40">
        <v>10180</v>
      </c>
    </row>
    <row r="35" spans="2:24" x14ac:dyDescent="0.35">
      <c r="B35" s="21">
        <v>2053</v>
      </c>
      <c r="C35" s="2">
        <v>6208</v>
      </c>
      <c r="D35" s="2">
        <v>11480</v>
      </c>
      <c r="E35" s="2">
        <v>9303</v>
      </c>
      <c r="F35" s="2">
        <v>2041</v>
      </c>
      <c r="G35" s="66">
        <v>1847.4649736412578</v>
      </c>
      <c r="H35" s="66">
        <v>997.47018555822137</v>
      </c>
      <c r="I35" s="2">
        <v>4640</v>
      </c>
      <c r="J35" s="2">
        <v>2193</v>
      </c>
      <c r="K35" s="2">
        <v>2380</v>
      </c>
      <c r="L35" s="2">
        <v>8919</v>
      </c>
      <c r="M35" s="2">
        <v>24209</v>
      </c>
      <c r="N35" s="2">
        <v>640</v>
      </c>
      <c r="O35" s="2">
        <v>877</v>
      </c>
      <c r="P35" s="2">
        <v>4923</v>
      </c>
      <c r="Q35" s="2">
        <v>2052</v>
      </c>
      <c r="R35" s="2">
        <v>3128</v>
      </c>
      <c r="S35" s="2">
        <v>2899</v>
      </c>
      <c r="T35" s="2">
        <v>11194</v>
      </c>
      <c r="U35" s="2">
        <v>17817</v>
      </c>
      <c r="V35" s="2">
        <v>6880</v>
      </c>
      <c r="W35" s="2">
        <v>6575</v>
      </c>
      <c r="X35" s="39">
        <v>10233</v>
      </c>
    </row>
    <row r="36" spans="2:24" x14ac:dyDescent="0.35">
      <c r="B36" s="20">
        <v>2054</v>
      </c>
      <c r="C36" s="1">
        <v>6240</v>
      </c>
      <c r="D36" s="1">
        <v>11513</v>
      </c>
      <c r="E36" s="1">
        <v>9352</v>
      </c>
      <c r="F36" s="1">
        <v>2048</v>
      </c>
      <c r="G36" s="65">
        <v>1852.6014904271012</v>
      </c>
      <c r="H36" s="65">
        <v>1000.2434572708645</v>
      </c>
      <c r="I36" s="1">
        <v>4645</v>
      </c>
      <c r="J36" s="1">
        <v>2202</v>
      </c>
      <c r="K36" s="1">
        <v>2389</v>
      </c>
      <c r="L36" s="1">
        <v>8954</v>
      </c>
      <c r="M36" s="1">
        <v>24332</v>
      </c>
      <c r="N36" s="1">
        <v>640</v>
      </c>
      <c r="O36" s="1">
        <v>866</v>
      </c>
      <c r="P36" s="1">
        <v>4918</v>
      </c>
      <c r="Q36" s="1">
        <v>2052</v>
      </c>
      <c r="R36" s="1">
        <v>3134</v>
      </c>
      <c r="S36" s="1">
        <v>2901</v>
      </c>
      <c r="T36" s="1">
        <v>11181</v>
      </c>
      <c r="U36" s="1">
        <v>17910</v>
      </c>
      <c r="V36" s="1">
        <v>6894</v>
      </c>
      <c r="W36" s="1">
        <v>6612</v>
      </c>
      <c r="X36" s="40">
        <v>10287</v>
      </c>
    </row>
    <row r="37" spans="2:24" ht="15" thickBot="1" x14ac:dyDescent="0.4">
      <c r="B37" s="42">
        <v>2055</v>
      </c>
      <c r="C37" s="43">
        <v>6256</v>
      </c>
      <c r="D37" s="43">
        <v>11529</v>
      </c>
      <c r="E37" s="43">
        <v>9376</v>
      </c>
      <c r="F37" s="43">
        <v>2051</v>
      </c>
      <c r="G37" s="67">
        <v>1855.1776034619793</v>
      </c>
      <c r="H37" s="67">
        <v>1001.6343339497627</v>
      </c>
      <c r="I37" s="43">
        <v>4646</v>
      </c>
      <c r="J37" s="43">
        <v>2206</v>
      </c>
      <c r="K37" s="43">
        <v>2394</v>
      </c>
      <c r="L37" s="43">
        <v>8972</v>
      </c>
      <c r="M37" s="43">
        <v>24393</v>
      </c>
      <c r="N37" s="43">
        <v>639</v>
      </c>
      <c r="O37" s="43">
        <v>856</v>
      </c>
      <c r="P37" s="43">
        <v>4907</v>
      </c>
      <c r="Q37" s="43">
        <v>2050</v>
      </c>
      <c r="R37" s="43">
        <v>3137</v>
      </c>
      <c r="S37" s="43">
        <v>2901</v>
      </c>
      <c r="T37" s="43">
        <v>11157</v>
      </c>
      <c r="U37" s="43">
        <v>17956</v>
      </c>
      <c r="V37" s="43">
        <v>6900</v>
      </c>
      <c r="W37" s="43">
        <v>6631</v>
      </c>
      <c r="X37" s="44">
        <v>10313</v>
      </c>
    </row>
  </sheetData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0DB2-A90B-450A-BDD9-FACA538CA80B}">
  <dimension ref="B2:X37"/>
  <sheetViews>
    <sheetView workbookViewId="0"/>
  </sheetViews>
  <sheetFormatPr defaultRowHeight="14.5" x14ac:dyDescent="0.35"/>
  <sheetData>
    <row r="2" spans="2:24" x14ac:dyDescent="0.35">
      <c r="B2" t="s">
        <v>78</v>
      </c>
    </row>
    <row r="4" spans="2:24" ht="28.5" x14ac:dyDescent="0.35">
      <c r="B4" s="8"/>
      <c r="C4" s="29" t="s">
        <v>0</v>
      </c>
      <c r="D4" s="29" t="s">
        <v>1</v>
      </c>
      <c r="E4" s="29" t="s">
        <v>2</v>
      </c>
      <c r="F4" s="29" t="s">
        <v>3</v>
      </c>
      <c r="G4" s="29" t="s">
        <v>24</v>
      </c>
      <c r="H4" s="29" t="s">
        <v>25</v>
      </c>
      <c r="I4" s="29" t="s">
        <v>4</v>
      </c>
      <c r="J4" s="29" t="s">
        <v>5</v>
      </c>
      <c r="K4" s="29" t="s">
        <v>6</v>
      </c>
      <c r="L4" s="29" t="s">
        <v>7</v>
      </c>
      <c r="M4" s="29" t="s">
        <v>8</v>
      </c>
      <c r="N4" s="29" t="s">
        <v>9</v>
      </c>
      <c r="O4" s="29" t="s">
        <v>10</v>
      </c>
      <c r="P4" s="29" t="s">
        <v>112</v>
      </c>
      <c r="Q4" s="29" t="s">
        <v>11</v>
      </c>
      <c r="R4" s="29" t="s">
        <v>88</v>
      </c>
      <c r="S4" s="29" t="s">
        <v>89</v>
      </c>
      <c r="T4" s="29" t="s">
        <v>12</v>
      </c>
      <c r="U4" s="29" t="s">
        <v>13</v>
      </c>
      <c r="V4" s="29" t="s">
        <v>90</v>
      </c>
      <c r="W4" s="29" t="s">
        <v>14</v>
      </c>
      <c r="X4" s="29" t="s">
        <v>106</v>
      </c>
    </row>
    <row r="5" spans="2:24" x14ac:dyDescent="0.35">
      <c r="B5" s="7"/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  <c r="P5" s="2" t="s">
        <v>15</v>
      </c>
      <c r="Q5" s="2" t="s">
        <v>15</v>
      </c>
      <c r="R5" s="2" t="s">
        <v>15</v>
      </c>
      <c r="S5" s="2" t="s">
        <v>15</v>
      </c>
      <c r="T5" s="2" t="s">
        <v>15</v>
      </c>
      <c r="U5" s="2" t="s">
        <v>15</v>
      </c>
      <c r="V5" s="2" t="s">
        <v>15</v>
      </c>
      <c r="W5" s="2" t="s">
        <v>15</v>
      </c>
      <c r="X5" s="39" t="s">
        <v>15</v>
      </c>
    </row>
    <row r="6" spans="2:24" x14ac:dyDescent="0.35">
      <c r="B6" s="20">
        <v>2024</v>
      </c>
      <c r="C6" s="1">
        <v>6037</v>
      </c>
      <c r="D6" s="1">
        <v>12263</v>
      </c>
      <c r="E6" s="1">
        <v>9321</v>
      </c>
      <c r="F6" s="1">
        <v>2455</v>
      </c>
      <c r="G6" s="65">
        <v>2426.2814462809902</v>
      </c>
      <c r="H6" s="65">
        <v>1309.980670252379</v>
      </c>
      <c r="I6" s="1">
        <v>5802</v>
      </c>
      <c r="J6" s="1">
        <v>1980</v>
      </c>
      <c r="K6" s="1">
        <v>2071</v>
      </c>
      <c r="L6" s="1">
        <v>8916</v>
      </c>
      <c r="M6" s="1">
        <v>24366</v>
      </c>
      <c r="N6" s="1">
        <v>1463</v>
      </c>
      <c r="O6" s="1">
        <v>1336</v>
      </c>
      <c r="P6" s="1">
        <v>6769</v>
      </c>
      <c r="Q6" s="1">
        <v>3351</v>
      </c>
      <c r="R6" s="1">
        <v>4710</v>
      </c>
      <c r="S6" s="1">
        <v>8362</v>
      </c>
      <c r="T6" s="1">
        <v>15547</v>
      </c>
      <c r="U6" s="1">
        <v>29667</v>
      </c>
      <c r="V6" s="1">
        <v>12979</v>
      </c>
      <c r="W6" s="1">
        <v>8067</v>
      </c>
      <c r="X6" s="40">
        <v>8984</v>
      </c>
    </row>
    <row r="7" spans="2:24" x14ac:dyDescent="0.35">
      <c r="B7" s="21">
        <v>2025</v>
      </c>
      <c r="C7" s="2">
        <v>5896</v>
      </c>
      <c r="D7" s="2">
        <v>11984</v>
      </c>
      <c r="E7" s="2">
        <v>9060</v>
      </c>
      <c r="F7" s="2">
        <v>2455</v>
      </c>
      <c r="G7" s="66">
        <v>2453.5119726802159</v>
      </c>
      <c r="H7" s="66">
        <v>1324.6827829353326</v>
      </c>
      <c r="I7" s="2">
        <v>5802</v>
      </c>
      <c r="J7" s="2">
        <v>1980</v>
      </c>
      <c r="K7" s="2">
        <v>2071</v>
      </c>
      <c r="L7" s="2">
        <v>8784</v>
      </c>
      <c r="M7" s="2">
        <v>23770</v>
      </c>
      <c r="N7" s="2">
        <v>1373</v>
      </c>
      <c r="O7" s="2">
        <v>1314</v>
      </c>
      <c r="P7" s="2">
        <v>6648</v>
      </c>
      <c r="Q7" s="2">
        <v>3208</v>
      </c>
      <c r="R7" s="2">
        <v>4699</v>
      </c>
      <c r="S7" s="2">
        <v>7894</v>
      </c>
      <c r="T7" s="2">
        <v>14709</v>
      </c>
      <c r="U7" s="2">
        <v>28183</v>
      </c>
      <c r="V7" s="2">
        <v>12041</v>
      </c>
      <c r="W7" s="2">
        <v>7622</v>
      </c>
      <c r="X7" s="39">
        <v>8924</v>
      </c>
    </row>
    <row r="8" spans="2:24" x14ac:dyDescent="0.35">
      <c r="B8" s="20">
        <v>2026</v>
      </c>
      <c r="C8" s="1">
        <v>5761</v>
      </c>
      <c r="D8" s="1">
        <v>11709</v>
      </c>
      <c r="E8" s="1">
        <v>8807</v>
      </c>
      <c r="F8" s="1">
        <v>2455</v>
      </c>
      <c r="G8" s="65">
        <v>2479.7424990794411</v>
      </c>
      <c r="H8" s="65">
        <v>1338.8449827107129</v>
      </c>
      <c r="I8" s="1">
        <v>5802</v>
      </c>
      <c r="J8" s="1">
        <v>1980</v>
      </c>
      <c r="K8" s="1">
        <v>2071</v>
      </c>
      <c r="L8" s="1">
        <v>8654</v>
      </c>
      <c r="M8" s="1">
        <v>23196</v>
      </c>
      <c r="N8" s="1">
        <v>1288</v>
      </c>
      <c r="O8" s="1">
        <v>1292</v>
      </c>
      <c r="P8" s="1">
        <v>6534</v>
      </c>
      <c r="Q8" s="1">
        <v>3069</v>
      </c>
      <c r="R8" s="1">
        <v>4688</v>
      </c>
      <c r="S8" s="1">
        <v>7442</v>
      </c>
      <c r="T8" s="1">
        <v>13909</v>
      </c>
      <c r="U8" s="1">
        <v>26749</v>
      </c>
      <c r="V8" s="1">
        <v>11157</v>
      </c>
      <c r="W8" s="1">
        <v>7203</v>
      </c>
      <c r="X8" s="40">
        <v>8869</v>
      </c>
    </row>
    <row r="9" spans="2:24" x14ac:dyDescent="0.35">
      <c r="B9" s="21">
        <v>2027</v>
      </c>
      <c r="C9" s="2">
        <v>5634</v>
      </c>
      <c r="D9" s="2">
        <v>11442</v>
      </c>
      <c r="E9" s="2">
        <v>8571</v>
      </c>
      <c r="F9" s="2">
        <v>2416</v>
      </c>
      <c r="G9" s="66">
        <v>2447.2097064723143</v>
      </c>
      <c r="H9" s="66">
        <v>1321.2801080627244</v>
      </c>
      <c r="I9" s="2">
        <v>5730</v>
      </c>
      <c r="J9" s="2">
        <v>1979</v>
      </c>
      <c r="K9" s="2">
        <v>2075</v>
      </c>
      <c r="L9" s="2">
        <v>8531</v>
      </c>
      <c r="M9" s="2">
        <v>22659</v>
      </c>
      <c r="N9" s="2">
        <v>1210</v>
      </c>
      <c r="O9" s="2">
        <v>1271</v>
      </c>
      <c r="P9" s="2">
        <v>6431</v>
      </c>
      <c r="Q9" s="2">
        <v>2936</v>
      </c>
      <c r="R9" s="2">
        <v>4679</v>
      </c>
      <c r="S9" s="2">
        <v>7017</v>
      </c>
      <c r="T9" s="2">
        <v>13162</v>
      </c>
      <c r="U9" s="2">
        <v>25388</v>
      </c>
      <c r="V9" s="2">
        <v>10348</v>
      </c>
      <c r="W9" s="2">
        <v>6784</v>
      </c>
      <c r="X9" s="39">
        <v>8823</v>
      </c>
    </row>
    <row r="10" spans="2:24" x14ac:dyDescent="0.35">
      <c r="B10" s="20">
        <v>2028</v>
      </c>
      <c r="C10" s="1">
        <v>5525</v>
      </c>
      <c r="D10" s="1">
        <v>11194</v>
      </c>
      <c r="E10" s="1">
        <v>8364</v>
      </c>
      <c r="F10" s="1">
        <v>2338</v>
      </c>
      <c r="G10" s="65">
        <v>2355.913594858835</v>
      </c>
      <c r="H10" s="65">
        <v>1271.9881589913671</v>
      </c>
      <c r="I10" s="1">
        <v>5587</v>
      </c>
      <c r="J10" s="1">
        <v>1977</v>
      </c>
      <c r="K10" s="1">
        <v>2083</v>
      </c>
      <c r="L10" s="1">
        <v>8423</v>
      </c>
      <c r="M10" s="1">
        <v>22194</v>
      </c>
      <c r="N10" s="1">
        <v>1140</v>
      </c>
      <c r="O10" s="1">
        <v>1250</v>
      </c>
      <c r="P10" s="1">
        <v>6341</v>
      </c>
      <c r="Q10" s="1">
        <v>2814</v>
      </c>
      <c r="R10" s="1">
        <v>4676</v>
      </c>
      <c r="S10" s="1">
        <v>6618</v>
      </c>
      <c r="T10" s="1">
        <v>12469</v>
      </c>
      <c r="U10" s="1">
        <v>23983</v>
      </c>
      <c r="V10" s="1">
        <v>9611</v>
      </c>
      <c r="W10" s="1">
        <v>6390</v>
      </c>
      <c r="X10" s="40">
        <v>8801</v>
      </c>
    </row>
    <row r="11" spans="2:24" x14ac:dyDescent="0.35">
      <c r="B11" s="21">
        <v>2029</v>
      </c>
      <c r="C11" s="2">
        <v>5425</v>
      </c>
      <c r="D11" s="2">
        <v>10959</v>
      </c>
      <c r="E11" s="2">
        <v>8172</v>
      </c>
      <c r="F11" s="2">
        <v>2220</v>
      </c>
      <c r="G11" s="66">
        <v>2205.8541642390028</v>
      </c>
      <c r="H11" s="66">
        <v>1190.9691354966408</v>
      </c>
      <c r="I11" s="2">
        <v>5372</v>
      </c>
      <c r="J11" s="2">
        <v>1973</v>
      </c>
      <c r="K11" s="2">
        <v>2094</v>
      </c>
      <c r="L11" s="2">
        <v>8326</v>
      </c>
      <c r="M11" s="2">
        <v>21768</v>
      </c>
      <c r="N11" s="2">
        <v>1075</v>
      </c>
      <c r="O11" s="2">
        <v>1229</v>
      </c>
      <c r="P11" s="2">
        <v>6258</v>
      </c>
      <c r="Q11" s="2">
        <v>2700</v>
      </c>
      <c r="R11" s="2">
        <v>4675</v>
      </c>
      <c r="S11" s="2">
        <v>6243</v>
      </c>
      <c r="T11" s="2">
        <v>11817</v>
      </c>
      <c r="U11" s="2">
        <v>22550</v>
      </c>
      <c r="V11" s="2">
        <v>8929</v>
      </c>
      <c r="W11" s="2">
        <v>6019</v>
      </c>
      <c r="X11" s="39">
        <v>8792</v>
      </c>
    </row>
    <row r="12" spans="2:24" x14ac:dyDescent="0.35">
      <c r="B12" s="20">
        <v>2030</v>
      </c>
      <c r="C12" s="1">
        <v>5372</v>
      </c>
      <c r="D12" s="1">
        <v>10822</v>
      </c>
      <c r="E12" s="1">
        <v>8065</v>
      </c>
      <c r="F12" s="1">
        <v>2102</v>
      </c>
      <c r="G12" s="65">
        <v>2055.794733619171</v>
      </c>
      <c r="H12" s="65">
        <v>1109.9501120019147</v>
      </c>
      <c r="I12" s="1">
        <v>5157</v>
      </c>
      <c r="J12" s="1">
        <v>1970</v>
      </c>
      <c r="K12" s="1">
        <v>2106</v>
      </c>
      <c r="L12" s="1">
        <v>8276</v>
      </c>
      <c r="M12" s="1">
        <v>21537</v>
      </c>
      <c r="N12" s="1">
        <v>1030</v>
      </c>
      <c r="O12" s="1">
        <v>1208</v>
      </c>
      <c r="P12" s="1">
        <v>6191</v>
      </c>
      <c r="Q12" s="1">
        <v>2592</v>
      </c>
      <c r="R12" s="1">
        <v>4679</v>
      </c>
      <c r="S12" s="1">
        <v>6004</v>
      </c>
      <c r="T12" s="1">
        <v>11403</v>
      </c>
      <c r="U12" s="1">
        <v>20559</v>
      </c>
      <c r="V12" s="1">
        <v>8497</v>
      </c>
      <c r="W12" s="1">
        <v>5736</v>
      </c>
      <c r="X12" s="40">
        <v>8806</v>
      </c>
    </row>
    <row r="13" spans="2:24" x14ac:dyDescent="0.35">
      <c r="B13" s="21">
        <v>2031</v>
      </c>
      <c r="C13" s="2">
        <v>5360</v>
      </c>
      <c r="D13" s="2">
        <v>10774</v>
      </c>
      <c r="E13" s="2">
        <v>8034</v>
      </c>
      <c r="F13" s="2">
        <v>1985</v>
      </c>
      <c r="G13" s="66">
        <v>1879.5047766001135</v>
      </c>
      <c r="H13" s="66">
        <v>1014.7688887318081</v>
      </c>
      <c r="I13" s="2">
        <v>4942</v>
      </c>
      <c r="J13" s="2">
        <v>1966</v>
      </c>
      <c r="K13" s="2">
        <v>2118</v>
      </c>
      <c r="L13" s="2">
        <v>8269</v>
      </c>
      <c r="M13" s="2">
        <v>21480</v>
      </c>
      <c r="N13" s="2">
        <v>1005</v>
      </c>
      <c r="O13" s="2">
        <v>1190</v>
      </c>
      <c r="P13" s="2">
        <v>6135</v>
      </c>
      <c r="Q13" s="2">
        <v>2492</v>
      </c>
      <c r="R13" s="2">
        <v>4686</v>
      </c>
      <c r="S13" s="2">
        <v>5890</v>
      </c>
      <c r="T13" s="2">
        <v>11209</v>
      </c>
      <c r="U13" s="2">
        <v>18438</v>
      </c>
      <c r="V13" s="2">
        <v>8293</v>
      </c>
      <c r="W13" s="2">
        <v>5762</v>
      </c>
      <c r="X13" s="39">
        <v>8836</v>
      </c>
    </row>
    <row r="14" spans="2:24" x14ac:dyDescent="0.35">
      <c r="B14" s="20">
        <v>2032</v>
      </c>
      <c r="C14" s="1">
        <v>5388</v>
      </c>
      <c r="D14" s="1">
        <v>10812</v>
      </c>
      <c r="E14" s="1">
        <v>8074</v>
      </c>
      <c r="F14" s="1">
        <v>1908</v>
      </c>
      <c r="G14" s="65">
        <v>1763.7323969074375</v>
      </c>
      <c r="H14" s="65">
        <v>952.26188659527179</v>
      </c>
      <c r="I14" s="1">
        <v>4802</v>
      </c>
      <c r="J14" s="1">
        <v>1966</v>
      </c>
      <c r="K14" s="1">
        <v>2128</v>
      </c>
      <c r="L14" s="1">
        <v>8303</v>
      </c>
      <c r="M14" s="1">
        <v>21589</v>
      </c>
      <c r="N14" s="1">
        <v>998</v>
      </c>
      <c r="O14" s="1">
        <v>1177</v>
      </c>
      <c r="P14" s="1">
        <v>6108</v>
      </c>
      <c r="Q14" s="1">
        <v>2400</v>
      </c>
      <c r="R14" s="1">
        <v>4694</v>
      </c>
      <c r="S14" s="1">
        <v>5896</v>
      </c>
      <c r="T14" s="1">
        <v>11225</v>
      </c>
      <c r="U14" s="1">
        <v>16799</v>
      </c>
      <c r="V14" s="1">
        <v>8302</v>
      </c>
      <c r="W14" s="1">
        <v>5787</v>
      </c>
      <c r="X14" s="40">
        <v>8881</v>
      </c>
    </row>
    <row r="15" spans="2:24" x14ac:dyDescent="0.35">
      <c r="B15" s="21">
        <v>2033</v>
      </c>
      <c r="C15" s="2">
        <v>5413</v>
      </c>
      <c r="D15" s="2">
        <v>10850</v>
      </c>
      <c r="E15" s="2">
        <v>8113</v>
      </c>
      <c r="F15" s="2">
        <v>1873</v>
      </c>
      <c r="G15" s="66">
        <v>1708.531796565205</v>
      </c>
      <c r="H15" s="66">
        <v>922.45836996471303</v>
      </c>
      <c r="I15" s="2">
        <v>4739</v>
      </c>
      <c r="J15" s="2">
        <v>1970</v>
      </c>
      <c r="K15" s="2">
        <v>2138</v>
      </c>
      <c r="L15" s="2">
        <v>8336</v>
      </c>
      <c r="M15" s="2">
        <v>21693</v>
      </c>
      <c r="N15" s="2">
        <v>985</v>
      </c>
      <c r="O15" s="2">
        <v>1165</v>
      </c>
      <c r="P15" s="2">
        <v>6094</v>
      </c>
      <c r="Q15" s="2">
        <v>2320</v>
      </c>
      <c r="R15" s="2">
        <v>4702</v>
      </c>
      <c r="S15" s="2">
        <v>5902</v>
      </c>
      <c r="T15" s="2">
        <v>11240</v>
      </c>
      <c r="U15" s="2">
        <v>16175</v>
      </c>
      <c r="V15" s="2">
        <v>8309</v>
      </c>
      <c r="W15" s="2">
        <v>5812</v>
      </c>
      <c r="X15" s="39">
        <v>8924</v>
      </c>
    </row>
    <row r="16" spans="2:24" x14ac:dyDescent="0.35">
      <c r="B16" s="20">
        <v>2034</v>
      </c>
      <c r="C16" s="1">
        <v>5440</v>
      </c>
      <c r="D16" s="1">
        <v>10888</v>
      </c>
      <c r="E16" s="1">
        <v>8153</v>
      </c>
      <c r="F16" s="1">
        <v>1880</v>
      </c>
      <c r="G16" s="65">
        <v>1713.9242040888748</v>
      </c>
      <c r="H16" s="65">
        <v>925.36980038963702</v>
      </c>
      <c r="I16" s="1">
        <v>4750</v>
      </c>
      <c r="J16" s="1">
        <v>1978</v>
      </c>
      <c r="K16" s="1">
        <v>2147</v>
      </c>
      <c r="L16" s="1">
        <v>8369</v>
      </c>
      <c r="M16" s="1">
        <v>21798</v>
      </c>
      <c r="N16" s="1">
        <v>955</v>
      </c>
      <c r="O16" s="1">
        <v>1156</v>
      </c>
      <c r="P16" s="1">
        <v>6100</v>
      </c>
      <c r="Q16" s="1">
        <v>2255</v>
      </c>
      <c r="R16" s="1">
        <v>4709</v>
      </c>
      <c r="S16" s="1">
        <v>5867</v>
      </c>
      <c r="T16" s="1">
        <v>11256</v>
      </c>
      <c r="U16" s="1">
        <v>16228</v>
      </c>
      <c r="V16" s="1">
        <v>8317</v>
      </c>
      <c r="W16" s="1">
        <v>5830</v>
      </c>
      <c r="X16" s="40">
        <v>8968</v>
      </c>
    </row>
    <row r="17" spans="2:24" x14ac:dyDescent="0.35">
      <c r="B17" s="21">
        <v>2035</v>
      </c>
      <c r="C17" s="2">
        <v>5467</v>
      </c>
      <c r="D17" s="2">
        <v>10920</v>
      </c>
      <c r="E17" s="2">
        <v>8193</v>
      </c>
      <c r="F17" s="2">
        <v>1887</v>
      </c>
      <c r="G17" s="66">
        <v>1719.4138478636353</v>
      </c>
      <c r="H17" s="66">
        <v>928.33372992160889</v>
      </c>
      <c r="I17" s="2">
        <v>4756</v>
      </c>
      <c r="J17" s="2">
        <v>1987</v>
      </c>
      <c r="K17" s="2">
        <v>2156</v>
      </c>
      <c r="L17" s="2">
        <v>8404</v>
      </c>
      <c r="M17" s="2">
        <v>21899</v>
      </c>
      <c r="N17" s="2">
        <v>926</v>
      </c>
      <c r="O17" s="2">
        <v>1145</v>
      </c>
      <c r="P17" s="2">
        <v>6103</v>
      </c>
      <c r="Q17" s="2">
        <v>2239</v>
      </c>
      <c r="R17" s="2">
        <v>4716</v>
      </c>
      <c r="S17" s="2">
        <v>5832</v>
      </c>
      <c r="T17" s="2">
        <v>11272</v>
      </c>
      <c r="U17" s="2">
        <v>16228</v>
      </c>
      <c r="V17" s="2">
        <v>8325</v>
      </c>
      <c r="W17" s="2">
        <v>5829</v>
      </c>
      <c r="X17" s="39">
        <v>9012</v>
      </c>
    </row>
    <row r="18" spans="2:24" x14ac:dyDescent="0.35">
      <c r="B18" s="20">
        <v>2036</v>
      </c>
      <c r="C18" s="1">
        <v>5494</v>
      </c>
      <c r="D18" s="1">
        <v>10952</v>
      </c>
      <c r="E18" s="1">
        <v>8234</v>
      </c>
      <c r="F18" s="1">
        <v>1893</v>
      </c>
      <c r="G18" s="65">
        <v>1724.9786495513472</v>
      </c>
      <c r="H18" s="65">
        <v>931.33823818088945</v>
      </c>
      <c r="I18" s="1">
        <v>4761</v>
      </c>
      <c r="J18" s="1">
        <v>1995</v>
      </c>
      <c r="K18" s="1">
        <v>2164</v>
      </c>
      <c r="L18" s="1">
        <v>8438</v>
      </c>
      <c r="M18" s="1">
        <v>22000</v>
      </c>
      <c r="N18" s="1">
        <v>912</v>
      </c>
      <c r="O18" s="1">
        <v>1139</v>
      </c>
      <c r="P18" s="1">
        <v>6121</v>
      </c>
      <c r="Q18" s="1">
        <v>2207</v>
      </c>
      <c r="R18" s="1">
        <v>4724</v>
      </c>
      <c r="S18" s="1">
        <v>5798</v>
      </c>
      <c r="T18" s="1">
        <v>11287</v>
      </c>
      <c r="U18" s="1">
        <v>16201</v>
      </c>
      <c r="V18" s="1">
        <v>8333</v>
      </c>
      <c r="W18" s="1">
        <v>5818</v>
      </c>
      <c r="X18" s="40">
        <v>9057</v>
      </c>
    </row>
    <row r="19" spans="2:24" x14ac:dyDescent="0.35">
      <c r="B19" s="21">
        <v>2037</v>
      </c>
      <c r="C19" s="2">
        <v>5522</v>
      </c>
      <c r="D19" s="2">
        <v>10986</v>
      </c>
      <c r="E19" s="2">
        <v>8275</v>
      </c>
      <c r="F19" s="2">
        <v>1900</v>
      </c>
      <c r="G19" s="66">
        <v>1730.6159375763852</v>
      </c>
      <c r="H19" s="66">
        <v>934.38188274931508</v>
      </c>
      <c r="I19" s="2">
        <v>4767</v>
      </c>
      <c r="J19" s="2">
        <v>2003</v>
      </c>
      <c r="K19" s="2">
        <v>2173</v>
      </c>
      <c r="L19" s="2">
        <v>8474</v>
      </c>
      <c r="M19" s="2">
        <v>22104</v>
      </c>
      <c r="N19" s="2">
        <v>897</v>
      </c>
      <c r="O19" s="2">
        <v>1132</v>
      </c>
      <c r="P19" s="2">
        <v>6013</v>
      </c>
      <c r="Q19" s="2">
        <v>2204</v>
      </c>
      <c r="R19" s="2">
        <v>4632</v>
      </c>
      <c r="S19" s="2">
        <v>5713</v>
      </c>
      <c r="T19" s="2">
        <v>11303</v>
      </c>
      <c r="U19" s="2">
        <v>16148</v>
      </c>
      <c r="V19" s="2">
        <v>8341</v>
      </c>
      <c r="W19" s="2">
        <v>5821</v>
      </c>
      <c r="X19" s="39">
        <v>9102</v>
      </c>
    </row>
    <row r="20" spans="2:24" x14ac:dyDescent="0.35">
      <c r="B20" s="20">
        <v>2038</v>
      </c>
      <c r="C20" s="1">
        <v>5550</v>
      </c>
      <c r="D20" s="1">
        <v>11026</v>
      </c>
      <c r="E20" s="1">
        <v>8317</v>
      </c>
      <c r="F20" s="1">
        <v>1907</v>
      </c>
      <c r="G20" s="65">
        <v>1736.3329633009835</v>
      </c>
      <c r="H20" s="65">
        <v>937.46857873095348</v>
      </c>
      <c r="I20" s="1">
        <v>4780</v>
      </c>
      <c r="J20" s="1">
        <v>2012</v>
      </c>
      <c r="K20" s="1">
        <v>2183</v>
      </c>
      <c r="L20" s="1">
        <v>8509</v>
      </c>
      <c r="M20" s="1">
        <v>22216</v>
      </c>
      <c r="N20" s="1">
        <v>886</v>
      </c>
      <c r="O20" s="1">
        <v>1125</v>
      </c>
      <c r="P20" s="1">
        <v>5964</v>
      </c>
      <c r="Q20" s="1">
        <v>2190</v>
      </c>
      <c r="R20" s="1">
        <v>4518</v>
      </c>
      <c r="S20" s="1">
        <v>5608</v>
      </c>
      <c r="T20" s="1">
        <v>11319</v>
      </c>
      <c r="U20" s="1">
        <v>16176</v>
      </c>
      <c r="V20" s="1">
        <v>8349</v>
      </c>
      <c r="W20" s="1">
        <v>5843</v>
      </c>
      <c r="X20" s="40">
        <v>9148</v>
      </c>
    </row>
    <row r="21" spans="2:24" x14ac:dyDescent="0.35">
      <c r="B21" s="21">
        <v>2039</v>
      </c>
      <c r="C21" s="2">
        <v>5578</v>
      </c>
      <c r="D21" s="2">
        <v>11045</v>
      </c>
      <c r="E21" s="2">
        <v>8359</v>
      </c>
      <c r="F21" s="2">
        <v>1914</v>
      </c>
      <c r="G21" s="66">
        <v>1742.125106130499</v>
      </c>
      <c r="H21" s="66">
        <v>940.59583140711618</v>
      </c>
      <c r="I21" s="2">
        <v>4772</v>
      </c>
      <c r="J21" s="2">
        <v>2020</v>
      </c>
      <c r="K21" s="2">
        <v>2192</v>
      </c>
      <c r="L21" s="2">
        <v>8546</v>
      </c>
      <c r="M21" s="2">
        <v>22307</v>
      </c>
      <c r="N21" s="2">
        <v>877</v>
      </c>
      <c r="O21" s="2">
        <v>1118</v>
      </c>
      <c r="P21" s="2">
        <v>5928</v>
      </c>
      <c r="Q21" s="2">
        <v>2168</v>
      </c>
      <c r="R21" s="2">
        <v>4382</v>
      </c>
      <c r="S21" s="2">
        <v>5408</v>
      </c>
      <c r="T21" s="2">
        <v>11336</v>
      </c>
      <c r="U21" s="2">
        <v>16220</v>
      </c>
      <c r="V21" s="2">
        <v>8357</v>
      </c>
      <c r="W21" s="2">
        <v>5876</v>
      </c>
      <c r="X21" s="39">
        <v>9195</v>
      </c>
    </row>
    <row r="22" spans="2:24" x14ac:dyDescent="0.35">
      <c r="B22" s="20">
        <v>2040</v>
      </c>
      <c r="C22" s="1">
        <v>5604</v>
      </c>
      <c r="D22" s="1">
        <v>11047</v>
      </c>
      <c r="E22" s="1">
        <v>8398</v>
      </c>
      <c r="F22" s="1">
        <v>1920</v>
      </c>
      <c r="G22" s="65">
        <v>1747.2713468567629</v>
      </c>
      <c r="H22" s="65">
        <v>943.37435320070472</v>
      </c>
      <c r="I22" s="1">
        <v>4749</v>
      </c>
      <c r="J22" s="1">
        <v>2028</v>
      </c>
      <c r="K22" s="1">
        <v>2200</v>
      </c>
      <c r="L22" s="1">
        <v>8578</v>
      </c>
      <c r="M22" s="1">
        <v>22377</v>
      </c>
      <c r="N22" s="1">
        <v>868</v>
      </c>
      <c r="O22" s="1">
        <v>1111</v>
      </c>
      <c r="P22" s="1">
        <v>5886</v>
      </c>
      <c r="Q22" s="1">
        <v>2144</v>
      </c>
      <c r="R22" s="1">
        <v>4334</v>
      </c>
      <c r="S22" s="1">
        <v>5288</v>
      </c>
      <c r="T22" s="1">
        <v>11351</v>
      </c>
      <c r="U22" s="1">
        <v>16273</v>
      </c>
      <c r="V22" s="1">
        <v>8365</v>
      </c>
      <c r="W22" s="1">
        <v>5906</v>
      </c>
      <c r="X22" s="40">
        <v>9238</v>
      </c>
    </row>
    <row r="23" spans="2:24" x14ac:dyDescent="0.35">
      <c r="B23" s="21">
        <v>2041</v>
      </c>
      <c r="C23" s="2">
        <v>5628</v>
      </c>
      <c r="D23" s="2">
        <v>11044</v>
      </c>
      <c r="E23" s="2">
        <v>8434</v>
      </c>
      <c r="F23" s="2">
        <v>1926</v>
      </c>
      <c r="G23" s="66">
        <v>1751.7521906069589</v>
      </c>
      <c r="H23" s="66">
        <v>945.79361857825404</v>
      </c>
      <c r="I23" s="2">
        <v>4724</v>
      </c>
      <c r="J23" s="2">
        <v>2035</v>
      </c>
      <c r="K23" s="2">
        <v>2208</v>
      </c>
      <c r="L23" s="2">
        <v>8607</v>
      </c>
      <c r="M23" s="2">
        <v>22437</v>
      </c>
      <c r="N23" s="2">
        <v>860</v>
      </c>
      <c r="O23" s="2">
        <v>1106</v>
      </c>
      <c r="P23" s="2">
        <v>5857</v>
      </c>
      <c r="Q23" s="2">
        <v>2129</v>
      </c>
      <c r="R23" s="2">
        <v>4283</v>
      </c>
      <c r="S23" s="2">
        <v>5165</v>
      </c>
      <c r="T23" s="2">
        <v>11365</v>
      </c>
      <c r="U23" s="2">
        <v>16320</v>
      </c>
      <c r="V23" s="2">
        <v>8373</v>
      </c>
      <c r="W23" s="2">
        <v>5933</v>
      </c>
      <c r="X23" s="39">
        <v>9277</v>
      </c>
    </row>
    <row r="24" spans="2:24" x14ac:dyDescent="0.35">
      <c r="B24" s="20">
        <v>2042</v>
      </c>
      <c r="C24" s="1">
        <v>5649</v>
      </c>
      <c r="D24" s="1">
        <v>11059</v>
      </c>
      <c r="E24" s="1">
        <v>8466</v>
      </c>
      <c r="F24" s="1">
        <v>1930</v>
      </c>
      <c r="G24" s="65">
        <v>1755.550230330047</v>
      </c>
      <c r="H24" s="65">
        <v>947.84422924822491</v>
      </c>
      <c r="I24" s="1">
        <v>4719</v>
      </c>
      <c r="J24" s="1">
        <v>2041</v>
      </c>
      <c r="K24" s="1">
        <v>2214</v>
      </c>
      <c r="L24" s="1">
        <v>8632</v>
      </c>
      <c r="M24" s="1">
        <v>22510</v>
      </c>
      <c r="N24" s="1">
        <v>852</v>
      </c>
      <c r="O24" s="1">
        <v>1103</v>
      </c>
      <c r="P24" s="1">
        <v>5833</v>
      </c>
      <c r="Q24" s="1">
        <v>2120</v>
      </c>
      <c r="R24" s="1">
        <v>4233</v>
      </c>
      <c r="S24" s="1">
        <v>5118</v>
      </c>
      <c r="T24" s="1">
        <v>11377</v>
      </c>
      <c r="U24" s="1">
        <v>16371</v>
      </c>
      <c r="V24" s="1">
        <v>8382</v>
      </c>
      <c r="W24" s="1">
        <v>5958</v>
      </c>
      <c r="X24" s="40">
        <v>9312</v>
      </c>
    </row>
    <row r="25" spans="2:24" x14ac:dyDescent="0.35">
      <c r="B25" s="21">
        <v>2043</v>
      </c>
      <c r="C25" s="2">
        <v>5671</v>
      </c>
      <c r="D25" s="2">
        <v>11086</v>
      </c>
      <c r="E25" s="2">
        <v>8499</v>
      </c>
      <c r="F25" s="2">
        <v>1935</v>
      </c>
      <c r="G25" s="66">
        <v>1759.3750317836802</v>
      </c>
      <c r="H25" s="66">
        <v>949.90928892194597</v>
      </c>
      <c r="I25" s="2">
        <v>4726</v>
      </c>
      <c r="J25" s="2">
        <v>2047</v>
      </c>
      <c r="K25" s="2">
        <v>2221</v>
      </c>
      <c r="L25" s="2">
        <v>8658</v>
      </c>
      <c r="M25" s="2">
        <v>22596</v>
      </c>
      <c r="N25" s="2">
        <v>843</v>
      </c>
      <c r="O25" s="2">
        <v>1100</v>
      </c>
      <c r="P25" s="2">
        <v>5779</v>
      </c>
      <c r="Q25" s="2">
        <v>2111</v>
      </c>
      <c r="R25" s="2">
        <v>4177</v>
      </c>
      <c r="S25" s="2">
        <v>5065</v>
      </c>
      <c r="T25" s="2">
        <v>11390</v>
      </c>
      <c r="U25" s="2">
        <v>16433</v>
      </c>
      <c r="V25" s="2">
        <v>8390</v>
      </c>
      <c r="W25" s="2">
        <v>5983</v>
      </c>
      <c r="X25" s="39">
        <v>9348</v>
      </c>
    </row>
    <row r="26" spans="2:24" x14ac:dyDescent="0.35">
      <c r="B26" s="20">
        <v>2044</v>
      </c>
      <c r="C26" s="1">
        <v>5692</v>
      </c>
      <c r="D26" s="1">
        <v>11076</v>
      </c>
      <c r="E26" s="1">
        <v>8531</v>
      </c>
      <c r="F26" s="1">
        <v>1939</v>
      </c>
      <c r="G26" s="65">
        <v>1763.2266451123162</v>
      </c>
      <c r="H26" s="65">
        <v>951.98882467305737</v>
      </c>
      <c r="I26" s="1">
        <v>4697</v>
      </c>
      <c r="J26" s="1">
        <v>2053</v>
      </c>
      <c r="K26" s="1">
        <v>2228</v>
      </c>
      <c r="L26" s="1">
        <v>8684</v>
      </c>
      <c r="M26" s="1">
        <v>22645</v>
      </c>
      <c r="N26" s="1">
        <v>835</v>
      </c>
      <c r="O26" s="1">
        <v>1097</v>
      </c>
      <c r="P26" s="1">
        <v>5702</v>
      </c>
      <c r="Q26" s="1">
        <v>2105</v>
      </c>
      <c r="R26" s="1">
        <v>4122</v>
      </c>
      <c r="S26" s="1">
        <v>5013</v>
      </c>
      <c r="T26" s="1">
        <v>11403</v>
      </c>
      <c r="U26" s="1">
        <v>16496</v>
      </c>
      <c r="V26" s="1">
        <v>8378</v>
      </c>
      <c r="W26" s="1">
        <v>5947</v>
      </c>
      <c r="X26" s="40">
        <v>9384</v>
      </c>
    </row>
    <row r="27" spans="2:24" x14ac:dyDescent="0.35">
      <c r="B27" s="21">
        <v>2045</v>
      </c>
      <c r="C27" s="2">
        <v>5714</v>
      </c>
      <c r="D27" s="2">
        <v>11064</v>
      </c>
      <c r="E27" s="2">
        <v>8564</v>
      </c>
      <c r="F27" s="2">
        <v>1944</v>
      </c>
      <c r="G27" s="66">
        <v>1767.1037914060119</v>
      </c>
      <c r="H27" s="66">
        <v>954.08214600157305</v>
      </c>
      <c r="I27" s="2">
        <v>4665</v>
      </c>
      <c r="J27" s="2">
        <v>2059</v>
      </c>
      <c r="K27" s="2">
        <v>2234</v>
      </c>
      <c r="L27" s="2">
        <v>8710</v>
      </c>
      <c r="M27" s="2">
        <v>22693</v>
      </c>
      <c r="N27" s="2">
        <v>827</v>
      </c>
      <c r="O27" s="2">
        <v>1094</v>
      </c>
      <c r="P27" s="2">
        <v>5606</v>
      </c>
      <c r="Q27" s="2">
        <v>2099</v>
      </c>
      <c r="R27" s="2">
        <v>4069</v>
      </c>
      <c r="S27" s="2">
        <v>4964</v>
      </c>
      <c r="T27" s="2">
        <v>11416</v>
      </c>
      <c r="U27" s="2">
        <v>16560</v>
      </c>
      <c r="V27" s="2">
        <v>8367</v>
      </c>
      <c r="W27" s="2">
        <v>5904</v>
      </c>
      <c r="X27" s="39">
        <v>9420</v>
      </c>
    </row>
    <row r="28" spans="2:24" x14ac:dyDescent="0.35">
      <c r="B28" s="20">
        <v>2046</v>
      </c>
      <c r="C28" s="1">
        <v>5736</v>
      </c>
      <c r="D28" s="1">
        <v>11052</v>
      </c>
      <c r="E28" s="1">
        <v>8597</v>
      </c>
      <c r="F28" s="1">
        <v>1949</v>
      </c>
      <c r="G28" s="65">
        <v>1771.0082494951696</v>
      </c>
      <c r="H28" s="65">
        <v>956.19021332098771</v>
      </c>
      <c r="I28" s="1">
        <v>4634</v>
      </c>
      <c r="J28" s="1">
        <v>2065</v>
      </c>
      <c r="K28" s="1">
        <v>2241</v>
      </c>
      <c r="L28" s="1">
        <v>8736</v>
      </c>
      <c r="M28" s="1">
        <v>22741</v>
      </c>
      <c r="N28" s="1">
        <v>820</v>
      </c>
      <c r="O28" s="1">
        <v>1092</v>
      </c>
      <c r="P28" s="1">
        <v>5540</v>
      </c>
      <c r="Q28" s="1">
        <v>2095</v>
      </c>
      <c r="R28" s="1">
        <v>4016</v>
      </c>
      <c r="S28" s="1">
        <v>4913</v>
      </c>
      <c r="T28" s="1">
        <v>11429</v>
      </c>
      <c r="U28" s="1">
        <v>16624</v>
      </c>
      <c r="V28" s="1">
        <v>8356</v>
      </c>
      <c r="W28" s="1">
        <v>5857</v>
      </c>
      <c r="X28" s="40">
        <v>9456</v>
      </c>
    </row>
    <row r="29" spans="2:24" x14ac:dyDescent="0.35">
      <c r="B29" s="21">
        <v>2047</v>
      </c>
      <c r="C29" s="2">
        <v>5759</v>
      </c>
      <c r="D29" s="2">
        <v>11078</v>
      </c>
      <c r="E29" s="2">
        <v>8630</v>
      </c>
      <c r="F29" s="2">
        <v>1954</v>
      </c>
      <c r="G29" s="66">
        <v>1774.9393550734349</v>
      </c>
      <c r="H29" s="66">
        <v>958.31266796372597</v>
      </c>
      <c r="I29" s="2">
        <v>4639</v>
      </c>
      <c r="J29" s="2">
        <v>2072</v>
      </c>
      <c r="K29" s="2">
        <v>2248</v>
      </c>
      <c r="L29" s="2">
        <v>8762</v>
      </c>
      <c r="M29" s="2">
        <v>22827</v>
      </c>
      <c r="N29" s="2">
        <v>812</v>
      </c>
      <c r="O29" s="2">
        <v>1090</v>
      </c>
      <c r="P29" s="2">
        <v>5495</v>
      </c>
      <c r="Q29" s="2">
        <v>2092</v>
      </c>
      <c r="R29" s="2">
        <v>3971</v>
      </c>
      <c r="S29" s="2">
        <v>4871</v>
      </c>
      <c r="T29" s="2">
        <v>11442</v>
      </c>
      <c r="U29" s="2">
        <v>16688</v>
      </c>
      <c r="V29" s="2">
        <v>8364</v>
      </c>
      <c r="W29" s="2">
        <v>5866</v>
      </c>
      <c r="X29" s="39">
        <v>9493</v>
      </c>
    </row>
    <row r="30" spans="2:24" x14ac:dyDescent="0.35">
      <c r="B30" s="20">
        <v>2048</v>
      </c>
      <c r="C30" s="1">
        <v>5781</v>
      </c>
      <c r="D30" s="1">
        <v>11106</v>
      </c>
      <c r="E30" s="1">
        <v>8664</v>
      </c>
      <c r="F30" s="1">
        <v>1958</v>
      </c>
      <c r="G30" s="65">
        <v>1778.8973053036059</v>
      </c>
      <c r="H30" s="65">
        <v>960.44961638052746</v>
      </c>
      <c r="I30" s="1">
        <v>4646</v>
      </c>
      <c r="J30" s="1">
        <v>2078</v>
      </c>
      <c r="K30" s="1">
        <v>2255</v>
      </c>
      <c r="L30" s="1">
        <v>8789</v>
      </c>
      <c r="M30" s="1">
        <v>22916</v>
      </c>
      <c r="N30" s="1">
        <v>805</v>
      </c>
      <c r="O30" s="1">
        <v>1088</v>
      </c>
      <c r="P30" s="1">
        <v>5465</v>
      </c>
      <c r="Q30" s="1">
        <v>2089</v>
      </c>
      <c r="R30" s="1">
        <v>3933</v>
      </c>
      <c r="S30" s="1">
        <v>4835</v>
      </c>
      <c r="T30" s="1">
        <v>11455</v>
      </c>
      <c r="U30" s="1">
        <v>16753</v>
      </c>
      <c r="V30" s="1">
        <v>8373</v>
      </c>
      <c r="W30" s="1">
        <v>5877</v>
      </c>
      <c r="X30" s="40">
        <v>9530</v>
      </c>
    </row>
    <row r="31" spans="2:24" x14ac:dyDescent="0.35">
      <c r="B31" s="21">
        <v>2049</v>
      </c>
      <c r="C31" s="2">
        <v>5803</v>
      </c>
      <c r="D31" s="2">
        <v>11134</v>
      </c>
      <c r="E31" s="2">
        <v>8698</v>
      </c>
      <c r="F31" s="2">
        <v>1963</v>
      </c>
      <c r="G31" s="66">
        <v>1782.8822989525445</v>
      </c>
      <c r="H31" s="66">
        <v>962.60116588818642</v>
      </c>
      <c r="I31" s="2">
        <v>4654</v>
      </c>
      <c r="J31" s="2">
        <v>2084</v>
      </c>
      <c r="K31" s="2">
        <v>2262</v>
      </c>
      <c r="L31" s="2">
        <v>8815</v>
      </c>
      <c r="M31" s="2">
        <v>23005</v>
      </c>
      <c r="N31" s="2">
        <v>797</v>
      </c>
      <c r="O31" s="2">
        <v>1084</v>
      </c>
      <c r="P31" s="2">
        <v>5437</v>
      </c>
      <c r="Q31" s="2">
        <v>2088</v>
      </c>
      <c r="R31" s="2">
        <v>3903</v>
      </c>
      <c r="S31" s="2">
        <v>4806</v>
      </c>
      <c r="T31" s="2">
        <v>11469</v>
      </c>
      <c r="U31" s="2">
        <v>16818</v>
      </c>
      <c r="V31" s="2">
        <v>8381</v>
      </c>
      <c r="W31" s="2">
        <v>5857</v>
      </c>
      <c r="X31" s="39">
        <v>9567</v>
      </c>
    </row>
    <row r="32" spans="2:24" x14ac:dyDescent="0.35">
      <c r="B32" s="20">
        <v>2050</v>
      </c>
      <c r="C32" s="1">
        <v>5825</v>
      </c>
      <c r="D32" s="1">
        <v>11160</v>
      </c>
      <c r="E32" s="1">
        <v>8730</v>
      </c>
      <c r="F32" s="1">
        <v>1968</v>
      </c>
      <c r="G32" s="65">
        <v>1786.574451968638</v>
      </c>
      <c r="H32" s="65">
        <v>964.59460695831046</v>
      </c>
      <c r="I32" s="1">
        <v>4660</v>
      </c>
      <c r="J32" s="1">
        <v>2090</v>
      </c>
      <c r="K32" s="1">
        <v>2268</v>
      </c>
      <c r="L32" s="1">
        <v>8840</v>
      </c>
      <c r="M32" s="1">
        <v>23090</v>
      </c>
      <c r="N32" s="1">
        <v>790</v>
      </c>
      <c r="O32" s="1">
        <v>1073</v>
      </c>
      <c r="P32" s="1">
        <v>5405</v>
      </c>
      <c r="Q32" s="1">
        <v>2087</v>
      </c>
      <c r="R32" s="1">
        <v>3888</v>
      </c>
      <c r="S32" s="1">
        <v>4791</v>
      </c>
      <c r="T32" s="1">
        <v>11481</v>
      </c>
      <c r="U32" s="1">
        <v>16880</v>
      </c>
      <c r="V32" s="1">
        <v>8390</v>
      </c>
      <c r="W32" s="1">
        <v>5840</v>
      </c>
      <c r="X32" s="40">
        <v>9602</v>
      </c>
    </row>
    <row r="33" spans="2:24" x14ac:dyDescent="0.35">
      <c r="B33" s="21">
        <v>2051</v>
      </c>
      <c r="C33" s="2">
        <v>5845</v>
      </c>
      <c r="D33" s="2">
        <v>11184</v>
      </c>
      <c r="E33" s="2">
        <v>8761</v>
      </c>
      <c r="F33" s="2">
        <v>1972</v>
      </c>
      <c r="G33" s="66">
        <v>1789.9711471572346</v>
      </c>
      <c r="H33" s="66">
        <v>966.4285265337254</v>
      </c>
      <c r="I33" s="2">
        <v>4665</v>
      </c>
      <c r="J33" s="2">
        <v>2096</v>
      </c>
      <c r="K33" s="2">
        <v>2274</v>
      </c>
      <c r="L33" s="2">
        <v>8864</v>
      </c>
      <c r="M33" s="2">
        <v>23172</v>
      </c>
      <c r="N33" s="2">
        <v>784</v>
      </c>
      <c r="O33" s="2">
        <v>1063</v>
      </c>
      <c r="P33" s="2">
        <v>5385</v>
      </c>
      <c r="Q33" s="2">
        <v>2085</v>
      </c>
      <c r="R33" s="2">
        <v>3875</v>
      </c>
      <c r="S33" s="2">
        <v>4777</v>
      </c>
      <c r="T33" s="2">
        <v>11494</v>
      </c>
      <c r="U33" s="2">
        <v>16940</v>
      </c>
      <c r="V33" s="2">
        <v>8398</v>
      </c>
      <c r="W33" s="2">
        <v>5819</v>
      </c>
      <c r="X33" s="39">
        <v>9636</v>
      </c>
    </row>
    <row r="34" spans="2:24" x14ac:dyDescent="0.35">
      <c r="B34" s="20">
        <v>2052</v>
      </c>
      <c r="C34" s="1">
        <v>5865</v>
      </c>
      <c r="D34" s="1">
        <v>11206</v>
      </c>
      <c r="E34" s="1">
        <v>8790</v>
      </c>
      <c r="F34" s="1">
        <v>1976</v>
      </c>
      <c r="G34" s="65">
        <v>1793.0697403983779</v>
      </c>
      <c r="H34" s="65">
        <v>968.10149701993771</v>
      </c>
      <c r="I34" s="1">
        <v>4669</v>
      </c>
      <c r="J34" s="1">
        <v>2101</v>
      </c>
      <c r="K34" s="1">
        <v>2280</v>
      </c>
      <c r="L34" s="1">
        <v>8886</v>
      </c>
      <c r="M34" s="1">
        <v>23249</v>
      </c>
      <c r="N34" s="1">
        <v>780</v>
      </c>
      <c r="O34" s="1">
        <v>1052</v>
      </c>
      <c r="P34" s="1">
        <v>5370</v>
      </c>
      <c r="Q34" s="1">
        <v>2085</v>
      </c>
      <c r="R34" s="1">
        <v>3870</v>
      </c>
      <c r="S34" s="1">
        <v>4771</v>
      </c>
      <c r="T34" s="1">
        <v>11505</v>
      </c>
      <c r="U34" s="1">
        <v>16997</v>
      </c>
      <c r="V34" s="1">
        <v>8407</v>
      </c>
      <c r="W34" s="1">
        <v>5832</v>
      </c>
      <c r="X34" s="40">
        <v>9668</v>
      </c>
    </row>
    <row r="35" spans="2:24" x14ac:dyDescent="0.35">
      <c r="B35" s="21">
        <v>2053</v>
      </c>
      <c r="C35" s="2">
        <v>5885</v>
      </c>
      <c r="D35" s="2">
        <v>11218</v>
      </c>
      <c r="E35" s="2">
        <v>8819</v>
      </c>
      <c r="F35" s="2">
        <v>1979</v>
      </c>
      <c r="G35" s="66">
        <v>1796.1876447878849</v>
      </c>
      <c r="H35" s="66">
        <v>969.7848938444115</v>
      </c>
      <c r="I35" s="2">
        <v>4664</v>
      </c>
      <c r="J35" s="2">
        <v>2107</v>
      </c>
      <c r="K35" s="2">
        <v>2286</v>
      </c>
      <c r="L35" s="2">
        <v>8908</v>
      </c>
      <c r="M35" s="2">
        <v>23316</v>
      </c>
      <c r="N35" s="2">
        <v>774</v>
      </c>
      <c r="O35" s="2">
        <v>1042</v>
      </c>
      <c r="P35" s="2">
        <v>5369</v>
      </c>
      <c r="Q35" s="2">
        <v>2084</v>
      </c>
      <c r="R35" s="2">
        <v>3856</v>
      </c>
      <c r="S35" s="2">
        <v>4756</v>
      </c>
      <c r="T35" s="2">
        <v>11517</v>
      </c>
      <c r="U35" s="2">
        <v>17053</v>
      </c>
      <c r="V35" s="2">
        <v>8415</v>
      </c>
      <c r="W35" s="2">
        <v>5836</v>
      </c>
      <c r="X35" s="39">
        <v>9701</v>
      </c>
    </row>
    <row r="36" spans="2:24" x14ac:dyDescent="0.35">
      <c r="B36" s="20">
        <v>2054</v>
      </c>
      <c r="C36" s="1">
        <v>5904</v>
      </c>
      <c r="D36" s="1">
        <v>11230</v>
      </c>
      <c r="E36" s="1">
        <v>8849</v>
      </c>
      <c r="F36" s="1">
        <v>1983</v>
      </c>
      <c r="G36" s="65">
        <v>1799.3249806772835</v>
      </c>
      <c r="H36" s="65">
        <v>971.47878198649039</v>
      </c>
      <c r="I36" s="1">
        <v>4658</v>
      </c>
      <c r="J36" s="1">
        <v>2112</v>
      </c>
      <c r="K36" s="1">
        <v>2291</v>
      </c>
      <c r="L36" s="1">
        <v>8931</v>
      </c>
      <c r="M36" s="1">
        <v>23384</v>
      </c>
      <c r="N36" s="1">
        <v>770</v>
      </c>
      <c r="O36" s="1">
        <v>1031</v>
      </c>
      <c r="P36" s="1">
        <v>5327</v>
      </c>
      <c r="Q36" s="1">
        <v>2085</v>
      </c>
      <c r="R36" s="1">
        <v>3851</v>
      </c>
      <c r="S36" s="1">
        <v>4750</v>
      </c>
      <c r="T36" s="1">
        <v>11529</v>
      </c>
      <c r="U36" s="1">
        <v>17111</v>
      </c>
      <c r="V36" s="1">
        <v>8424</v>
      </c>
      <c r="W36" s="1">
        <v>5849</v>
      </c>
      <c r="X36" s="40">
        <v>9733</v>
      </c>
    </row>
    <row r="37" spans="2:24" ht="15" thickBot="1" x14ac:dyDescent="0.4">
      <c r="B37" s="42">
        <v>2055</v>
      </c>
      <c r="C37" s="43">
        <v>5914</v>
      </c>
      <c r="D37" s="43">
        <v>11230</v>
      </c>
      <c r="E37" s="43">
        <v>8864</v>
      </c>
      <c r="F37" s="43">
        <v>1985</v>
      </c>
      <c r="G37" s="67">
        <v>1800.8968871636293</v>
      </c>
      <c r="H37" s="67">
        <v>972.32747458796644</v>
      </c>
      <c r="I37" s="43">
        <v>4650</v>
      </c>
      <c r="J37" s="43">
        <v>2114</v>
      </c>
      <c r="K37" s="43">
        <v>2294</v>
      </c>
      <c r="L37" s="43">
        <v>8942</v>
      </c>
      <c r="M37" s="43">
        <v>23413</v>
      </c>
      <c r="N37" s="43">
        <v>765</v>
      </c>
      <c r="O37" s="43">
        <v>1021</v>
      </c>
      <c r="P37" s="43">
        <v>5294</v>
      </c>
      <c r="Q37" s="43">
        <v>2084</v>
      </c>
      <c r="R37" s="43">
        <v>3844</v>
      </c>
      <c r="S37" s="43">
        <v>4742</v>
      </c>
      <c r="T37" s="43">
        <v>11535</v>
      </c>
      <c r="U37" s="43">
        <v>17139</v>
      </c>
      <c r="V37" s="43">
        <v>8428</v>
      </c>
      <c r="W37" s="43">
        <v>5851</v>
      </c>
      <c r="X37" s="44">
        <v>9750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458A-E119-4B40-8368-16457BAFD692}">
  <dimension ref="B2:BK44"/>
  <sheetViews>
    <sheetView workbookViewId="0"/>
  </sheetViews>
  <sheetFormatPr defaultRowHeight="14.5" x14ac:dyDescent="0.35"/>
  <sheetData>
    <row r="2" spans="2:63" x14ac:dyDescent="0.35">
      <c r="B2" t="s">
        <v>28</v>
      </c>
      <c r="W2" t="s">
        <v>29</v>
      </c>
      <c r="AR2" t="s">
        <v>94</v>
      </c>
    </row>
    <row r="7" spans="2:63" ht="15" customHeight="1" x14ac:dyDescent="0.35">
      <c r="B7" s="8"/>
      <c r="C7" s="68" t="s">
        <v>26</v>
      </c>
      <c r="D7" s="68"/>
      <c r="E7" s="68"/>
      <c r="F7" s="68"/>
      <c r="G7" s="68"/>
      <c r="H7" s="68"/>
      <c r="I7" s="68"/>
      <c r="J7" s="68"/>
      <c r="K7" s="68"/>
      <c r="L7" s="8"/>
      <c r="M7" s="68" t="s">
        <v>16</v>
      </c>
      <c r="N7" s="68"/>
      <c r="O7" s="68"/>
      <c r="P7" s="68"/>
      <c r="Q7" s="68"/>
      <c r="R7" s="68"/>
      <c r="S7" s="68"/>
      <c r="T7" s="68"/>
      <c r="U7" s="68"/>
      <c r="W7" s="8"/>
      <c r="X7" s="68" t="s">
        <v>17</v>
      </c>
      <c r="Y7" s="68"/>
      <c r="Z7" s="68"/>
      <c r="AA7" s="68"/>
      <c r="AB7" s="68"/>
      <c r="AC7" s="68"/>
      <c r="AD7" s="68"/>
      <c r="AE7" s="68"/>
      <c r="AF7" s="68"/>
      <c r="AG7" s="8"/>
      <c r="AH7" s="68" t="s">
        <v>18</v>
      </c>
      <c r="AI7" s="68"/>
      <c r="AJ7" s="68"/>
      <c r="AK7" s="68"/>
      <c r="AL7" s="68"/>
      <c r="AM7" s="68"/>
      <c r="AN7" s="68"/>
      <c r="AO7" s="68"/>
      <c r="AP7" s="68"/>
      <c r="AR7" s="8"/>
      <c r="AS7" s="68" t="s">
        <v>95</v>
      </c>
      <c r="AT7" s="68"/>
      <c r="AU7" s="68"/>
      <c r="AV7" s="68"/>
      <c r="AW7" s="68"/>
      <c r="AX7" s="68"/>
      <c r="AY7" s="68"/>
      <c r="AZ7" s="68"/>
      <c r="BA7" s="68"/>
      <c r="BB7" s="8"/>
      <c r="BC7" s="68" t="s">
        <v>96</v>
      </c>
      <c r="BD7" s="68"/>
      <c r="BE7" s="68"/>
      <c r="BF7" s="68"/>
      <c r="BG7" s="68"/>
      <c r="BH7" s="68"/>
      <c r="BI7" s="68"/>
      <c r="BJ7" s="68"/>
      <c r="BK7" s="68"/>
    </row>
    <row r="8" spans="2:63" x14ac:dyDescent="0.35">
      <c r="B8" s="7"/>
      <c r="C8" s="24" t="s">
        <v>19</v>
      </c>
      <c r="D8" s="7"/>
      <c r="E8" s="7"/>
      <c r="F8" s="24" t="s">
        <v>20</v>
      </c>
      <c r="G8" s="7"/>
      <c r="H8" s="7"/>
      <c r="I8" s="23" t="s">
        <v>27</v>
      </c>
      <c r="J8" s="7"/>
      <c r="K8" s="7"/>
      <c r="L8" s="7"/>
      <c r="M8" s="24" t="s">
        <v>19</v>
      </c>
      <c r="N8" s="7"/>
      <c r="O8" s="7"/>
      <c r="P8" s="24" t="s">
        <v>20</v>
      </c>
      <c r="Q8" s="7"/>
      <c r="R8" s="7"/>
      <c r="S8" s="23" t="s">
        <v>27</v>
      </c>
      <c r="T8" s="7"/>
      <c r="U8" s="7"/>
      <c r="W8" s="7"/>
      <c r="X8" s="24" t="s">
        <v>19</v>
      </c>
      <c r="Y8" s="7"/>
      <c r="Z8" s="7"/>
      <c r="AA8" s="24" t="s">
        <v>20</v>
      </c>
      <c r="AB8" s="7"/>
      <c r="AC8" s="7"/>
      <c r="AD8" s="23" t="s">
        <v>27</v>
      </c>
      <c r="AE8" s="7"/>
      <c r="AF8" s="7"/>
      <c r="AG8" s="7"/>
      <c r="AH8" s="24" t="s">
        <v>19</v>
      </c>
      <c r="AI8" s="7"/>
      <c r="AJ8" s="7"/>
      <c r="AK8" s="24" t="s">
        <v>20</v>
      </c>
      <c r="AL8" s="7"/>
      <c r="AM8" s="7"/>
      <c r="AN8" s="23" t="s">
        <v>27</v>
      </c>
      <c r="AO8" s="7"/>
      <c r="AP8" s="7"/>
      <c r="AR8" s="7"/>
      <c r="AS8" s="24" t="s">
        <v>19</v>
      </c>
      <c r="AT8" s="7"/>
      <c r="AU8" s="7"/>
      <c r="AV8" s="24" t="s">
        <v>20</v>
      </c>
      <c r="AW8" s="7"/>
      <c r="AX8" s="7"/>
      <c r="AY8" s="23" t="s">
        <v>27</v>
      </c>
      <c r="AZ8" s="7"/>
      <c r="BA8" s="7"/>
      <c r="BB8" s="7"/>
      <c r="BC8" s="24" t="s">
        <v>19</v>
      </c>
      <c r="BD8" s="7"/>
      <c r="BE8" s="7"/>
      <c r="BF8" s="24" t="s">
        <v>20</v>
      </c>
      <c r="BG8" s="7"/>
      <c r="BH8" s="7"/>
      <c r="BI8" s="23" t="s">
        <v>27</v>
      </c>
      <c r="BJ8" s="7"/>
      <c r="BK8" s="7"/>
    </row>
    <row r="9" spans="2:63" ht="21" x14ac:dyDescent="0.35">
      <c r="B9" s="6"/>
      <c r="C9" s="25" t="s">
        <v>79</v>
      </c>
      <c r="D9" s="25" t="s">
        <v>80</v>
      </c>
      <c r="E9" s="25" t="s">
        <v>81</v>
      </c>
      <c r="F9" s="25" t="s">
        <v>79</v>
      </c>
      <c r="G9" s="25" t="s">
        <v>80</v>
      </c>
      <c r="H9" s="25" t="s">
        <v>81</v>
      </c>
      <c r="I9" s="25" t="s">
        <v>79</v>
      </c>
      <c r="J9" s="25" t="s">
        <v>80</v>
      </c>
      <c r="K9" s="25" t="s">
        <v>81</v>
      </c>
      <c r="L9" s="26"/>
      <c r="M9" s="25" t="s">
        <v>79</v>
      </c>
      <c r="N9" s="25" t="s">
        <v>80</v>
      </c>
      <c r="O9" s="25" t="s">
        <v>81</v>
      </c>
      <c r="P9" s="25" t="s">
        <v>79</v>
      </c>
      <c r="Q9" s="25" t="s">
        <v>80</v>
      </c>
      <c r="R9" s="25" t="s">
        <v>81</v>
      </c>
      <c r="S9" s="25" t="s">
        <v>79</v>
      </c>
      <c r="T9" s="25" t="s">
        <v>80</v>
      </c>
      <c r="U9" s="25" t="s">
        <v>81</v>
      </c>
      <c r="W9" s="6"/>
      <c r="X9" s="25" t="s">
        <v>79</v>
      </c>
      <c r="Y9" s="25" t="s">
        <v>80</v>
      </c>
      <c r="Z9" s="25" t="s">
        <v>81</v>
      </c>
      <c r="AA9" s="25" t="s">
        <v>79</v>
      </c>
      <c r="AB9" s="25" t="s">
        <v>80</v>
      </c>
      <c r="AC9" s="25" t="s">
        <v>81</v>
      </c>
      <c r="AD9" s="25" t="s">
        <v>79</v>
      </c>
      <c r="AE9" s="25" t="s">
        <v>80</v>
      </c>
      <c r="AF9" s="25" t="s">
        <v>81</v>
      </c>
      <c r="AG9" s="26"/>
      <c r="AH9" s="25" t="s">
        <v>79</v>
      </c>
      <c r="AI9" s="25" t="s">
        <v>80</v>
      </c>
      <c r="AJ9" s="25" t="s">
        <v>81</v>
      </c>
      <c r="AK9" s="25" t="s">
        <v>79</v>
      </c>
      <c r="AL9" s="25" t="s">
        <v>80</v>
      </c>
      <c r="AM9" s="25" t="s">
        <v>81</v>
      </c>
      <c r="AN9" s="25" t="s">
        <v>79</v>
      </c>
      <c r="AO9" s="25" t="s">
        <v>80</v>
      </c>
      <c r="AP9" s="25" t="s">
        <v>81</v>
      </c>
      <c r="AR9" s="6"/>
      <c r="AS9" s="25" t="s">
        <v>79</v>
      </c>
      <c r="AT9" s="25" t="s">
        <v>80</v>
      </c>
      <c r="AU9" s="25" t="s">
        <v>81</v>
      </c>
      <c r="AV9" s="25" t="s">
        <v>79</v>
      </c>
      <c r="AW9" s="25" t="s">
        <v>80</v>
      </c>
      <c r="AX9" s="25" t="s">
        <v>81</v>
      </c>
      <c r="AY9" s="25" t="s">
        <v>79</v>
      </c>
      <c r="AZ9" s="25" t="s">
        <v>80</v>
      </c>
      <c r="BA9" s="25" t="s">
        <v>81</v>
      </c>
      <c r="BB9" s="26"/>
      <c r="BC9" s="25" t="s">
        <v>79</v>
      </c>
      <c r="BD9" s="25" t="s">
        <v>80</v>
      </c>
      <c r="BE9" s="25" t="s">
        <v>81</v>
      </c>
      <c r="BF9" s="25" t="s">
        <v>79</v>
      </c>
      <c r="BG9" s="25" t="s">
        <v>80</v>
      </c>
      <c r="BH9" s="25" t="s">
        <v>81</v>
      </c>
      <c r="BI9" s="25" t="s">
        <v>79</v>
      </c>
      <c r="BJ9" s="25" t="s">
        <v>80</v>
      </c>
      <c r="BK9" s="25" t="s">
        <v>81</v>
      </c>
    </row>
    <row r="10" spans="2:63" x14ac:dyDescent="0.35">
      <c r="B10" s="7"/>
      <c r="C10" s="23" t="s">
        <v>21</v>
      </c>
      <c r="D10" s="23" t="s">
        <v>21</v>
      </c>
      <c r="E10" s="23" t="s">
        <v>21</v>
      </c>
      <c r="F10" s="23" t="s">
        <v>21</v>
      </c>
      <c r="G10" s="23" t="s">
        <v>21</v>
      </c>
      <c r="H10" s="23" t="s">
        <v>21</v>
      </c>
      <c r="I10" s="23" t="s">
        <v>21</v>
      </c>
      <c r="J10" s="23" t="s">
        <v>21</v>
      </c>
      <c r="K10" s="23" t="s">
        <v>21</v>
      </c>
      <c r="L10" s="7"/>
      <c r="M10" s="23" t="s">
        <v>21</v>
      </c>
      <c r="N10" s="23" t="s">
        <v>21</v>
      </c>
      <c r="O10" s="23" t="s">
        <v>21</v>
      </c>
      <c r="P10" s="23" t="s">
        <v>21</v>
      </c>
      <c r="Q10" s="23" t="s">
        <v>21</v>
      </c>
      <c r="R10" s="23" t="s">
        <v>21</v>
      </c>
      <c r="S10" s="23" t="s">
        <v>21</v>
      </c>
      <c r="T10" s="23" t="s">
        <v>21</v>
      </c>
      <c r="U10" s="23" t="s">
        <v>21</v>
      </c>
      <c r="W10" s="7"/>
      <c r="X10" s="23" t="s">
        <v>21</v>
      </c>
      <c r="Y10" s="23" t="s">
        <v>21</v>
      </c>
      <c r="Z10" s="23" t="s">
        <v>21</v>
      </c>
      <c r="AA10" s="23" t="s">
        <v>21</v>
      </c>
      <c r="AB10" s="23" t="s">
        <v>21</v>
      </c>
      <c r="AC10" s="23" t="s">
        <v>21</v>
      </c>
      <c r="AD10" s="23" t="s">
        <v>21</v>
      </c>
      <c r="AE10" s="23" t="s">
        <v>21</v>
      </c>
      <c r="AF10" s="23" t="s">
        <v>21</v>
      </c>
      <c r="AG10" s="7"/>
      <c r="AH10" s="23" t="s">
        <v>21</v>
      </c>
      <c r="AI10" s="23" t="s">
        <v>21</v>
      </c>
      <c r="AJ10" s="23" t="s">
        <v>21</v>
      </c>
      <c r="AK10" s="23" t="s">
        <v>21</v>
      </c>
      <c r="AL10" s="23" t="s">
        <v>21</v>
      </c>
      <c r="AM10" s="23" t="s">
        <v>21</v>
      </c>
      <c r="AN10" s="23" t="s">
        <v>21</v>
      </c>
      <c r="AO10" s="23" t="s">
        <v>21</v>
      </c>
      <c r="AP10" s="23" t="s">
        <v>21</v>
      </c>
      <c r="AR10" s="7"/>
      <c r="AS10" s="23" t="s">
        <v>21</v>
      </c>
      <c r="AT10" s="23" t="s">
        <v>21</v>
      </c>
      <c r="AU10" s="23" t="s">
        <v>21</v>
      </c>
      <c r="AV10" s="23" t="s">
        <v>21</v>
      </c>
      <c r="AW10" s="23" t="s">
        <v>21</v>
      </c>
      <c r="AX10" s="23" t="s">
        <v>21</v>
      </c>
      <c r="AY10" s="23" t="s">
        <v>21</v>
      </c>
      <c r="AZ10" s="23" t="s">
        <v>21</v>
      </c>
      <c r="BA10" s="23" t="s">
        <v>21</v>
      </c>
      <c r="BB10" s="7"/>
      <c r="BC10" s="23" t="s">
        <v>21</v>
      </c>
      <c r="BD10" s="23" t="s">
        <v>21</v>
      </c>
      <c r="BE10" s="23" t="s">
        <v>21</v>
      </c>
      <c r="BF10" s="23" t="s">
        <v>21</v>
      </c>
      <c r="BG10" s="23" t="s">
        <v>21</v>
      </c>
      <c r="BH10" s="23" t="s">
        <v>21</v>
      </c>
      <c r="BI10" s="23" t="s">
        <v>21</v>
      </c>
      <c r="BJ10" s="23" t="s">
        <v>21</v>
      </c>
      <c r="BK10" s="23" t="s">
        <v>21</v>
      </c>
    </row>
    <row r="11" spans="2:63" x14ac:dyDescent="0.35">
      <c r="B11" s="4">
        <v>2024</v>
      </c>
      <c r="C11" s="22">
        <v>910</v>
      </c>
      <c r="D11" s="22">
        <v>910</v>
      </c>
      <c r="E11" s="22">
        <v>910</v>
      </c>
      <c r="F11" s="22">
        <v>326</v>
      </c>
      <c r="G11" s="22">
        <v>326</v>
      </c>
      <c r="H11" s="22">
        <v>326</v>
      </c>
      <c r="I11" s="22">
        <v>584</v>
      </c>
      <c r="J11" s="22">
        <v>584</v>
      </c>
      <c r="K11" s="22">
        <v>584</v>
      </c>
      <c r="M11" s="22">
        <v>608</v>
      </c>
      <c r="N11" s="22">
        <v>608</v>
      </c>
      <c r="O11" s="22">
        <v>608</v>
      </c>
      <c r="P11" s="22">
        <v>314</v>
      </c>
      <c r="Q11" s="22">
        <v>314</v>
      </c>
      <c r="R11" s="22">
        <v>314</v>
      </c>
      <c r="S11" s="22">
        <v>294</v>
      </c>
      <c r="T11" s="22">
        <v>294</v>
      </c>
      <c r="U11" s="22">
        <v>294</v>
      </c>
      <c r="W11" s="4">
        <v>2024</v>
      </c>
      <c r="X11" s="22">
        <v>423</v>
      </c>
      <c r="Y11" s="22">
        <v>423</v>
      </c>
      <c r="Z11" s="22">
        <v>423</v>
      </c>
      <c r="AA11" s="22">
        <v>274</v>
      </c>
      <c r="AB11" s="22">
        <v>274</v>
      </c>
      <c r="AC11" s="22">
        <v>274</v>
      </c>
      <c r="AD11" s="22">
        <v>149</v>
      </c>
      <c r="AE11" s="22">
        <v>149</v>
      </c>
      <c r="AF11" s="22">
        <v>149</v>
      </c>
      <c r="AH11" s="22">
        <v>344</v>
      </c>
      <c r="AI11" s="22">
        <v>344</v>
      </c>
      <c r="AJ11" s="22">
        <v>344</v>
      </c>
      <c r="AK11" s="22">
        <v>266</v>
      </c>
      <c r="AL11" s="22">
        <v>266</v>
      </c>
      <c r="AM11" s="22">
        <v>266</v>
      </c>
      <c r="AN11" s="22">
        <v>78</v>
      </c>
      <c r="AO11" s="22">
        <v>78</v>
      </c>
      <c r="AP11" s="22">
        <v>78</v>
      </c>
      <c r="AR11" s="4">
        <v>2024</v>
      </c>
      <c r="AS11" s="22">
        <v>318</v>
      </c>
      <c r="AT11" s="22">
        <v>318</v>
      </c>
      <c r="AU11" s="22">
        <v>318</v>
      </c>
      <c r="AV11" s="22">
        <v>266</v>
      </c>
      <c r="AW11" s="22">
        <v>266</v>
      </c>
      <c r="AX11" s="22">
        <v>266</v>
      </c>
      <c r="AY11" s="22">
        <v>52</v>
      </c>
      <c r="AZ11" s="22">
        <v>52</v>
      </c>
      <c r="BA11" s="22">
        <v>52</v>
      </c>
      <c r="BC11" s="22">
        <v>292</v>
      </c>
      <c r="BD11" s="22">
        <v>292</v>
      </c>
      <c r="BE11" s="22">
        <v>292</v>
      </c>
      <c r="BF11" s="22">
        <v>266</v>
      </c>
      <c r="BG11" s="22">
        <v>266</v>
      </c>
      <c r="BH11" s="22">
        <v>266</v>
      </c>
      <c r="BI11" s="22">
        <v>26</v>
      </c>
      <c r="BJ11" s="22">
        <v>26</v>
      </c>
      <c r="BK11" s="22">
        <v>26</v>
      </c>
    </row>
    <row r="12" spans="2:63" x14ac:dyDescent="0.35">
      <c r="B12" s="5">
        <v>2025</v>
      </c>
      <c r="C12" s="23">
        <v>860</v>
      </c>
      <c r="D12" s="23">
        <v>806</v>
      </c>
      <c r="E12" s="23">
        <v>753</v>
      </c>
      <c r="F12" s="23">
        <v>321</v>
      </c>
      <c r="G12" s="23">
        <v>300</v>
      </c>
      <c r="H12" s="23">
        <v>278</v>
      </c>
      <c r="I12" s="23">
        <v>539</v>
      </c>
      <c r="J12" s="23">
        <v>507</v>
      </c>
      <c r="K12" s="23">
        <v>475</v>
      </c>
      <c r="L12" s="28"/>
      <c r="M12" s="23">
        <v>580</v>
      </c>
      <c r="N12" s="23">
        <v>543</v>
      </c>
      <c r="O12" s="23">
        <v>507</v>
      </c>
      <c r="P12" s="23">
        <v>309</v>
      </c>
      <c r="Q12" s="23">
        <v>288</v>
      </c>
      <c r="R12" s="23">
        <v>268</v>
      </c>
      <c r="S12" s="23">
        <v>271</v>
      </c>
      <c r="T12" s="23">
        <v>255</v>
      </c>
      <c r="U12" s="23">
        <v>239</v>
      </c>
      <c r="W12" s="5">
        <v>2025</v>
      </c>
      <c r="X12" s="23">
        <v>406</v>
      </c>
      <c r="Y12" s="23">
        <v>380</v>
      </c>
      <c r="Z12" s="23">
        <v>355</v>
      </c>
      <c r="AA12" s="23">
        <v>269</v>
      </c>
      <c r="AB12" s="23">
        <v>251</v>
      </c>
      <c r="AC12" s="23">
        <v>234</v>
      </c>
      <c r="AD12" s="23">
        <v>137</v>
      </c>
      <c r="AE12" s="23">
        <v>129</v>
      </c>
      <c r="AF12" s="23">
        <v>121</v>
      </c>
      <c r="AG12" s="28"/>
      <c r="AH12" s="23">
        <v>333</v>
      </c>
      <c r="AI12" s="23">
        <v>311</v>
      </c>
      <c r="AJ12" s="23">
        <v>290</v>
      </c>
      <c r="AK12" s="23">
        <v>261</v>
      </c>
      <c r="AL12" s="23">
        <v>244</v>
      </c>
      <c r="AM12" s="23">
        <v>227</v>
      </c>
      <c r="AN12" s="23">
        <v>72</v>
      </c>
      <c r="AO12" s="23">
        <v>68</v>
      </c>
      <c r="AP12" s="23">
        <v>63</v>
      </c>
      <c r="AR12" s="5">
        <v>2025</v>
      </c>
      <c r="AS12" s="23">
        <v>309</v>
      </c>
      <c r="AT12" s="23">
        <v>289</v>
      </c>
      <c r="AU12" s="23">
        <v>269</v>
      </c>
      <c r="AV12" s="23">
        <v>261</v>
      </c>
      <c r="AW12" s="23">
        <v>244</v>
      </c>
      <c r="AX12" s="23">
        <v>227</v>
      </c>
      <c r="AY12" s="23">
        <v>48</v>
      </c>
      <c r="AZ12" s="23">
        <v>45</v>
      </c>
      <c r="BA12" s="23">
        <v>42</v>
      </c>
      <c r="BB12" s="28"/>
      <c r="BC12" s="23">
        <v>285</v>
      </c>
      <c r="BD12" s="23">
        <v>266</v>
      </c>
      <c r="BE12" s="23">
        <v>248</v>
      </c>
      <c r="BF12" s="23">
        <v>261</v>
      </c>
      <c r="BG12" s="23">
        <v>244</v>
      </c>
      <c r="BH12" s="23">
        <v>227</v>
      </c>
      <c r="BI12" s="23">
        <v>24</v>
      </c>
      <c r="BJ12" s="23">
        <v>23</v>
      </c>
      <c r="BK12" s="23">
        <v>21</v>
      </c>
    </row>
    <row r="13" spans="2:63" x14ac:dyDescent="0.35">
      <c r="B13" s="4">
        <v>2026</v>
      </c>
      <c r="C13" s="22">
        <v>812</v>
      </c>
      <c r="D13" s="22">
        <v>721</v>
      </c>
      <c r="E13" s="22">
        <v>629</v>
      </c>
      <c r="F13" s="22">
        <v>316</v>
      </c>
      <c r="G13" s="22">
        <v>280</v>
      </c>
      <c r="H13" s="22">
        <v>244</v>
      </c>
      <c r="I13" s="22">
        <v>497</v>
      </c>
      <c r="J13" s="22">
        <v>441</v>
      </c>
      <c r="K13" s="22">
        <v>385</v>
      </c>
      <c r="M13" s="22">
        <v>553</v>
      </c>
      <c r="N13" s="22">
        <v>491</v>
      </c>
      <c r="O13" s="22">
        <v>428</v>
      </c>
      <c r="P13" s="22">
        <v>304</v>
      </c>
      <c r="Q13" s="22">
        <v>269</v>
      </c>
      <c r="R13" s="22">
        <v>235</v>
      </c>
      <c r="S13" s="22">
        <v>250</v>
      </c>
      <c r="T13" s="22">
        <v>222</v>
      </c>
      <c r="U13" s="22">
        <v>194</v>
      </c>
      <c r="W13" s="4">
        <v>2026</v>
      </c>
      <c r="X13" s="22">
        <v>391</v>
      </c>
      <c r="Y13" s="22">
        <v>346</v>
      </c>
      <c r="Z13" s="22">
        <v>302</v>
      </c>
      <c r="AA13" s="22">
        <v>264</v>
      </c>
      <c r="AB13" s="22">
        <v>234</v>
      </c>
      <c r="AC13" s="22">
        <v>204</v>
      </c>
      <c r="AD13" s="22">
        <v>126</v>
      </c>
      <c r="AE13" s="22">
        <v>112</v>
      </c>
      <c r="AF13" s="22">
        <v>98</v>
      </c>
      <c r="AH13" s="22">
        <v>322</v>
      </c>
      <c r="AI13" s="22">
        <v>286</v>
      </c>
      <c r="AJ13" s="22">
        <v>249</v>
      </c>
      <c r="AK13" s="22">
        <v>256</v>
      </c>
      <c r="AL13" s="22">
        <v>227</v>
      </c>
      <c r="AM13" s="22">
        <v>198</v>
      </c>
      <c r="AN13" s="22">
        <v>66</v>
      </c>
      <c r="AO13" s="22">
        <v>59</v>
      </c>
      <c r="AP13" s="22">
        <v>51</v>
      </c>
      <c r="AR13" s="4">
        <v>2026</v>
      </c>
      <c r="AS13" s="22">
        <v>300</v>
      </c>
      <c r="AT13" s="22">
        <v>266</v>
      </c>
      <c r="AU13" s="22">
        <v>232</v>
      </c>
      <c r="AV13" s="22">
        <v>256</v>
      </c>
      <c r="AW13" s="22">
        <v>227</v>
      </c>
      <c r="AX13" s="22">
        <v>198</v>
      </c>
      <c r="AY13" s="22">
        <v>44</v>
      </c>
      <c r="AZ13" s="22">
        <v>39</v>
      </c>
      <c r="BA13" s="22">
        <v>34</v>
      </c>
      <c r="BC13" s="22">
        <v>278</v>
      </c>
      <c r="BD13" s="22">
        <v>247</v>
      </c>
      <c r="BE13" s="22">
        <v>215</v>
      </c>
      <c r="BF13" s="22">
        <v>256</v>
      </c>
      <c r="BG13" s="22">
        <v>227</v>
      </c>
      <c r="BH13" s="22">
        <v>198</v>
      </c>
      <c r="BI13" s="22">
        <v>22</v>
      </c>
      <c r="BJ13" s="22">
        <v>20</v>
      </c>
      <c r="BK13" s="22">
        <v>17</v>
      </c>
    </row>
    <row r="14" spans="2:63" x14ac:dyDescent="0.35">
      <c r="B14" s="5">
        <v>2027</v>
      </c>
      <c r="C14" s="23">
        <v>770</v>
      </c>
      <c r="D14" s="23">
        <v>651</v>
      </c>
      <c r="E14" s="23">
        <v>532</v>
      </c>
      <c r="F14" s="23">
        <v>312</v>
      </c>
      <c r="G14" s="23">
        <v>265</v>
      </c>
      <c r="H14" s="23">
        <v>218</v>
      </c>
      <c r="I14" s="23">
        <v>458</v>
      </c>
      <c r="J14" s="23">
        <v>386</v>
      </c>
      <c r="K14" s="23">
        <v>314</v>
      </c>
      <c r="L14" s="28"/>
      <c r="M14" s="23">
        <v>530</v>
      </c>
      <c r="N14" s="23">
        <v>449</v>
      </c>
      <c r="O14" s="23">
        <v>368</v>
      </c>
      <c r="P14" s="23">
        <v>300</v>
      </c>
      <c r="Q14" s="23">
        <v>255</v>
      </c>
      <c r="R14" s="23">
        <v>210</v>
      </c>
      <c r="S14" s="23">
        <v>230</v>
      </c>
      <c r="T14" s="23">
        <v>194</v>
      </c>
      <c r="U14" s="23">
        <v>158</v>
      </c>
      <c r="W14" s="5">
        <v>2027</v>
      </c>
      <c r="X14" s="23">
        <v>378</v>
      </c>
      <c r="Y14" s="23">
        <v>320</v>
      </c>
      <c r="Z14" s="23">
        <v>263</v>
      </c>
      <c r="AA14" s="23">
        <v>261</v>
      </c>
      <c r="AB14" s="23">
        <v>222</v>
      </c>
      <c r="AC14" s="23">
        <v>183</v>
      </c>
      <c r="AD14" s="23">
        <v>116</v>
      </c>
      <c r="AE14" s="23">
        <v>98</v>
      </c>
      <c r="AF14" s="23">
        <v>80</v>
      </c>
      <c r="AG14" s="28"/>
      <c r="AH14" s="23">
        <v>314</v>
      </c>
      <c r="AI14" s="23">
        <v>267</v>
      </c>
      <c r="AJ14" s="23">
        <v>219</v>
      </c>
      <c r="AK14" s="23">
        <v>253</v>
      </c>
      <c r="AL14" s="23">
        <v>215</v>
      </c>
      <c r="AM14" s="23">
        <v>177</v>
      </c>
      <c r="AN14" s="23">
        <v>61</v>
      </c>
      <c r="AO14" s="23">
        <v>51</v>
      </c>
      <c r="AP14" s="23">
        <v>42</v>
      </c>
      <c r="AR14" s="5">
        <v>2027</v>
      </c>
      <c r="AS14" s="23">
        <v>294</v>
      </c>
      <c r="AT14" s="23">
        <v>249</v>
      </c>
      <c r="AU14" s="23">
        <v>205</v>
      </c>
      <c r="AV14" s="23">
        <v>253</v>
      </c>
      <c r="AW14" s="23">
        <v>215</v>
      </c>
      <c r="AX14" s="23">
        <v>177</v>
      </c>
      <c r="AY14" s="23">
        <v>41</v>
      </c>
      <c r="AZ14" s="23">
        <v>34</v>
      </c>
      <c r="BA14" s="23">
        <v>28</v>
      </c>
      <c r="BB14" s="28"/>
      <c r="BC14" s="23">
        <v>274</v>
      </c>
      <c r="BD14" s="23">
        <v>232</v>
      </c>
      <c r="BE14" s="23">
        <v>191</v>
      </c>
      <c r="BF14" s="23">
        <v>253</v>
      </c>
      <c r="BG14" s="23">
        <v>215</v>
      </c>
      <c r="BH14" s="23">
        <v>177</v>
      </c>
      <c r="BI14" s="23">
        <v>20</v>
      </c>
      <c r="BJ14" s="23">
        <v>17</v>
      </c>
      <c r="BK14" s="23">
        <v>14</v>
      </c>
    </row>
    <row r="15" spans="2:63" x14ac:dyDescent="0.35">
      <c r="B15" s="4">
        <v>2028</v>
      </c>
      <c r="C15" s="22">
        <v>722</v>
      </c>
      <c r="D15" s="22">
        <v>588</v>
      </c>
      <c r="E15" s="22">
        <v>455</v>
      </c>
      <c r="F15" s="22">
        <v>309</v>
      </c>
      <c r="G15" s="22">
        <v>254</v>
      </c>
      <c r="H15" s="22">
        <v>198</v>
      </c>
      <c r="I15" s="22">
        <v>413</v>
      </c>
      <c r="J15" s="22">
        <v>335</v>
      </c>
      <c r="K15" s="22">
        <v>256</v>
      </c>
      <c r="M15" s="22">
        <v>504</v>
      </c>
      <c r="N15" s="22">
        <v>412</v>
      </c>
      <c r="O15" s="22">
        <v>319</v>
      </c>
      <c r="P15" s="22">
        <v>297</v>
      </c>
      <c r="Q15" s="22">
        <v>244</v>
      </c>
      <c r="R15" s="22">
        <v>191</v>
      </c>
      <c r="S15" s="22">
        <v>207</v>
      </c>
      <c r="T15" s="22">
        <v>168</v>
      </c>
      <c r="U15" s="22">
        <v>129</v>
      </c>
      <c r="W15" s="4">
        <v>2028</v>
      </c>
      <c r="X15" s="22">
        <v>363</v>
      </c>
      <c r="Y15" s="22">
        <v>297</v>
      </c>
      <c r="Z15" s="22">
        <v>231</v>
      </c>
      <c r="AA15" s="22">
        <v>258</v>
      </c>
      <c r="AB15" s="22">
        <v>212</v>
      </c>
      <c r="AC15" s="22">
        <v>166</v>
      </c>
      <c r="AD15" s="22">
        <v>105</v>
      </c>
      <c r="AE15" s="22">
        <v>85</v>
      </c>
      <c r="AF15" s="22">
        <v>65</v>
      </c>
      <c r="AH15" s="22">
        <v>305</v>
      </c>
      <c r="AI15" s="22">
        <v>250</v>
      </c>
      <c r="AJ15" s="22">
        <v>195</v>
      </c>
      <c r="AK15" s="22">
        <v>251</v>
      </c>
      <c r="AL15" s="22">
        <v>206</v>
      </c>
      <c r="AM15" s="22">
        <v>161</v>
      </c>
      <c r="AN15" s="22">
        <v>55</v>
      </c>
      <c r="AO15" s="22">
        <v>44</v>
      </c>
      <c r="AP15" s="22">
        <v>34</v>
      </c>
      <c r="AR15" s="4">
        <v>2028</v>
      </c>
      <c r="AS15" s="22">
        <v>287</v>
      </c>
      <c r="AT15" s="22">
        <v>235</v>
      </c>
      <c r="AU15" s="22">
        <v>184</v>
      </c>
      <c r="AV15" s="22">
        <v>251</v>
      </c>
      <c r="AW15" s="22">
        <v>206</v>
      </c>
      <c r="AX15" s="22">
        <v>161</v>
      </c>
      <c r="AY15" s="22">
        <v>37</v>
      </c>
      <c r="AZ15" s="22">
        <v>30</v>
      </c>
      <c r="BA15" s="22">
        <v>23</v>
      </c>
      <c r="BC15" s="22">
        <v>269</v>
      </c>
      <c r="BD15" s="22">
        <v>220</v>
      </c>
      <c r="BE15" s="22">
        <v>172</v>
      </c>
      <c r="BF15" s="22">
        <v>251</v>
      </c>
      <c r="BG15" s="22">
        <v>206</v>
      </c>
      <c r="BH15" s="22">
        <v>161</v>
      </c>
      <c r="BI15" s="22">
        <v>18</v>
      </c>
      <c r="BJ15" s="22">
        <v>15</v>
      </c>
      <c r="BK15" s="22">
        <v>11</v>
      </c>
    </row>
    <row r="16" spans="2:63" x14ac:dyDescent="0.35">
      <c r="B16" s="5">
        <v>2029</v>
      </c>
      <c r="C16" s="23">
        <v>713</v>
      </c>
      <c r="D16" s="23">
        <v>553</v>
      </c>
      <c r="E16" s="23">
        <v>393</v>
      </c>
      <c r="F16" s="23">
        <v>307</v>
      </c>
      <c r="G16" s="23">
        <v>245</v>
      </c>
      <c r="H16" s="23">
        <v>184</v>
      </c>
      <c r="I16" s="23">
        <v>407</v>
      </c>
      <c r="J16" s="23">
        <v>308</v>
      </c>
      <c r="K16" s="23">
        <v>209</v>
      </c>
      <c r="L16" s="28"/>
      <c r="M16" s="23">
        <v>499</v>
      </c>
      <c r="N16" s="23">
        <v>390</v>
      </c>
      <c r="O16" s="23">
        <v>281</v>
      </c>
      <c r="P16" s="23">
        <v>294</v>
      </c>
      <c r="Q16" s="23">
        <v>235</v>
      </c>
      <c r="R16" s="23">
        <v>176</v>
      </c>
      <c r="S16" s="23">
        <v>204</v>
      </c>
      <c r="T16" s="23">
        <v>155</v>
      </c>
      <c r="U16" s="23">
        <v>105</v>
      </c>
      <c r="W16" s="5">
        <v>2029</v>
      </c>
      <c r="X16" s="23">
        <v>360</v>
      </c>
      <c r="Y16" s="23">
        <v>283</v>
      </c>
      <c r="Z16" s="23">
        <v>207</v>
      </c>
      <c r="AA16" s="23">
        <v>256</v>
      </c>
      <c r="AB16" s="23">
        <v>205</v>
      </c>
      <c r="AC16" s="23">
        <v>154</v>
      </c>
      <c r="AD16" s="23">
        <v>103</v>
      </c>
      <c r="AE16" s="23">
        <v>78</v>
      </c>
      <c r="AF16" s="23">
        <v>53</v>
      </c>
      <c r="AG16" s="28"/>
      <c r="AH16" s="23">
        <v>302</v>
      </c>
      <c r="AI16" s="23">
        <v>239</v>
      </c>
      <c r="AJ16" s="23">
        <v>177</v>
      </c>
      <c r="AK16" s="23">
        <v>248</v>
      </c>
      <c r="AL16" s="23">
        <v>199</v>
      </c>
      <c r="AM16" s="23">
        <v>149</v>
      </c>
      <c r="AN16" s="23">
        <v>54</v>
      </c>
      <c r="AO16" s="23">
        <v>41</v>
      </c>
      <c r="AP16" s="23">
        <v>28</v>
      </c>
      <c r="AR16" s="5">
        <v>2029</v>
      </c>
      <c r="AS16" s="23">
        <v>284</v>
      </c>
      <c r="AT16" s="23">
        <v>226</v>
      </c>
      <c r="AU16" s="23">
        <v>167</v>
      </c>
      <c r="AV16" s="23">
        <v>248</v>
      </c>
      <c r="AW16" s="23">
        <v>199</v>
      </c>
      <c r="AX16" s="23">
        <v>149</v>
      </c>
      <c r="AY16" s="23">
        <v>36</v>
      </c>
      <c r="AZ16" s="23">
        <v>27</v>
      </c>
      <c r="BA16" s="23">
        <v>19</v>
      </c>
      <c r="BB16" s="28"/>
      <c r="BC16" s="23">
        <v>266</v>
      </c>
      <c r="BD16" s="23">
        <v>212</v>
      </c>
      <c r="BE16" s="23">
        <v>158</v>
      </c>
      <c r="BF16" s="23">
        <v>248</v>
      </c>
      <c r="BG16" s="23">
        <v>199</v>
      </c>
      <c r="BH16" s="23">
        <v>149</v>
      </c>
      <c r="BI16" s="23">
        <v>18</v>
      </c>
      <c r="BJ16" s="23">
        <v>14</v>
      </c>
      <c r="BK16" s="23">
        <v>9</v>
      </c>
    </row>
    <row r="17" spans="2:63" x14ac:dyDescent="0.35">
      <c r="B17" s="4">
        <v>2030</v>
      </c>
      <c r="C17" s="22">
        <v>691</v>
      </c>
      <c r="D17" s="22">
        <v>544</v>
      </c>
      <c r="E17" s="22">
        <v>346</v>
      </c>
      <c r="F17" s="22">
        <v>298</v>
      </c>
      <c r="G17" s="22">
        <v>239</v>
      </c>
      <c r="H17" s="22">
        <v>175</v>
      </c>
      <c r="I17" s="22">
        <v>393</v>
      </c>
      <c r="J17" s="22">
        <v>305</v>
      </c>
      <c r="K17" s="22">
        <v>171</v>
      </c>
      <c r="M17" s="22">
        <v>484</v>
      </c>
      <c r="N17" s="22">
        <v>383</v>
      </c>
      <c r="O17" s="22">
        <v>254</v>
      </c>
      <c r="P17" s="22">
        <v>287</v>
      </c>
      <c r="Q17" s="22">
        <v>230</v>
      </c>
      <c r="R17" s="22">
        <v>168</v>
      </c>
      <c r="S17" s="22">
        <v>197</v>
      </c>
      <c r="T17" s="22">
        <v>153</v>
      </c>
      <c r="U17" s="22">
        <v>86</v>
      </c>
      <c r="W17" s="4">
        <v>2030</v>
      </c>
      <c r="X17" s="22">
        <v>349</v>
      </c>
      <c r="Y17" s="22">
        <v>277</v>
      </c>
      <c r="Z17" s="22">
        <v>190</v>
      </c>
      <c r="AA17" s="22">
        <v>249</v>
      </c>
      <c r="AB17" s="22">
        <v>200</v>
      </c>
      <c r="AC17" s="22">
        <v>146</v>
      </c>
      <c r="AD17" s="22">
        <v>100</v>
      </c>
      <c r="AE17" s="22">
        <v>77</v>
      </c>
      <c r="AF17" s="22">
        <v>43</v>
      </c>
      <c r="AH17" s="22">
        <v>294</v>
      </c>
      <c r="AI17" s="22">
        <v>234</v>
      </c>
      <c r="AJ17" s="22">
        <v>164</v>
      </c>
      <c r="AK17" s="22">
        <v>242</v>
      </c>
      <c r="AL17" s="22">
        <v>194</v>
      </c>
      <c r="AM17" s="22">
        <v>142</v>
      </c>
      <c r="AN17" s="22">
        <v>52</v>
      </c>
      <c r="AO17" s="22">
        <v>40</v>
      </c>
      <c r="AP17" s="22">
        <v>23</v>
      </c>
      <c r="AR17" s="4">
        <v>2030</v>
      </c>
      <c r="AS17" s="22">
        <v>276</v>
      </c>
      <c r="AT17" s="22">
        <v>221</v>
      </c>
      <c r="AU17" s="22">
        <v>157</v>
      </c>
      <c r="AV17" s="22">
        <v>242</v>
      </c>
      <c r="AW17" s="22">
        <v>194</v>
      </c>
      <c r="AX17" s="22">
        <v>142</v>
      </c>
      <c r="AY17" s="22">
        <v>35</v>
      </c>
      <c r="AZ17" s="22">
        <v>27</v>
      </c>
      <c r="BA17" s="22">
        <v>15</v>
      </c>
      <c r="BC17" s="22">
        <v>259</v>
      </c>
      <c r="BD17" s="22">
        <v>207</v>
      </c>
      <c r="BE17" s="22">
        <v>149</v>
      </c>
      <c r="BF17" s="22">
        <v>242</v>
      </c>
      <c r="BG17" s="22">
        <v>194</v>
      </c>
      <c r="BH17" s="22">
        <v>142</v>
      </c>
      <c r="BI17" s="22">
        <v>17</v>
      </c>
      <c r="BJ17" s="22">
        <v>13</v>
      </c>
      <c r="BK17" s="22">
        <v>8</v>
      </c>
    </row>
    <row r="18" spans="2:63" x14ac:dyDescent="0.35">
      <c r="B18" s="5">
        <v>2031</v>
      </c>
      <c r="C18" s="23">
        <v>669</v>
      </c>
      <c r="D18" s="23">
        <v>534</v>
      </c>
      <c r="E18" s="23">
        <v>335</v>
      </c>
      <c r="F18" s="23">
        <v>290</v>
      </c>
      <c r="G18" s="23">
        <v>234</v>
      </c>
      <c r="H18" s="23">
        <v>166</v>
      </c>
      <c r="I18" s="23">
        <v>379</v>
      </c>
      <c r="J18" s="23">
        <v>301</v>
      </c>
      <c r="K18" s="23">
        <v>168</v>
      </c>
      <c r="L18" s="28"/>
      <c r="M18" s="23">
        <v>468</v>
      </c>
      <c r="N18" s="23">
        <v>375</v>
      </c>
      <c r="O18" s="23">
        <v>244</v>
      </c>
      <c r="P18" s="23">
        <v>278</v>
      </c>
      <c r="Q18" s="23">
        <v>224</v>
      </c>
      <c r="R18" s="23">
        <v>160</v>
      </c>
      <c r="S18" s="23">
        <v>190</v>
      </c>
      <c r="T18" s="23">
        <v>151</v>
      </c>
      <c r="U18" s="23">
        <v>84</v>
      </c>
      <c r="W18" s="5">
        <v>2031</v>
      </c>
      <c r="X18" s="23">
        <v>338</v>
      </c>
      <c r="Y18" s="23">
        <v>271</v>
      </c>
      <c r="Z18" s="23">
        <v>182</v>
      </c>
      <c r="AA18" s="23">
        <v>242</v>
      </c>
      <c r="AB18" s="23">
        <v>195</v>
      </c>
      <c r="AC18" s="23">
        <v>139</v>
      </c>
      <c r="AD18" s="23">
        <v>96</v>
      </c>
      <c r="AE18" s="23">
        <v>76</v>
      </c>
      <c r="AF18" s="23">
        <v>43</v>
      </c>
      <c r="AG18" s="28"/>
      <c r="AH18" s="23">
        <v>285</v>
      </c>
      <c r="AI18" s="23">
        <v>229</v>
      </c>
      <c r="AJ18" s="23">
        <v>157</v>
      </c>
      <c r="AK18" s="23">
        <v>235</v>
      </c>
      <c r="AL18" s="23">
        <v>189</v>
      </c>
      <c r="AM18" s="23">
        <v>135</v>
      </c>
      <c r="AN18" s="23">
        <v>50</v>
      </c>
      <c r="AO18" s="23">
        <v>40</v>
      </c>
      <c r="AP18" s="23">
        <v>22</v>
      </c>
      <c r="AR18" s="5">
        <v>2031</v>
      </c>
      <c r="AS18" s="23">
        <v>268</v>
      </c>
      <c r="AT18" s="23">
        <v>216</v>
      </c>
      <c r="AU18" s="23">
        <v>150</v>
      </c>
      <c r="AV18" s="23">
        <v>235</v>
      </c>
      <c r="AW18" s="23">
        <v>189</v>
      </c>
      <c r="AX18" s="23">
        <v>135</v>
      </c>
      <c r="AY18" s="23">
        <v>33</v>
      </c>
      <c r="AZ18" s="23">
        <v>27</v>
      </c>
      <c r="BA18" s="23">
        <v>15</v>
      </c>
      <c r="BB18" s="28"/>
      <c r="BC18" s="23">
        <v>251</v>
      </c>
      <c r="BD18" s="23">
        <v>202</v>
      </c>
      <c r="BE18" s="23">
        <v>142</v>
      </c>
      <c r="BF18" s="23">
        <v>235</v>
      </c>
      <c r="BG18" s="23">
        <v>189</v>
      </c>
      <c r="BH18" s="23">
        <v>135</v>
      </c>
      <c r="BI18" s="23">
        <v>17</v>
      </c>
      <c r="BJ18" s="23">
        <v>13</v>
      </c>
      <c r="BK18" s="23">
        <v>7</v>
      </c>
    </row>
    <row r="19" spans="2:63" x14ac:dyDescent="0.35">
      <c r="B19" s="4">
        <v>2032</v>
      </c>
      <c r="C19" s="22">
        <v>659</v>
      </c>
      <c r="D19" s="22">
        <v>525</v>
      </c>
      <c r="E19" s="22">
        <v>323</v>
      </c>
      <c r="F19" s="22">
        <v>282</v>
      </c>
      <c r="G19" s="22">
        <v>228</v>
      </c>
      <c r="H19" s="22">
        <v>158</v>
      </c>
      <c r="I19" s="22">
        <v>377</v>
      </c>
      <c r="J19" s="22">
        <v>296</v>
      </c>
      <c r="K19" s="22">
        <v>164</v>
      </c>
      <c r="M19" s="22">
        <v>460</v>
      </c>
      <c r="N19" s="22">
        <v>368</v>
      </c>
      <c r="O19" s="22">
        <v>235</v>
      </c>
      <c r="P19" s="22">
        <v>270</v>
      </c>
      <c r="Q19" s="22">
        <v>219</v>
      </c>
      <c r="R19" s="22">
        <v>152</v>
      </c>
      <c r="S19" s="22">
        <v>189</v>
      </c>
      <c r="T19" s="22">
        <v>149</v>
      </c>
      <c r="U19" s="22">
        <v>82</v>
      </c>
      <c r="W19" s="4">
        <v>2032</v>
      </c>
      <c r="X19" s="22">
        <v>331</v>
      </c>
      <c r="Y19" s="22">
        <v>266</v>
      </c>
      <c r="Z19" s="22">
        <v>174</v>
      </c>
      <c r="AA19" s="22">
        <v>235</v>
      </c>
      <c r="AB19" s="22">
        <v>191</v>
      </c>
      <c r="AC19" s="22">
        <v>132</v>
      </c>
      <c r="AD19" s="22">
        <v>96</v>
      </c>
      <c r="AE19" s="22">
        <v>75</v>
      </c>
      <c r="AF19" s="22">
        <v>42</v>
      </c>
      <c r="AH19" s="22">
        <v>278</v>
      </c>
      <c r="AI19" s="22">
        <v>224</v>
      </c>
      <c r="AJ19" s="22">
        <v>150</v>
      </c>
      <c r="AK19" s="22">
        <v>228</v>
      </c>
      <c r="AL19" s="22">
        <v>185</v>
      </c>
      <c r="AM19" s="22">
        <v>128</v>
      </c>
      <c r="AN19" s="22">
        <v>50</v>
      </c>
      <c r="AO19" s="22">
        <v>39</v>
      </c>
      <c r="AP19" s="22">
        <v>22</v>
      </c>
      <c r="AR19" s="4">
        <v>2032</v>
      </c>
      <c r="AS19" s="22">
        <v>261</v>
      </c>
      <c r="AT19" s="22">
        <v>211</v>
      </c>
      <c r="AU19" s="22">
        <v>143</v>
      </c>
      <c r="AV19" s="22">
        <v>228</v>
      </c>
      <c r="AW19" s="22">
        <v>185</v>
      </c>
      <c r="AX19" s="22">
        <v>128</v>
      </c>
      <c r="AY19" s="22">
        <v>33</v>
      </c>
      <c r="AZ19" s="22">
        <v>26</v>
      </c>
      <c r="BA19" s="22">
        <v>15</v>
      </c>
      <c r="BC19" s="22">
        <v>244</v>
      </c>
      <c r="BD19" s="22">
        <v>198</v>
      </c>
      <c r="BE19" s="22">
        <v>135</v>
      </c>
      <c r="BF19" s="22">
        <v>228</v>
      </c>
      <c r="BG19" s="22">
        <v>185</v>
      </c>
      <c r="BH19" s="22">
        <v>128</v>
      </c>
      <c r="BI19" s="22">
        <v>17</v>
      </c>
      <c r="BJ19" s="22">
        <v>13</v>
      </c>
      <c r="BK19" s="22">
        <v>7</v>
      </c>
    </row>
    <row r="20" spans="2:63" x14ac:dyDescent="0.35">
      <c r="B20" s="5">
        <v>2033</v>
      </c>
      <c r="C20" s="23">
        <v>648</v>
      </c>
      <c r="D20" s="23">
        <v>515</v>
      </c>
      <c r="E20" s="23">
        <v>311</v>
      </c>
      <c r="F20" s="23">
        <v>274</v>
      </c>
      <c r="G20" s="23">
        <v>223</v>
      </c>
      <c r="H20" s="23">
        <v>151</v>
      </c>
      <c r="I20" s="23">
        <v>375</v>
      </c>
      <c r="J20" s="23">
        <v>292</v>
      </c>
      <c r="K20" s="23">
        <v>160</v>
      </c>
      <c r="L20" s="28"/>
      <c r="M20" s="23">
        <v>450</v>
      </c>
      <c r="N20" s="23">
        <v>360</v>
      </c>
      <c r="O20" s="23">
        <v>225</v>
      </c>
      <c r="P20" s="23">
        <v>262</v>
      </c>
      <c r="Q20" s="23">
        <v>214</v>
      </c>
      <c r="R20" s="23">
        <v>145</v>
      </c>
      <c r="S20" s="23">
        <v>188</v>
      </c>
      <c r="T20" s="23">
        <v>147</v>
      </c>
      <c r="U20" s="23">
        <v>80</v>
      </c>
      <c r="W20" s="5">
        <v>2033</v>
      </c>
      <c r="X20" s="23">
        <v>323</v>
      </c>
      <c r="Y20" s="23">
        <v>260</v>
      </c>
      <c r="Z20" s="23">
        <v>166</v>
      </c>
      <c r="AA20" s="23">
        <v>228</v>
      </c>
      <c r="AB20" s="23">
        <v>186</v>
      </c>
      <c r="AC20" s="23">
        <v>126</v>
      </c>
      <c r="AD20" s="23">
        <v>95</v>
      </c>
      <c r="AE20" s="23">
        <v>74</v>
      </c>
      <c r="AF20" s="23">
        <v>41</v>
      </c>
      <c r="AG20" s="28"/>
      <c r="AH20" s="23">
        <v>271</v>
      </c>
      <c r="AI20" s="23">
        <v>219</v>
      </c>
      <c r="AJ20" s="23">
        <v>143</v>
      </c>
      <c r="AK20" s="23">
        <v>221</v>
      </c>
      <c r="AL20" s="23">
        <v>180</v>
      </c>
      <c r="AM20" s="23">
        <v>122</v>
      </c>
      <c r="AN20" s="23">
        <v>50</v>
      </c>
      <c r="AO20" s="23">
        <v>39</v>
      </c>
      <c r="AP20" s="23">
        <v>21</v>
      </c>
      <c r="AR20" s="5">
        <v>2033</v>
      </c>
      <c r="AS20" s="23">
        <v>254</v>
      </c>
      <c r="AT20" s="23">
        <v>206</v>
      </c>
      <c r="AU20" s="23">
        <v>136</v>
      </c>
      <c r="AV20" s="23">
        <v>221</v>
      </c>
      <c r="AW20" s="23">
        <v>180</v>
      </c>
      <c r="AX20" s="23">
        <v>122</v>
      </c>
      <c r="AY20" s="23">
        <v>33</v>
      </c>
      <c r="AZ20" s="23">
        <v>26</v>
      </c>
      <c r="BA20" s="23">
        <v>14</v>
      </c>
      <c r="BB20" s="28"/>
      <c r="BC20" s="23">
        <v>238</v>
      </c>
      <c r="BD20" s="23">
        <v>193</v>
      </c>
      <c r="BE20" s="23">
        <v>129</v>
      </c>
      <c r="BF20" s="23">
        <v>221</v>
      </c>
      <c r="BG20" s="23">
        <v>180</v>
      </c>
      <c r="BH20" s="23">
        <v>122</v>
      </c>
      <c r="BI20" s="23">
        <v>17</v>
      </c>
      <c r="BJ20" s="23">
        <v>13</v>
      </c>
      <c r="BK20" s="23">
        <v>7</v>
      </c>
    </row>
    <row r="21" spans="2:63" x14ac:dyDescent="0.35">
      <c r="B21" s="4">
        <v>2034</v>
      </c>
      <c r="C21" s="22">
        <v>634</v>
      </c>
      <c r="D21" s="22">
        <v>506</v>
      </c>
      <c r="E21" s="22">
        <v>301</v>
      </c>
      <c r="F21" s="22">
        <v>266</v>
      </c>
      <c r="G21" s="22">
        <v>218</v>
      </c>
      <c r="H21" s="22">
        <v>143</v>
      </c>
      <c r="I21" s="22">
        <v>368</v>
      </c>
      <c r="J21" s="22">
        <v>288</v>
      </c>
      <c r="K21" s="22">
        <v>157</v>
      </c>
      <c r="M21" s="22">
        <v>440</v>
      </c>
      <c r="N21" s="22">
        <v>353</v>
      </c>
      <c r="O21" s="22">
        <v>217</v>
      </c>
      <c r="P21" s="22">
        <v>255</v>
      </c>
      <c r="Q21" s="22">
        <v>209</v>
      </c>
      <c r="R21" s="22">
        <v>138</v>
      </c>
      <c r="S21" s="22">
        <v>185</v>
      </c>
      <c r="T21" s="22">
        <v>145</v>
      </c>
      <c r="U21" s="22">
        <v>79</v>
      </c>
      <c r="W21" s="4">
        <v>2034</v>
      </c>
      <c r="X21" s="22">
        <v>315</v>
      </c>
      <c r="Y21" s="22">
        <v>254</v>
      </c>
      <c r="Z21" s="22">
        <v>159</v>
      </c>
      <c r="AA21" s="22">
        <v>222</v>
      </c>
      <c r="AB21" s="22">
        <v>181</v>
      </c>
      <c r="AC21" s="22">
        <v>120</v>
      </c>
      <c r="AD21" s="22">
        <v>93</v>
      </c>
      <c r="AE21" s="22">
        <v>73</v>
      </c>
      <c r="AF21" s="22">
        <v>40</v>
      </c>
      <c r="AH21" s="22">
        <v>263</v>
      </c>
      <c r="AI21" s="22">
        <v>214</v>
      </c>
      <c r="AJ21" s="22">
        <v>137</v>
      </c>
      <c r="AK21" s="22">
        <v>214</v>
      </c>
      <c r="AL21" s="22">
        <v>176</v>
      </c>
      <c r="AM21" s="22">
        <v>116</v>
      </c>
      <c r="AN21" s="22">
        <v>49</v>
      </c>
      <c r="AO21" s="22">
        <v>38</v>
      </c>
      <c r="AP21" s="22">
        <v>21</v>
      </c>
      <c r="AR21" s="4">
        <v>2034</v>
      </c>
      <c r="AS21" s="22">
        <v>247</v>
      </c>
      <c r="AT21" s="22">
        <v>201</v>
      </c>
      <c r="AU21" s="22">
        <v>130</v>
      </c>
      <c r="AV21" s="22">
        <v>214</v>
      </c>
      <c r="AW21" s="22">
        <v>176</v>
      </c>
      <c r="AX21" s="22">
        <v>116</v>
      </c>
      <c r="AY21" s="22">
        <v>32</v>
      </c>
      <c r="AZ21" s="22">
        <v>25</v>
      </c>
      <c r="BA21" s="22">
        <v>14</v>
      </c>
      <c r="BC21" s="22">
        <v>231</v>
      </c>
      <c r="BD21" s="22">
        <v>188</v>
      </c>
      <c r="BE21" s="22">
        <v>123</v>
      </c>
      <c r="BF21" s="22">
        <v>214</v>
      </c>
      <c r="BG21" s="22">
        <v>176</v>
      </c>
      <c r="BH21" s="22">
        <v>116</v>
      </c>
      <c r="BI21" s="22">
        <v>16</v>
      </c>
      <c r="BJ21" s="22">
        <v>13</v>
      </c>
      <c r="BK21" s="22">
        <v>7</v>
      </c>
    </row>
    <row r="22" spans="2:63" x14ac:dyDescent="0.35">
      <c r="B22" s="5">
        <v>2035</v>
      </c>
      <c r="C22" s="23">
        <v>620</v>
      </c>
      <c r="D22" s="23">
        <v>497</v>
      </c>
      <c r="E22" s="23">
        <v>292</v>
      </c>
      <c r="F22" s="23">
        <v>258</v>
      </c>
      <c r="G22" s="23">
        <v>213</v>
      </c>
      <c r="H22" s="23">
        <v>137</v>
      </c>
      <c r="I22" s="23">
        <v>362</v>
      </c>
      <c r="J22" s="23">
        <v>284</v>
      </c>
      <c r="K22" s="23">
        <v>156</v>
      </c>
      <c r="L22" s="28"/>
      <c r="M22" s="23">
        <v>429</v>
      </c>
      <c r="N22" s="23">
        <v>346</v>
      </c>
      <c r="O22" s="23">
        <v>209</v>
      </c>
      <c r="P22" s="23">
        <v>247</v>
      </c>
      <c r="Q22" s="23">
        <v>204</v>
      </c>
      <c r="R22" s="23">
        <v>131</v>
      </c>
      <c r="S22" s="23">
        <v>181</v>
      </c>
      <c r="T22" s="23">
        <v>143</v>
      </c>
      <c r="U22" s="23">
        <v>78</v>
      </c>
      <c r="W22" s="5">
        <v>2035</v>
      </c>
      <c r="X22" s="23">
        <v>306</v>
      </c>
      <c r="Y22" s="23">
        <v>249</v>
      </c>
      <c r="Z22" s="23">
        <v>153</v>
      </c>
      <c r="AA22" s="23">
        <v>215</v>
      </c>
      <c r="AB22" s="23">
        <v>177</v>
      </c>
      <c r="AC22" s="23">
        <v>114</v>
      </c>
      <c r="AD22" s="23">
        <v>91</v>
      </c>
      <c r="AE22" s="23">
        <v>72</v>
      </c>
      <c r="AF22" s="23">
        <v>39</v>
      </c>
      <c r="AG22" s="28"/>
      <c r="AH22" s="23">
        <v>256</v>
      </c>
      <c r="AI22" s="23">
        <v>209</v>
      </c>
      <c r="AJ22" s="23">
        <v>131</v>
      </c>
      <c r="AK22" s="23">
        <v>208</v>
      </c>
      <c r="AL22" s="23">
        <v>171</v>
      </c>
      <c r="AM22" s="23">
        <v>110</v>
      </c>
      <c r="AN22" s="23">
        <v>48</v>
      </c>
      <c r="AO22" s="23">
        <v>38</v>
      </c>
      <c r="AP22" s="23">
        <v>21</v>
      </c>
      <c r="AR22" s="5">
        <v>2035</v>
      </c>
      <c r="AS22" s="23">
        <v>240</v>
      </c>
      <c r="AT22" s="23">
        <v>196</v>
      </c>
      <c r="AU22" s="23">
        <v>124</v>
      </c>
      <c r="AV22" s="23">
        <v>208</v>
      </c>
      <c r="AW22" s="23">
        <v>171</v>
      </c>
      <c r="AX22" s="23">
        <v>110</v>
      </c>
      <c r="AY22" s="23">
        <v>32</v>
      </c>
      <c r="AZ22" s="23">
        <v>25</v>
      </c>
      <c r="BA22" s="23">
        <v>14</v>
      </c>
      <c r="BB22" s="28"/>
      <c r="BC22" s="23">
        <v>224</v>
      </c>
      <c r="BD22" s="23">
        <v>184</v>
      </c>
      <c r="BE22" s="23">
        <v>117</v>
      </c>
      <c r="BF22" s="23">
        <v>208</v>
      </c>
      <c r="BG22" s="23">
        <v>171</v>
      </c>
      <c r="BH22" s="23">
        <v>110</v>
      </c>
      <c r="BI22" s="23">
        <v>16</v>
      </c>
      <c r="BJ22" s="23">
        <v>13</v>
      </c>
      <c r="BK22" s="23">
        <v>7</v>
      </c>
    </row>
    <row r="23" spans="2:63" x14ac:dyDescent="0.35">
      <c r="B23" s="4">
        <v>2036</v>
      </c>
      <c r="C23" s="22">
        <v>605</v>
      </c>
      <c r="D23" s="22">
        <v>488</v>
      </c>
      <c r="E23" s="22">
        <v>284</v>
      </c>
      <c r="F23" s="22">
        <v>251</v>
      </c>
      <c r="G23" s="22">
        <v>208</v>
      </c>
      <c r="H23" s="22">
        <v>130</v>
      </c>
      <c r="I23" s="22">
        <v>355</v>
      </c>
      <c r="J23" s="22">
        <v>280</v>
      </c>
      <c r="K23" s="22">
        <v>154</v>
      </c>
      <c r="M23" s="22">
        <v>418</v>
      </c>
      <c r="N23" s="22">
        <v>339</v>
      </c>
      <c r="O23" s="22">
        <v>202</v>
      </c>
      <c r="P23" s="22">
        <v>240</v>
      </c>
      <c r="Q23" s="22">
        <v>199</v>
      </c>
      <c r="R23" s="22">
        <v>125</v>
      </c>
      <c r="S23" s="22">
        <v>178</v>
      </c>
      <c r="T23" s="22">
        <v>141</v>
      </c>
      <c r="U23" s="22">
        <v>77</v>
      </c>
      <c r="W23" s="4">
        <v>2036</v>
      </c>
      <c r="X23" s="22">
        <v>298</v>
      </c>
      <c r="Y23" s="22">
        <v>244</v>
      </c>
      <c r="Z23" s="22">
        <v>147</v>
      </c>
      <c r="AA23" s="22">
        <v>209</v>
      </c>
      <c r="AB23" s="22">
        <v>173</v>
      </c>
      <c r="AC23" s="22">
        <v>108</v>
      </c>
      <c r="AD23" s="22">
        <v>90</v>
      </c>
      <c r="AE23" s="22">
        <v>71</v>
      </c>
      <c r="AF23" s="22">
        <v>39</v>
      </c>
      <c r="AH23" s="22">
        <v>249</v>
      </c>
      <c r="AI23" s="22">
        <v>204</v>
      </c>
      <c r="AJ23" s="22">
        <v>125</v>
      </c>
      <c r="AK23" s="22">
        <v>202</v>
      </c>
      <c r="AL23" s="22">
        <v>167</v>
      </c>
      <c r="AM23" s="22">
        <v>105</v>
      </c>
      <c r="AN23" s="22">
        <v>47</v>
      </c>
      <c r="AO23" s="22">
        <v>37</v>
      </c>
      <c r="AP23" s="22">
        <v>20</v>
      </c>
      <c r="AR23" s="4">
        <v>2036</v>
      </c>
      <c r="AS23" s="22">
        <v>233</v>
      </c>
      <c r="AT23" s="22">
        <v>192</v>
      </c>
      <c r="AU23" s="22">
        <v>118</v>
      </c>
      <c r="AV23" s="22">
        <v>202</v>
      </c>
      <c r="AW23" s="22">
        <v>167</v>
      </c>
      <c r="AX23" s="22">
        <v>105</v>
      </c>
      <c r="AY23" s="22">
        <v>31</v>
      </c>
      <c r="AZ23" s="22">
        <v>25</v>
      </c>
      <c r="BA23" s="22">
        <v>14</v>
      </c>
      <c r="BC23" s="22">
        <v>218</v>
      </c>
      <c r="BD23" s="22">
        <v>180</v>
      </c>
      <c r="BE23" s="22">
        <v>112</v>
      </c>
      <c r="BF23" s="22">
        <v>202</v>
      </c>
      <c r="BG23" s="22">
        <v>167</v>
      </c>
      <c r="BH23" s="22">
        <v>105</v>
      </c>
      <c r="BI23" s="22">
        <v>16</v>
      </c>
      <c r="BJ23" s="22">
        <v>12</v>
      </c>
      <c r="BK23" s="22">
        <v>7</v>
      </c>
    </row>
    <row r="24" spans="2:63" x14ac:dyDescent="0.35">
      <c r="B24" s="5">
        <v>2037</v>
      </c>
      <c r="C24" s="23">
        <v>591</v>
      </c>
      <c r="D24" s="23">
        <v>479</v>
      </c>
      <c r="E24" s="23">
        <v>277</v>
      </c>
      <c r="F24" s="23">
        <v>244</v>
      </c>
      <c r="G24" s="23">
        <v>203</v>
      </c>
      <c r="H24" s="23">
        <v>124</v>
      </c>
      <c r="I24" s="23">
        <v>348</v>
      </c>
      <c r="J24" s="23">
        <v>277</v>
      </c>
      <c r="K24" s="23">
        <v>154</v>
      </c>
      <c r="L24" s="28"/>
      <c r="M24" s="23">
        <v>407</v>
      </c>
      <c r="N24" s="23">
        <v>333</v>
      </c>
      <c r="O24" s="23">
        <v>195</v>
      </c>
      <c r="P24" s="23">
        <v>233</v>
      </c>
      <c r="Q24" s="23">
        <v>194</v>
      </c>
      <c r="R24" s="23">
        <v>119</v>
      </c>
      <c r="S24" s="23">
        <v>174</v>
      </c>
      <c r="T24" s="23">
        <v>139</v>
      </c>
      <c r="U24" s="23">
        <v>77</v>
      </c>
      <c r="W24" s="5">
        <v>2037</v>
      </c>
      <c r="X24" s="23">
        <v>290</v>
      </c>
      <c r="Y24" s="23">
        <v>239</v>
      </c>
      <c r="Z24" s="23">
        <v>142</v>
      </c>
      <c r="AA24" s="23">
        <v>203</v>
      </c>
      <c r="AB24" s="23">
        <v>169</v>
      </c>
      <c r="AC24" s="23">
        <v>103</v>
      </c>
      <c r="AD24" s="23">
        <v>88</v>
      </c>
      <c r="AE24" s="23">
        <v>70</v>
      </c>
      <c r="AF24" s="23">
        <v>39</v>
      </c>
      <c r="AG24" s="28"/>
      <c r="AH24" s="23">
        <v>242</v>
      </c>
      <c r="AI24" s="23">
        <v>200</v>
      </c>
      <c r="AJ24" s="23">
        <v>120</v>
      </c>
      <c r="AK24" s="23">
        <v>196</v>
      </c>
      <c r="AL24" s="23">
        <v>163</v>
      </c>
      <c r="AM24" s="23">
        <v>100</v>
      </c>
      <c r="AN24" s="23">
        <v>46</v>
      </c>
      <c r="AO24" s="23">
        <v>36</v>
      </c>
      <c r="AP24" s="23">
        <v>20</v>
      </c>
      <c r="AR24" s="5">
        <v>2037</v>
      </c>
      <c r="AS24" s="23">
        <v>227</v>
      </c>
      <c r="AT24" s="23">
        <v>188</v>
      </c>
      <c r="AU24" s="23">
        <v>113</v>
      </c>
      <c r="AV24" s="23">
        <v>196</v>
      </c>
      <c r="AW24" s="23">
        <v>163</v>
      </c>
      <c r="AX24" s="23">
        <v>100</v>
      </c>
      <c r="AY24" s="23">
        <v>31</v>
      </c>
      <c r="AZ24" s="23">
        <v>24</v>
      </c>
      <c r="BA24" s="23">
        <v>14</v>
      </c>
      <c r="BB24" s="28"/>
      <c r="BC24" s="23">
        <v>211</v>
      </c>
      <c r="BD24" s="23">
        <v>175</v>
      </c>
      <c r="BE24" s="23">
        <v>106</v>
      </c>
      <c r="BF24" s="23">
        <v>196</v>
      </c>
      <c r="BG24" s="23">
        <v>163</v>
      </c>
      <c r="BH24" s="23">
        <v>100</v>
      </c>
      <c r="BI24" s="23">
        <v>15</v>
      </c>
      <c r="BJ24" s="23">
        <v>12</v>
      </c>
      <c r="BK24" s="23">
        <v>7</v>
      </c>
    </row>
    <row r="25" spans="2:63" x14ac:dyDescent="0.35">
      <c r="B25" s="4">
        <v>2038</v>
      </c>
      <c r="C25" s="22">
        <v>578</v>
      </c>
      <c r="D25" s="22">
        <v>471</v>
      </c>
      <c r="E25" s="22">
        <v>271</v>
      </c>
      <c r="F25" s="22">
        <v>237</v>
      </c>
      <c r="G25" s="22">
        <v>198</v>
      </c>
      <c r="H25" s="22">
        <v>118</v>
      </c>
      <c r="I25" s="22">
        <v>341</v>
      </c>
      <c r="J25" s="22">
        <v>273</v>
      </c>
      <c r="K25" s="22">
        <v>153</v>
      </c>
      <c r="M25" s="22">
        <v>398</v>
      </c>
      <c r="N25" s="22">
        <v>326</v>
      </c>
      <c r="O25" s="22">
        <v>189</v>
      </c>
      <c r="P25" s="22">
        <v>227</v>
      </c>
      <c r="Q25" s="22">
        <v>190</v>
      </c>
      <c r="R25" s="22">
        <v>113</v>
      </c>
      <c r="S25" s="22">
        <v>171</v>
      </c>
      <c r="T25" s="22">
        <v>137</v>
      </c>
      <c r="U25" s="22">
        <v>77</v>
      </c>
      <c r="W25" s="4">
        <v>2038</v>
      </c>
      <c r="X25" s="22">
        <v>283</v>
      </c>
      <c r="Y25" s="22">
        <v>234</v>
      </c>
      <c r="Z25" s="22">
        <v>137</v>
      </c>
      <c r="AA25" s="22">
        <v>197</v>
      </c>
      <c r="AB25" s="22">
        <v>165</v>
      </c>
      <c r="AC25" s="22">
        <v>98</v>
      </c>
      <c r="AD25" s="22">
        <v>86</v>
      </c>
      <c r="AE25" s="22">
        <v>69</v>
      </c>
      <c r="AF25" s="22">
        <v>39</v>
      </c>
      <c r="AH25" s="22">
        <v>235</v>
      </c>
      <c r="AI25" s="22">
        <v>195</v>
      </c>
      <c r="AJ25" s="22">
        <v>115</v>
      </c>
      <c r="AK25" s="22">
        <v>190</v>
      </c>
      <c r="AL25" s="22">
        <v>159</v>
      </c>
      <c r="AM25" s="22">
        <v>95</v>
      </c>
      <c r="AN25" s="22">
        <v>45</v>
      </c>
      <c r="AO25" s="22">
        <v>36</v>
      </c>
      <c r="AP25" s="22">
        <v>20</v>
      </c>
      <c r="AR25" s="4">
        <v>2038</v>
      </c>
      <c r="AS25" s="22">
        <v>220</v>
      </c>
      <c r="AT25" s="22">
        <v>183</v>
      </c>
      <c r="AU25" s="22">
        <v>108</v>
      </c>
      <c r="AV25" s="22">
        <v>190</v>
      </c>
      <c r="AW25" s="22">
        <v>159</v>
      </c>
      <c r="AX25" s="22">
        <v>95</v>
      </c>
      <c r="AY25" s="22">
        <v>30</v>
      </c>
      <c r="AZ25" s="22">
        <v>24</v>
      </c>
      <c r="BA25" s="22">
        <v>13</v>
      </c>
      <c r="BC25" s="22">
        <v>205</v>
      </c>
      <c r="BD25" s="22">
        <v>171</v>
      </c>
      <c r="BE25" s="22">
        <v>101</v>
      </c>
      <c r="BF25" s="22">
        <v>190</v>
      </c>
      <c r="BG25" s="22">
        <v>159</v>
      </c>
      <c r="BH25" s="22">
        <v>95</v>
      </c>
      <c r="BI25" s="22">
        <v>15</v>
      </c>
      <c r="BJ25" s="22">
        <v>12</v>
      </c>
      <c r="BK25" s="22">
        <v>7</v>
      </c>
    </row>
    <row r="26" spans="2:63" x14ac:dyDescent="0.35">
      <c r="B26" s="5">
        <v>2039</v>
      </c>
      <c r="C26" s="23">
        <v>565</v>
      </c>
      <c r="D26" s="23">
        <v>463</v>
      </c>
      <c r="E26" s="23">
        <v>265</v>
      </c>
      <c r="F26" s="23">
        <v>229</v>
      </c>
      <c r="G26" s="23">
        <v>193</v>
      </c>
      <c r="H26" s="23">
        <v>112</v>
      </c>
      <c r="I26" s="23">
        <v>335</v>
      </c>
      <c r="J26" s="23">
        <v>269</v>
      </c>
      <c r="K26" s="23">
        <v>153</v>
      </c>
      <c r="L26" s="28"/>
      <c r="M26" s="23">
        <v>387</v>
      </c>
      <c r="N26" s="23">
        <v>320</v>
      </c>
      <c r="O26" s="23">
        <v>184</v>
      </c>
      <c r="P26" s="23">
        <v>220</v>
      </c>
      <c r="Q26" s="23">
        <v>185</v>
      </c>
      <c r="R26" s="23">
        <v>107</v>
      </c>
      <c r="S26" s="23">
        <v>168</v>
      </c>
      <c r="T26" s="23">
        <v>135</v>
      </c>
      <c r="U26" s="23">
        <v>76</v>
      </c>
      <c r="W26" s="5">
        <v>2039</v>
      </c>
      <c r="X26" s="23">
        <v>275</v>
      </c>
      <c r="Y26" s="23">
        <v>229</v>
      </c>
      <c r="Z26" s="23">
        <v>132</v>
      </c>
      <c r="AA26" s="23">
        <v>191</v>
      </c>
      <c r="AB26" s="23">
        <v>161</v>
      </c>
      <c r="AC26" s="23">
        <v>93</v>
      </c>
      <c r="AD26" s="23">
        <v>85</v>
      </c>
      <c r="AE26" s="23">
        <v>68</v>
      </c>
      <c r="AF26" s="23">
        <v>39</v>
      </c>
      <c r="AG26" s="28"/>
      <c r="AH26" s="23">
        <v>228</v>
      </c>
      <c r="AI26" s="23">
        <v>191</v>
      </c>
      <c r="AJ26" s="23">
        <v>110</v>
      </c>
      <c r="AK26" s="23">
        <v>184</v>
      </c>
      <c r="AL26" s="23">
        <v>155</v>
      </c>
      <c r="AM26" s="23">
        <v>90</v>
      </c>
      <c r="AN26" s="23">
        <v>44</v>
      </c>
      <c r="AO26" s="23">
        <v>35</v>
      </c>
      <c r="AP26" s="23">
        <v>20</v>
      </c>
      <c r="AR26" s="5">
        <v>2039</v>
      </c>
      <c r="AS26" s="23">
        <v>214</v>
      </c>
      <c r="AT26" s="23">
        <v>179</v>
      </c>
      <c r="AU26" s="23">
        <v>104</v>
      </c>
      <c r="AV26" s="23">
        <v>184</v>
      </c>
      <c r="AW26" s="23">
        <v>155</v>
      </c>
      <c r="AX26" s="23">
        <v>90</v>
      </c>
      <c r="AY26" s="23">
        <v>29</v>
      </c>
      <c r="AZ26" s="23">
        <v>24</v>
      </c>
      <c r="BA26" s="23">
        <v>13</v>
      </c>
      <c r="BB26" s="28"/>
      <c r="BC26" s="23">
        <v>199</v>
      </c>
      <c r="BD26" s="23">
        <v>167</v>
      </c>
      <c r="BE26" s="23">
        <v>97</v>
      </c>
      <c r="BF26" s="23">
        <v>184</v>
      </c>
      <c r="BG26" s="23">
        <v>155</v>
      </c>
      <c r="BH26" s="23">
        <v>90</v>
      </c>
      <c r="BI26" s="23">
        <v>15</v>
      </c>
      <c r="BJ26" s="23">
        <v>12</v>
      </c>
      <c r="BK26" s="23">
        <v>7</v>
      </c>
    </row>
    <row r="27" spans="2:63" x14ac:dyDescent="0.35">
      <c r="B27" s="4">
        <v>2040</v>
      </c>
      <c r="C27" s="22">
        <v>557</v>
      </c>
      <c r="D27" s="22">
        <v>457</v>
      </c>
      <c r="E27" s="22">
        <v>264</v>
      </c>
      <c r="F27" s="22">
        <v>227</v>
      </c>
      <c r="G27" s="22">
        <v>192</v>
      </c>
      <c r="H27" s="22">
        <v>112</v>
      </c>
      <c r="I27" s="22">
        <v>331</v>
      </c>
      <c r="J27" s="22">
        <v>266</v>
      </c>
      <c r="K27" s="22">
        <v>153</v>
      </c>
      <c r="M27" s="22">
        <v>382</v>
      </c>
      <c r="N27" s="22">
        <v>317</v>
      </c>
      <c r="O27" s="22">
        <v>183</v>
      </c>
      <c r="P27" s="22">
        <v>217</v>
      </c>
      <c r="Q27" s="22">
        <v>184</v>
      </c>
      <c r="R27" s="22">
        <v>107</v>
      </c>
      <c r="S27" s="22">
        <v>165</v>
      </c>
      <c r="T27" s="22">
        <v>133</v>
      </c>
      <c r="U27" s="22">
        <v>76</v>
      </c>
      <c r="W27" s="4">
        <v>2040</v>
      </c>
      <c r="X27" s="22">
        <v>271</v>
      </c>
      <c r="Y27" s="22">
        <v>226</v>
      </c>
      <c r="Z27" s="22">
        <v>131</v>
      </c>
      <c r="AA27" s="22">
        <v>188</v>
      </c>
      <c r="AB27" s="22">
        <v>159</v>
      </c>
      <c r="AC27" s="22">
        <v>93</v>
      </c>
      <c r="AD27" s="22">
        <v>83</v>
      </c>
      <c r="AE27" s="22">
        <v>67</v>
      </c>
      <c r="AF27" s="22">
        <v>38</v>
      </c>
      <c r="AH27" s="22">
        <v>225</v>
      </c>
      <c r="AI27" s="22">
        <v>189</v>
      </c>
      <c r="AJ27" s="22">
        <v>110</v>
      </c>
      <c r="AK27" s="22">
        <v>182</v>
      </c>
      <c r="AL27" s="22">
        <v>154</v>
      </c>
      <c r="AM27" s="22">
        <v>90</v>
      </c>
      <c r="AN27" s="22">
        <v>43</v>
      </c>
      <c r="AO27" s="22">
        <v>35</v>
      </c>
      <c r="AP27" s="22">
        <v>20</v>
      </c>
      <c r="AR27" s="4">
        <v>2040</v>
      </c>
      <c r="AS27" s="22">
        <v>211</v>
      </c>
      <c r="AT27" s="22">
        <v>177</v>
      </c>
      <c r="AU27" s="22">
        <v>103</v>
      </c>
      <c r="AV27" s="22">
        <v>182</v>
      </c>
      <c r="AW27" s="22">
        <v>154</v>
      </c>
      <c r="AX27" s="22">
        <v>90</v>
      </c>
      <c r="AY27" s="22">
        <v>29</v>
      </c>
      <c r="AZ27" s="22">
        <v>23</v>
      </c>
      <c r="BA27" s="22">
        <v>13</v>
      </c>
      <c r="BC27" s="22">
        <v>196</v>
      </c>
      <c r="BD27" s="22">
        <v>166</v>
      </c>
      <c r="BE27" s="22">
        <v>96</v>
      </c>
      <c r="BF27" s="22">
        <v>182</v>
      </c>
      <c r="BG27" s="22">
        <v>154</v>
      </c>
      <c r="BH27" s="22">
        <v>90</v>
      </c>
      <c r="BI27" s="22">
        <v>14</v>
      </c>
      <c r="BJ27" s="22">
        <v>12</v>
      </c>
      <c r="BK27" s="22">
        <v>7</v>
      </c>
    </row>
    <row r="28" spans="2:63" x14ac:dyDescent="0.35">
      <c r="B28" s="5">
        <v>2041</v>
      </c>
      <c r="C28" s="23">
        <v>553</v>
      </c>
      <c r="D28" s="23">
        <v>452</v>
      </c>
      <c r="E28" s="23">
        <v>264</v>
      </c>
      <c r="F28" s="23">
        <v>224</v>
      </c>
      <c r="G28" s="23">
        <v>190</v>
      </c>
      <c r="H28" s="23">
        <v>111</v>
      </c>
      <c r="I28" s="23">
        <v>329</v>
      </c>
      <c r="J28" s="23">
        <v>262</v>
      </c>
      <c r="K28" s="23">
        <v>152</v>
      </c>
      <c r="L28" s="28"/>
      <c r="M28" s="23">
        <v>379</v>
      </c>
      <c r="N28" s="23">
        <v>313</v>
      </c>
      <c r="O28" s="23">
        <v>183</v>
      </c>
      <c r="P28" s="23">
        <v>214</v>
      </c>
      <c r="Q28" s="23">
        <v>182</v>
      </c>
      <c r="R28" s="23">
        <v>107</v>
      </c>
      <c r="S28" s="23">
        <v>164</v>
      </c>
      <c r="T28" s="23">
        <v>131</v>
      </c>
      <c r="U28" s="23">
        <v>76</v>
      </c>
      <c r="W28" s="5">
        <v>2041</v>
      </c>
      <c r="X28" s="23">
        <v>269</v>
      </c>
      <c r="Y28" s="23">
        <v>224</v>
      </c>
      <c r="Z28" s="23">
        <v>131</v>
      </c>
      <c r="AA28" s="23">
        <v>186</v>
      </c>
      <c r="AB28" s="23">
        <v>158</v>
      </c>
      <c r="AC28" s="23">
        <v>93</v>
      </c>
      <c r="AD28" s="23">
        <v>83</v>
      </c>
      <c r="AE28" s="23">
        <v>66</v>
      </c>
      <c r="AF28" s="23">
        <v>38</v>
      </c>
      <c r="AG28" s="28"/>
      <c r="AH28" s="23">
        <v>223</v>
      </c>
      <c r="AI28" s="23">
        <v>187</v>
      </c>
      <c r="AJ28" s="23">
        <v>110</v>
      </c>
      <c r="AK28" s="23">
        <v>180</v>
      </c>
      <c r="AL28" s="23">
        <v>153</v>
      </c>
      <c r="AM28" s="23">
        <v>90</v>
      </c>
      <c r="AN28" s="23">
        <v>43</v>
      </c>
      <c r="AO28" s="23">
        <v>34</v>
      </c>
      <c r="AP28" s="23">
        <v>20</v>
      </c>
      <c r="AR28" s="5">
        <v>2041</v>
      </c>
      <c r="AS28" s="23">
        <v>209</v>
      </c>
      <c r="AT28" s="23">
        <v>176</v>
      </c>
      <c r="AU28" s="23">
        <v>103</v>
      </c>
      <c r="AV28" s="23">
        <v>180</v>
      </c>
      <c r="AW28" s="23">
        <v>153</v>
      </c>
      <c r="AX28" s="23">
        <v>90</v>
      </c>
      <c r="AY28" s="23">
        <v>29</v>
      </c>
      <c r="AZ28" s="23">
        <v>23</v>
      </c>
      <c r="BA28" s="23">
        <v>13</v>
      </c>
      <c r="BB28" s="28"/>
      <c r="BC28" s="23">
        <v>194</v>
      </c>
      <c r="BD28" s="23">
        <v>164</v>
      </c>
      <c r="BE28" s="23">
        <v>96</v>
      </c>
      <c r="BF28" s="23">
        <v>180</v>
      </c>
      <c r="BG28" s="23">
        <v>153</v>
      </c>
      <c r="BH28" s="23">
        <v>90</v>
      </c>
      <c r="BI28" s="23">
        <v>14</v>
      </c>
      <c r="BJ28" s="23">
        <v>11</v>
      </c>
      <c r="BK28" s="23">
        <v>7</v>
      </c>
    </row>
    <row r="29" spans="2:63" x14ac:dyDescent="0.35">
      <c r="B29" s="4">
        <v>2042</v>
      </c>
      <c r="C29" s="22">
        <v>549</v>
      </c>
      <c r="D29" s="22">
        <v>447</v>
      </c>
      <c r="E29" s="22">
        <v>264</v>
      </c>
      <c r="F29" s="22">
        <v>222</v>
      </c>
      <c r="G29" s="22">
        <v>189</v>
      </c>
      <c r="H29" s="22">
        <v>111</v>
      </c>
      <c r="I29" s="22">
        <v>326</v>
      </c>
      <c r="J29" s="22">
        <v>258</v>
      </c>
      <c r="K29" s="22">
        <v>152</v>
      </c>
      <c r="M29" s="22">
        <v>376</v>
      </c>
      <c r="N29" s="22">
        <v>310</v>
      </c>
      <c r="O29" s="22">
        <v>183</v>
      </c>
      <c r="P29" s="22">
        <v>213</v>
      </c>
      <c r="Q29" s="22">
        <v>181</v>
      </c>
      <c r="R29" s="22">
        <v>107</v>
      </c>
      <c r="S29" s="22">
        <v>163</v>
      </c>
      <c r="T29" s="22">
        <v>129</v>
      </c>
      <c r="U29" s="22">
        <v>76</v>
      </c>
      <c r="W29" s="4">
        <v>2042</v>
      </c>
      <c r="X29" s="22">
        <v>267</v>
      </c>
      <c r="Y29" s="22">
        <v>222</v>
      </c>
      <c r="Z29" s="22">
        <v>131</v>
      </c>
      <c r="AA29" s="22">
        <v>184</v>
      </c>
      <c r="AB29" s="22">
        <v>157</v>
      </c>
      <c r="AC29" s="22">
        <v>92</v>
      </c>
      <c r="AD29" s="22">
        <v>82</v>
      </c>
      <c r="AE29" s="22">
        <v>65</v>
      </c>
      <c r="AF29" s="22">
        <v>38</v>
      </c>
      <c r="AH29" s="22">
        <v>221</v>
      </c>
      <c r="AI29" s="22">
        <v>186</v>
      </c>
      <c r="AJ29" s="22">
        <v>109</v>
      </c>
      <c r="AK29" s="22">
        <v>178</v>
      </c>
      <c r="AL29" s="22">
        <v>152</v>
      </c>
      <c r="AM29" s="22">
        <v>89</v>
      </c>
      <c r="AN29" s="22">
        <v>43</v>
      </c>
      <c r="AO29" s="22">
        <v>34</v>
      </c>
      <c r="AP29" s="22">
        <v>20</v>
      </c>
      <c r="AR29" s="4">
        <v>2042</v>
      </c>
      <c r="AS29" s="22">
        <v>207</v>
      </c>
      <c r="AT29" s="22">
        <v>175</v>
      </c>
      <c r="AU29" s="22">
        <v>103</v>
      </c>
      <c r="AV29" s="22">
        <v>178</v>
      </c>
      <c r="AW29" s="22">
        <v>152</v>
      </c>
      <c r="AX29" s="22">
        <v>89</v>
      </c>
      <c r="AY29" s="22">
        <v>29</v>
      </c>
      <c r="AZ29" s="22">
        <v>23</v>
      </c>
      <c r="BA29" s="22">
        <v>13</v>
      </c>
      <c r="BC29" s="22">
        <v>193</v>
      </c>
      <c r="BD29" s="22">
        <v>163</v>
      </c>
      <c r="BE29" s="22">
        <v>96</v>
      </c>
      <c r="BF29" s="22">
        <v>178</v>
      </c>
      <c r="BG29" s="22">
        <v>152</v>
      </c>
      <c r="BH29" s="22">
        <v>89</v>
      </c>
      <c r="BI29" s="22">
        <v>14</v>
      </c>
      <c r="BJ29" s="22">
        <v>11</v>
      </c>
      <c r="BK29" s="22">
        <v>7</v>
      </c>
    </row>
    <row r="30" spans="2:63" x14ac:dyDescent="0.35">
      <c r="B30" s="5">
        <v>2043</v>
      </c>
      <c r="C30" s="23">
        <v>541</v>
      </c>
      <c r="D30" s="23">
        <v>443</v>
      </c>
      <c r="E30" s="23">
        <v>263</v>
      </c>
      <c r="F30" s="23">
        <v>220</v>
      </c>
      <c r="G30" s="23">
        <v>188</v>
      </c>
      <c r="H30" s="23">
        <v>111</v>
      </c>
      <c r="I30" s="23">
        <v>320</v>
      </c>
      <c r="J30" s="23">
        <v>254</v>
      </c>
      <c r="K30" s="23">
        <v>152</v>
      </c>
      <c r="L30" s="28"/>
      <c r="M30" s="23">
        <v>371</v>
      </c>
      <c r="N30" s="23">
        <v>308</v>
      </c>
      <c r="O30" s="23">
        <v>183</v>
      </c>
      <c r="P30" s="23">
        <v>211</v>
      </c>
      <c r="Q30" s="23">
        <v>180</v>
      </c>
      <c r="R30" s="23">
        <v>106</v>
      </c>
      <c r="S30" s="23">
        <v>160</v>
      </c>
      <c r="T30" s="23">
        <v>127</v>
      </c>
      <c r="U30" s="23">
        <v>76</v>
      </c>
      <c r="W30" s="5">
        <v>2043</v>
      </c>
      <c r="X30" s="23">
        <v>264</v>
      </c>
      <c r="Y30" s="23">
        <v>220</v>
      </c>
      <c r="Z30" s="23">
        <v>131</v>
      </c>
      <c r="AA30" s="23">
        <v>183</v>
      </c>
      <c r="AB30" s="23">
        <v>156</v>
      </c>
      <c r="AC30" s="23">
        <v>92</v>
      </c>
      <c r="AD30" s="23">
        <v>81</v>
      </c>
      <c r="AE30" s="23">
        <v>64</v>
      </c>
      <c r="AF30" s="23">
        <v>38</v>
      </c>
      <c r="AG30" s="28"/>
      <c r="AH30" s="23">
        <v>219</v>
      </c>
      <c r="AI30" s="23">
        <v>185</v>
      </c>
      <c r="AJ30" s="23">
        <v>109</v>
      </c>
      <c r="AK30" s="23">
        <v>177</v>
      </c>
      <c r="AL30" s="23">
        <v>151</v>
      </c>
      <c r="AM30" s="23">
        <v>89</v>
      </c>
      <c r="AN30" s="23">
        <v>42</v>
      </c>
      <c r="AO30" s="23">
        <v>33</v>
      </c>
      <c r="AP30" s="23">
        <v>20</v>
      </c>
      <c r="AR30" s="5">
        <v>2043</v>
      </c>
      <c r="AS30" s="23">
        <v>205</v>
      </c>
      <c r="AT30" s="23">
        <v>174</v>
      </c>
      <c r="AU30" s="23">
        <v>103</v>
      </c>
      <c r="AV30" s="23">
        <v>177</v>
      </c>
      <c r="AW30" s="23">
        <v>151</v>
      </c>
      <c r="AX30" s="23">
        <v>89</v>
      </c>
      <c r="AY30" s="23">
        <v>28</v>
      </c>
      <c r="AZ30" s="23">
        <v>22</v>
      </c>
      <c r="BA30" s="23">
        <v>13</v>
      </c>
      <c r="BB30" s="28"/>
      <c r="BC30" s="23">
        <v>191</v>
      </c>
      <c r="BD30" s="23">
        <v>162</v>
      </c>
      <c r="BE30" s="23">
        <v>96</v>
      </c>
      <c r="BF30" s="23">
        <v>177</v>
      </c>
      <c r="BG30" s="23">
        <v>151</v>
      </c>
      <c r="BH30" s="23">
        <v>89</v>
      </c>
      <c r="BI30" s="23">
        <v>14</v>
      </c>
      <c r="BJ30" s="23">
        <v>11</v>
      </c>
      <c r="BK30" s="23">
        <v>7</v>
      </c>
    </row>
    <row r="31" spans="2:63" x14ac:dyDescent="0.35">
      <c r="B31" s="4">
        <v>2044</v>
      </c>
      <c r="C31" s="22">
        <v>535</v>
      </c>
      <c r="D31" s="22">
        <v>438</v>
      </c>
      <c r="E31" s="22">
        <v>263</v>
      </c>
      <c r="F31" s="22">
        <v>219</v>
      </c>
      <c r="G31" s="22">
        <v>188</v>
      </c>
      <c r="H31" s="22">
        <v>111</v>
      </c>
      <c r="I31" s="22">
        <v>316</v>
      </c>
      <c r="J31" s="22">
        <v>251</v>
      </c>
      <c r="K31" s="22">
        <v>152</v>
      </c>
      <c r="M31" s="22">
        <v>368</v>
      </c>
      <c r="N31" s="22">
        <v>305</v>
      </c>
      <c r="O31" s="22">
        <v>182</v>
      </c>
      <c r="P31" s="22">
        <v>210</v>
      </c>
      <c r="Q31" s="22">
        <v>180</v>
      </c>
      <c r="R31" s="22">
        <v>106</v>
      </c>
      <c r="S31" s="22">
        <v>158</v>
      </c>
      <c r="T31" s="22">
        <v>125</v>
      </c>
      <c r="U31" s="22">
        <v>76</v>
      </c>
      <c r="W31" s="4">
        <v>2044</v>
      </c>
      <c r="X31" s="22">
        <v>261</v>
      </c>
      <c r="Y31" s="22">
        <v>219</v>
      </c>
      <c r="Z31" s="22">
        <v>131</v>
      </c>
      <c r="AA31" s="22">
        <v>182</v>
      </c>
      <c r="AB31" s="22">
        <v>156</v>
      </c>
      <c r="AC31" s="22">
        <v>92</v>
      </c>
      <c r="AD31" s="22">
        <v>80</v>
      </c>
      <c r="AE31" s="22">
        <v>63</v>
      </c>
      <c r="AF31" s="22">
        <v>38</v>
      </c>
      <c r="AH31" s="22">
        <v>217</v>
      </c>
      <c r="AI31" s="22">
        <v>184</v>
      </c>
      <c r="AJ31" s="22">
        <v>109</v>
      </c>
      <c r="AK31" s="22">
        <v>176</v>
      </c>
      <c r="AL31" s="22">
        <v>151</v>
      </c>
      <c r="AM31" s="22">
        <v>89</v>
      </c>
      <c r="AN31" s="22">
        <v>41</v>
      </c>
      <c r="AO31" s="22">
        <v>33</v>
      </c>
      <c r="AP31" s="22">
        <v>20</v>
      </c>
      <c r="AR31" s="4">
        <v>2044</v>
      </c>
      <c r="AS31" s="22">
        <v>203</v>
      </c>
      <c r="AT31" s="22">
        <v>173</v>
      </c>
      <c r="AU31" s="22">
        <v>103</v>
      </c>
      <c r="AV31" s="22">
        <v>176</v>
      </c>
      <c r="AW31" s="22">
        <v>151</v>
      </c>
      <c r="AX31" s="22">
        <v>89</v>
      </c>
      <c r="AY31" s="22">
        <v>28</v>
      </c>
      <c r="AZ31" s="22">
        <v>22</v>
      </c>
      <c r="BA31" s="22">
        <v>13</v>
      </c>
      <c r="BC31" s="22">
        <v>190</v>
      </c>
      <c r="BD31" s="22">
        <v>162</v>
      </c>
      <c r="BE31" s="22">
        <v>96</v>
      </c>
      <c r="BF31" s="22">
        <v>176</v>
      </c>
      <c r="BG31" s="22">
        <v>151</v>
      </c>
      <c r="BH31" s="22">
        <v>89</v>
      </c>
      <c r="BI31" s="22">
        <v>14</v>
      </c>
      <c r="BJ31" s="22">
        <v>11</v>
      </c>
      <c r="BK31" s="22">
        <v>7</v>
      </c>
    </row>
    <row r="32" spans="2:63" x14ac:dyDescent="0.35">
      <c r="B32" s="5">
        <v>2045</v>
      </c>
      <c r="C32" s="23">
        <v>531</v>
      </c>
      <c r="D32" s="23">
        <v>434</v>
      </c>
      <c r="E32" s="23">
        <v>263</v>
      </c>
      <c r="F32" s="23">
        <v>218</v>
      </c>
      <c r="G32" s="23">
        <v>187</v>
      </c>
      <c r="H32" s="23">
        <v>111</v>
      </c>
      <c r="I32" s="23">
        <v>313</v>
      </c>
      <c r="J32" s="23">
        <v>247</v>
      </c>
      <c r="K32" s="23">
        <v>152</v>
      </c>
      <c r="L32" s="28"/>
      <c r="M32" s="23">
        <v>365</v>
      </c>
      <c r="N32" s="23">
        <v>303</v>
      </c>
      <c r="O32" s="23">
        <v>182</v>
      </c>
      <c r="P32" s="23">
        <v>209</v>
      </c>
      <c r="Q32" s="23">
        <v>179</v>
      </c>
      <c r="R32" s="23">
        <v>106</v>
      </c>
      <c r="S32" s="23">
        <v>156</v>
      </c>
      <c r="T32" s="23">
        <v>123</v>
      </c>
      <c r="U32" s="23">
        <v>76</v>
      </c>
      <c r="W32" s="5">
        <v>2045</v>
      </c>
      <c r="X32" s="23">
        <v>260</v>
      </c>
      <c r="Y32" s="23">
        <v>217</v>
      </c>
      <c r="Z32" s="23">
        <v>131</v>
      </c>
      <c r="AA32" s="23">
        <v>181</v>
      </c>
      <c r="AB32" s="23">
        <v>155</v>
      </c>
      <c r="AC32" s="23">
        <v>92</v>
      </c>
      <c r="AD32" s="23">
        <v>79</v>
      </c>
      <c r="AE32" s="23">
        <v>62</v>
      </c>
      <c r="AF32" s="23">
        <v>38</v>
      </c>
      <c r="AG32" s="28"/>
      <c r="AH32" s="23">
        <v>216</v>
      </c>
      <c r="AI32" s="23">
        <v>183</v>
      </c>
      <c r="AJ32" s="23">
        <v>109</v>
      </c>
      <c r="AK32" s="23">
        <v>175</v>
      </c>
      <c r="AL32" s="23">
        <v>150</v>
      </c>
      <c r="AM32" s="23">
        <v>89</v>
      </c>
      <c r="AN32" s="23">
        <v>41</v>
      </c>
      <c r="AO32" s="23">
        <v>32</v>
      </c>
      <c r="AP32" s="23">
        <v>20</v>
      </c>
      <c r="AR32" s="5">
        <v>2045</v>
      </c>
      <c r="AS32" s="23">
        <v>202</v>
      </c>
      <c r="AT32" s="23">
        <v>172</v>
      </c>
      <c r="AU32" s="23">
        <v>103</v>
      </c>
      <c r="AV32" s="23">
        <v>175</v>
      </c>
      <c r="AW32" s="23">
        <v>150</v>
      </c>
      <c r="AX32" s="23">
        <v>89</v>
      </c>
      <c r="AY32" s="23">
        <v>27</v>
      </c>
      <c r="AZ32" s="23">
        <v>22</v>
      </c>
      <c r="BA32" s="23">
        <v>13</v>
      </c>
      <c r="BB32" s="28"/>
      <c r="BC32" s="23">
        <v>189</v>
      </c>
      <c r="BD32" s="23">
        <v>161</v>
      </c>
      <c r="BE32" s="23">
        <v>96</v>
      </c>
      <c r="BF32" s="23">
        <v>175</v>
      </c>
      <c r="BG32" s="23">
        <v>150</v>
      </c>
      <c r="BH32" s="23">
        <v>89</v>
      </c>
      <c r="BI32" s="23">
        <v>14</v>
      </c>
      <c r="BJ32" s="23">
        <v>11</v>
      </c>
      <c r="BK32" s="23">
        <v>7</v>
      </c>
    </row>
    <row r="33" spans="2:63" x14ac:dyDescent="0.35">
      <c r="B33" s="4">
        <v>2046</v>
      </c>
      <c r="C33" s="22">
        <v>528</v>
      </c>
      <c r="D33" s="22">
        <v>430</v>
      </c>
      <c r="E33" s="22">
        <v>263</v>
      </c>
      <c r="F33" s="22">
        <v>217</v>
      </c>
      <c r="G33" s="22">
        <v>187</v>
      </c>
      <c r="H33" s="22">
        <v>111</v>
      </c>
      <c r="I33" s="22">
        <v>310</v>
      </c>
      <c r="J33" s="22">
        <v>243</v>
      </c>
      <c r="K33" s="22">
        <v>152</v>
      </c>
      <c r="M33" s="22">
        <v>363</v>
      </c>
      <c r="N33" s="22">
        <v>300</v>
      </c>
      <c r="O33" s="22">
        <v>183</v>
      </c>
      <c r="P33" s="22">
        <v>208</v>
      </c>
      <c r="Q33" s="22">
        <v>179</v>
      </c>
      <c r="R33" s="22">
        <v>106</v>
      </c>
      <c r="S33" s="22">
        <v>155</v>
      </c>
      <c r="T33" s="22">
        <v>122</v>
      </c>
      <c r="U33" s="22">
        <v>76</v>
      </c>
      <c r="W33" s="4">
        <v>2046</v>
      </c>
      <c r="X33" s="22">
        <v>258</v>
      </c>
      <c r="Y33" s="22">
        <v>216</v>
      </c>
      <c r="Z33" s="22">
        <v>131</v>
      </c>
      <c r="AA33" s="22">
        <v>180</v>
      </c>
      <c r="AB33" s="22">
        <v>155</v>
      </c>
      <c r="AC33" s="22">
        <v>92</v>
      </c>
      <c r="AD33" s="22">
        <v>78</v>
      </c>
      <c r="AE33" s="22">
        <v>61</v>
      </c>
      <c r="AF33" s="22">
        <v>38</v>
      </c>
      <c r="AH33" s="22">
        <v>215</v>
      </c>
      <c r="AI33" s="22">
        <v>182</v>
      </c>
      <c r="AJ33" s="22">
        <v>109</v>
      </c>
      <c r="AK33" s="22">
        <v>174</v>
      </c>
      <c r="AL33" s="22">
        <v>150</v>
      </c>
      <c r="AM33" s="22">
        <v>89</v>
      </c>
      <c r="AN33" s="22">
        <v>41</v>
      </c>
      <c r="AO33" s="22">
        <v>32</v>
      </c>
      <c r="AP33" s="22">
        <v>20</v>
      </c>
      <c r="AR33" s="4">
        <v>2046</v>
      </c>
      <c r="AS33" s="22">
        <v>201</v>
      </c>
      <c r="AT33" s="22">
        <v>171</v>
      </c>
      <c r="AU33" s="22">
        <v>103</v>
      </c>
      <c r="AV33" s="22">
        <v>174</v>
      </c>
      <c r="AW33" s="22">
        <v>150</v>
      </c>
      <c r="AX33" s="22">
        <v>89</v>
      </c>
      <c r="AY33" s="22">
        <v>27</v>
      </c>
      <c r="AZ33" s="22">
        <v>21</v>
      </c>
      <c r="BA33" s="22">
        <v>13</v>
      </c>
      <c r="BC33" s="22">
        <v>188</v>
      </c>
      <c r="BD33" s="22">
        <v>160</v>
      </c>
      <c r="BE33" s="22">
        <v>96</v>
      </c>
      <c r="BF33" s="22">
        <v>174</v>
      </c>
      <c r="BG33" s="22">
        <v>150</v>
      </c>
      <c r="BH33" s="22">
        <v>89</v>
      </c>
      <c r="BI33" s="22">
        <v>14</v>
      </c>
      <c r="BJ33" s="22">
        <v>11</v>
      </c>
      <c r="BK33" s="22">
        <v>7</v>
      </c>
    </row>
    <row r="34" spans="2:63" x14ac:dyDescent="0.35">
      <c r="B34" s="5">
        <v>2047</v>
      </c>
      <c r="C34" s="23">
        <v>525</v>
      </c>
      <c r="D34" s="23">
        <v>426</v>
      </c>
      <c r="E34" s="23">
        <v>264</v>
      </c>
      <c r="F34" s="23">
        <v>216</v>
      </c>
      <c r="G34" s="23">
        <v>186</v>
      </c>
      <c r="H34" s="23">
        <v>111</v>
      </c>
      <c r="I34" s="23">
        <v>309</v>
      </c>
      <c r="J34" s="23">
        <v>240</v>
      </c>
      <c r="K34" s="23">
        <v>152</v>
      </c>
      <c r="L34" s="28"/>
      <c r="M34" s="23">
        <v>361</v>
      </c>
      <c r="N34" s="23">
        <v>298</v>
      </c>
      <c r="O34" s="23">
        <v>183</v>
      </c>
      <c r="P34" s="23">
        <v>207</v>
      </c>
      <c r="Q34" s="23">
        <v>178</v>
      </c>
      <c r="R34" s="23">
        <v>106</v>
      </c>
      <c r="S34" s="23">
        <v>154</v>
      </c>
      <c r="T34" s="23">
        <v>120</v>
      </c>
      <c r="U34" s="23">
        <v>76</v>
      </c>
      <c r="W34" s="5">
        <v>2047</v>
      </c>
      <c r="X34" s="23">
        <v>257</v>
      </c>
      <c r="Y34" s="23">
        <v>215</v>
      </c>
      <c r="Z34" s="23">
        <v>131</v>
      </c>
      <c r="AA34" s="23">
        <v>179</v>
      </c>
      <c r="AB34" s="23">
        <v>155</v>
      </c>
      <c r="AC34" s="23">
        <v>92</v>
      </c>
      <c r="AD34" s="23">
        <v>78</v>
      </c>
      <c r="AE34" s="23">
        <v>60</v>
      </c>
      <c r="AF34" s="23">
        <v>38</v>
      </c>
      <c r="AG34" s="28"/>
      <c r="AH34" s="23">
        <v>214</v>
      </c>
      <c r="AI34" s="23">
        <v>181</v>
      </c>
      <c r="AJ34" s="23">
        <v>109</v>
      </c>
      <c r="AK34" s="23">
        <v>173</v>
      </c>
      <c r="AL34" s="23">
        <v>149</v>
      </c>
      <c r="AM34" s="23">
        <v>89</v>
      </c>
      <c r="AN34" s="23">
        <v>40</v>
      </c>
      <c r="AO34" s="23">
        <v>31</v>
      </c>
      <c r="AP34" s="23">
        <v>20</v>
      </c>
      <c r="AR34" s="5">
        <v>2047</v>
      </c>
      <c r="AS34" s="23">
        <v>200</v>
      </c>
      <c r="AT34" s="23">
        <v>170</v>
      </c>
      <c r="AU34" s="23">
        <v>103</v>
      </c>
      <c r="AV34" s="23">
        <v>173</v>
      </c>
      <c r="AW34" s="23">
        <v>149</v>
      </c>
      <c r="AX34" s="23">
        <v>89</v>
      </c>
      <c r="AY34" s="23">
        <v>27</v>
      </c>
      <c r="AZ34" s="23">
        <v>21</v>
      </c>
      <c r="BA34" s="23">
        <v>13</v>
      </c>
      <c r="BB34" s="28"/>
      <c r="BC34" s="23">
        <v>187</v>
      </c>
      <c r="BD34" s="23">
        <v>160</v>
      </c>
      <c r="BE34" s="23">
        <v>96</v>
      </c>
      <c r="BF34" s="23">
        <v>173</v>
      </c>
      <c r="BG34" s="23">
        <v>149</v>
      </c>
      <c r="BH34" s="23">
        <v>89</v>
      </c>
      <c r="BI34" s="23">
        <v>14</v>
      </c>
      <c r="BJ34" s="23">
        <v>10</v>
      </c>
      <c r="BK34" s="23">
        <v>7</v>
      </c>
    </row>
    <row r="35" spans="2:63" x14ac:dyDescent="0.35">
      <c r="B35" s="4">
        <v>2048</v>
      </c>
      <c r="C35" s="22">
        <v>523</v>
      </c>
      <c r="D35" s="22">
        <v>422</v>
      </c>
      <c r="E35" s="22">
        <v>264</v>
      </c>
      <c r="F35" s="22">
        <v>216</v>
      </c>
      <c r="G35" s="22">
        <v>186</v>
      </c>
      <c r="H35" s="22">
        <v>111</v>
      </c>
      <c r="I35" s="22">
        <v>307</v>
      </c>
      <c r="J35" s="22">
        <v>236</v>
      </c>
      <c r="K35" s="22">
        <v>153</v>
      </c>
      <c r="M35" s="22">
        <v>360</v>
      </c>
      <c r="N35" s="22">
        <v>296</v>
      </c>
      <c r="O35" s="22">
        <v>183</v>
      </c>
      <c r="P35" s="22">
        <v>206</v>
      </c>
      <c r="Q35" s="22">
        <v>178</v>
      </c>
      <c r="R35" s="22">
        <v>106</v>
      </c>
      <c r="S35" s="22">
        <v>153</v>
      </c>
      <c r="T35" s="22">
        <v>118</v>
      </c>
      <c r="U35" s="22">
        <v>76</v>
      </c>
      <c r="W35" s="4">
        <v>2048</v>
      </c>
      <c r="X35" s="22">
        <v>256</v>
      </c>
      <c r="Y35" s="22">
        <v>214</v>
      </c>
      <c r="Z35" s="22">
        <v>131</v>
      </c>
      <c r="AA35" s="22">
        <v>179</v>
      </c>
      <c r="AB35" s="22">
        <v>154</v>
      </c>
      <c r="AC35" s="22">
        <v>92</v>
      </c>
      <c r="AD35" s="22">
        <v>77</v>
      </c>
      <c r="AE35" s="22">
        <v>60</v>
      </c>
      <c r="AF35" s="22">
        <v>38</v>
      </c>
      <c r="AH35" s="22">
        <v>213</v>
      </c>
      <c r="AI35" s="22">
        <v>180</v>
      </c>
      <c r="AJ35" s="22">
        <v>109</v>
      </c>
      <c r="AK35" s="22">
        <v>173</v>
      </c>
      <c r="AL35" s="22">
        <v>149</v>
      </c>
      <c r="AM35" s="22">
        <v>89</v>
      </c>
      <c r="AN35" s="22">
        <v>40</v>
      </c>
      <c r="AO35" s="22">
        <v>31</v>
      </c>
      <c r="AP35" s="22">
        <v>20</v>
      </c>
      <c r="AR35" s="4">
        <v>2048</v>
      </c>
      <c r="AS35" s="22">
        <v>200</v>
      </c>
      <c r="AT35" s="22">
        <v>170</v>
      </c>
      <c r="AU35" s="22">
        <v>103</v>
      </c>
      <c r="AV35" s="22">
        <v>173</v>
      </c>
      <c r="AW35" s="22">
        <v>149</v>
      </c>
      <c r="AX35" s="22">
        <v>89</v>
      </c>
      <c r="AY35" s="22">
        <v>27</v>
      </c>
      <c r="AZ35" s="22">
        <v>21</v>
      </c>
      <c r="BA35" s="22">
        <v>13</v>
      </c>
      <c r="BC35" s="22">
        <v>186</v>
      </c>
      <c r="BD35" s="22">
        <v>159</v>
      </c>
      <c r="BE35" s="22">
        <v>96</v>
      </c>
      <c r="BF35" s="22">
        <v>173</v>
      </c>
      <c r="BG35" s="22">
        <v>149</v>
      </c>
      <c r="BH35" s="22">
        <v>89</v>
      </c>
      <c r="BI35" s="22">
        <v>13</v>
      </c>
      <c r="BJ35" s="22">
        <v>10</v>
      </c>
      <c r="BK35" s="22">
        <v>7</v>
      </c>
    </row>
    <row r="36" spans="2:63" x14ac:dyDescent="0.35">
      <c r="B36" s="5">
        <v>2049</v>
      </c>
      <c r="C36" s="23">
        <v>521</v>
      </c>
      <c r="D36" s="23">
        <v>419</v>
      </c>
      <c r="E36" s="23">
        <v>264</v>
      </c>
      <c r="F36" s="23">
        <v>215</v>
      </c>
      <c r="G36" s="23">
        <v>186</v>
      </c>
      <c r="H36" s="23">
        <v>111</v>
      </c>
      <c r="I36" s="23">
        <v>305</v>
      </c>
      <c r="J36" s="23">
        <v>233</v>
      </c>
      <c r="K36" s="23">
        <v>153</v>
      </c>
      <c r="L36" s="28"/>
      <c r="M36" s="23">
        <v>359</v>
      </c>
      <c r="N36" s="23">
        <v>294</v>
      </c>
      <c r="O36" s="23">
        <v>183</v>
      </c>
      <c r="P36" s="23">
        <v>206</v>
      </c>
      <c r="Q36" s="23">
        <v>178</v>
      </c>
      <c r="R36" s="23">
        <v>107</v>
      </c>
      <c r="S36" s="23">
        <v>153</v>
      </c>
      <c r="T36" s="23">
        <v>116</v>
      </c>
      <c r="U36" s="23">
        <v>76</v>
      </c>
      <c r="W36" s="5">
        <v>2049</v>
      </c>
      <c r="X36" s="23">
        <v>255</v>
      </c>
      <c r="Y36" s="23">
        <v>213</v>
      </c>
      <c r="Z36" s="23">
        <v>131</v>
      </c>
      <c r="AA36" s="23">
        <v>179</v>
      </c>
      <c r="AB36" s="23">
        <v>154</v>
      </c>
      <c r="AC36" s="23">
        <v>92</v>
      </c>
      <c r="AD36" s="23">
        <v>77</v>
      </c>
      <c r="AE36" s="23">
        <v>59</v>
      </c>
      <c r="AF36" s="23">
        <v>39</v>
      </c>
      <c r="AG36" s="28"/>
      <c r="AH36" s="23">
        <v>213</v>
      </c>
      <c r="AI36" s="23">
        <v>179</v>
      </c>
      <c r="AJ36" s="23">
        <v>109</v>
      </c>
      <c r="AK36" s="23">
        <v>173</v>
      </c>
      <c r="AL36" s="23">
        <v>149</v>
      </c>
      <c r="AM36" s="23">
        <v>89</v>
      </c>
      <c r="AN36" s="23">
        <v>40</v>
      </c>
      <c r="AO36" s="23">
        <v>31</v>
      </c>
      <c r="AP36" s="23">
        <v>20</v>
      </c>
      <c r="AR36" s="5">
        <v>2049</v>
      </c>
      <c r="AS36" s="23">
        <v>199</v>
      </c>
      <c r="AT36" s="23">
        <v>169</v>
      </c>
      <c r="AU36" s="23">
        <v>103</v>
      </c>
      <c r="AV36" s="23">
        <v>173</v>
      </c>
      <c r="AW36" s="23">
        <v>149</v>
      </c>
      <c r="AX36" s="23">
        <v>89</v>
      </c>
      <c r="AY36" s="23">
        <v>27</v>
      </c>
      <c r="AZ36" s="23">
        <v>20</v>
      </c>
      <c r="BA36" s="23">
        <v>13</v>
      </c>
      <c r="BB36" s="28"/>
      <c r="BC36" s="23">
        <v>186</v>
      </c>
      <c r="BD36" s="23">
        <v>159</v>
      </c>
      <c r="BE36" s="23">
        <v>96</v>
      </c>
      <c r="BF36" s="23">
        <v>173</v>
      </c>
      <c r="BG36" s="23">
        <v>149</v>
      </c>
      <c r="BH36" s="23">
        <v>89</v>
      </c>
      <c r="BI36" s="23">
        <v>13</v>
      </c>
      <c r="BJ36" s="23">
        <v>10</v>
      </c>
      <c r="BK36" s="23">
        <v>7</v>
      </c>
    </row>
    <row r="37" spans="2:63" x14ac:dyDescent="0.35">
      <c r="B37" s="4">
        <v>2050</v>
      </c>
      <c r="C37" s="22">
        <v>519</v>
      </c>
      <c r="D37" s="22">
        <v>415</v>
      </c>
      <c r="E37" s="22">
        <v>264</v>
      </c>
      <c r="F37" s="22">
        <v>215</v>
      </c>
      <c r="G37" s="22">
        <v>186</v>
      </c>
      <c r="H37" s="22">
        <v>111</v>
      </c>
      <c r="I37" s="22">
        <v>304</v>
      </c>
      <c r="J37" s="22">
        <v>230</v>
      </c>
      <c r="K37" s="22">
        <v>153</v>
      </c>
      <c r="M37" s="22">
        <v>358</v>
      </c>
      <c r="N37" s="22">
        <v>292</v>
      </c>
      <c r="O37" s="22">
        <v>183</v>
      </c>
      <c r="P37" s="22">
        <v>206</v>
      </c>
      <c r="Q37" s="22">
        <v>178</v>
      </c>
      <c r="R37" s="22">
        <v>107</v>
      </c>
      <c r="S37" s="22">
        <v>152</v>
      </c>
      <c r="T37" s="22">
        <v>115</v>
      </c>
      <c r="U37" s="22">
        <v>76</v>
      </c>
      <c r="W37" s="4">
        <v>2050</v>
      </c>
      <c r="X37" s="22">
        <v>255</v>
      </c>
      <c r="Y37" s="22">
        <v>212</v>
      </c>
      <c r="Z37" s="22">
        <v>131</v>
      </c>
      <c r="AA37" s="22">
        <v>178</v>
      </c>
      <c r="AB37" s="22">
        <v>154</v>
      </c>
      <c r="AC37" s="22">
        <v>92</v>
      </c>
      <c r="AD37" s="22">
        <v>77</v>
      </c>
      <c r="AE37" s="22">
        <v>58</v>
      </c>
      <c r="AF37" s="22">
        <v>38</v>
      </c>
      <c r="AH37" s="22">
        <v>212</v>
      </c>
      <c r="AI37" s="22">
        <v>179</v>
      </c>
      <c r="AJ37" s="22">
        <v>109</v>
      </c>
      <c r="AK37" s="22">
        <v>172</v>
      </c>
      <c r="AL37" s="22">
        <v>149</v>
      </c>
      <c r="AM37" s="22">
        <v>89</v>
      </c>
      <c r="AN37" s="22">
        <v>40</v>
      </c>
      <c r="AO37" s="22">
        <v>30</v>
      </c>
      <c r="AP37" s="22">
        <v>20</v>
      </c>
      <c r="AR37" s="4">
        <v>2050</v>
      </c>
      <c r="AS37" s="22">
        <v>199</v>
      </c>
      <c r="AT37" s="22">
        <v>169</v>
      </c>
      <c r="AU37" s="22">
        <v>103</v>
      </c>
      <c r="AV37" s="22">
        <v>172</v>
      </c>
      <c r="AW37" s="22">
        <v>149</v>
      </c>
      <c r="AX37" s="22">
        <v>89</v>
      </c>
      <c r="AY37" s="22">
        <v>27</v>
      </c>
      <c r="AZ37" s="22">
        <v>20</v>
      </c>
      <c r="BA37" s="22">
        <v>13</v>
      </c>
      <c r="BC37" s="22">
        <v>185</v>
      </c>
      <c r="BD37" s="22">
        <v>159</v>
      </c>
      <c r="BE37" s="22">
        <v>96</v>
      </c>
      <c r="BF37" s="22">
        <v>172</v>
      </c>
      <c r="BG37" s="22">
        <v>149</v>
      </c>
      <c r="BH37" s="22">
        <v>89</v>
      </c>
      <c r="BI37" s="22">
        <v>13</v>
      </c>
      <c r="BJ37" s="22">
        <v>10</v>
      </c>
      <c r="BK37" s="22">
        <v>7</v>
      </c>
    </row>
    <row r="38" spans="2:63" x14ac:dyDescent="0.35">
      <c r="B38" s="5">
        <v>2051</v>
      </c>
      <c r="C38" s="23">
        <v>520</v>
      </c>
      <c r="D38" s="23">
        <v>412</v>
      </c>
      <c r="E38" s="23">
        <v>265</v>
      </c>
      <c r="F38" s="23">
        <v>215</v>
      </c>
      <c r="G38" s="23">
        <v>186</v>
      </c>
      <c r="H38" s="23">
        <v>112</v>
      </c>
      <c r="I38" s="23">
        <v>305</v>
      </c>
      <c r="J38" s="23">
        <v>226</v>
      </c>
      <c r="K38" s="23">
        <v>153</v>
      </c>
      <c r="L38" s="23"/>
      <c r="M38" s="23">
        <v>358</v>
      </c>
      <c r="N38" s="23">
        <v>291</v>
      </c>
      <c r="O38" s="23">
        <v>184</v>
      </c>
      <c r="P38" s="23">
        <v>206</v>
      </c>
      <c r="Q38" s="23">
        <v>178</v>
      </c>
      <c r="R38" s="23">
        <v>107</v>
      </c>
      <c r="S38" s="23">
        <v>152</v>
      </c>
      <c r="T38" s="23">
        <v>113</v>
      </c>
      <c r="U38" s="23">
        <v>77</v>
      </c>
      <c r="W38" s="5">
        <v>2051</v>
      </c>
      <c r="X38" s="23">
        <v>255</v>
      </c>
      <c r="Y38" s="23">
        <v>211</v>
      </c>
      <c r="Z38" s="23">
        <v>131</v>
      </c>
      <c r="AA38" s="23">
        <v>178</v>
      </c>
      <c r="AB38" s="23">
        <v>154</v>
      </c>
      <c r="AC38" s="23">
        <v>93</v>
      </c>
      <c r="AD38" s="23">
        <v>77</v>
      </c>
      <c r="AE38" s="23">
        <v>57</v>
      </c>
      <c r="AF38" s="23">
        <v>39</v>
      </c>
      <c r="AG38" s="23"/>
      <c r="AH38" s="23">
        <v>212</v>
      </c>
      <c r="AI38" s="23">
        <v>179</v>
      </c>
      <c r="AJ38" s="23">
        <v>110</v>
      </c>
      <c r="AK38" s="23">
        <v>172</v>
      </c>
      <c r="AL38" s="23">
        <v>149</v>
      </c>
      <c r="AM38" s="23">
        <v>90</v>
      </c>
      <c r="AN38" s="23">
        <v>40</v>
      </c>
      <c r="AO38" s="23">
        <v>30</v>
      </c>
      <c r="AP38" s="23">
        <v>20</v>
      </c>
      <c r="AR38" s="5">
        <v>2051</v>
      </c>
      <c r="AS38" s="23">
        <v>199</v>
      </c>
      <c r="AT38" s="23">
        <v>169</v>
      </c>
      <c r="AU38" s="23">
        <v>103</v>
      </c>
      <c r="AV38" s="23">
        <v>172</v>
      </c>
      <c r="AW38" s="23">
        <v>149</v>
      </c>
      <c r="AX38" s="23">
        <v>90</v>
      </c>
      <c r="AY38" s="23">
        <v>27</v>
      </c>
      <c r="AZ38" s="23">
        <v>20</v>
      </c>
      <c r="BA38" s="23">
        <v>13</v>
      </c>
      <c r="BB38" s="23"/>
      <c r="BC38" s="23">
        <v>186</v>
      </c>
      <c r="BD38" s="23">
        <v>159</v>
      </c>
      <c r="BE38" s="23">
        <v>96</v>
      </c>
      <c r="BF38" s="23">
        <v>172</v>
      </c>
      <c r="BG38" s="23">
        <v>149</v>
      </c>
      <c r="BH38" s="23">
        <v>90</v>
      </c>
      <c r="BI38" s="23">
        <v>13</v>
      </c>
      <c r="BJ38" s="23">
        <v>10</v>
      </c>
      <c r="BK38" s="23">
        <v>7</v>
      </c>
    </row>
    <row r="39" spans="2:63" x14ac:dyDescent="0.35">
      <c r="B39" s="4">
        <v>2052</v>
      </c>
      <c r="C39" s="22">
        <v>517</v>
      </c>
      <c r="D39" s="22">
        <v>408</v>
      </c>
      <c r="E39" s="22">
        <v>265</v>
      </c>
      <c r="F39" s="22">
        <v>214</v>
      </c>
      <c r="G39" s="22">
        <v>185</v>
      </c>
      <c r="H39" s="22">
        <v>112</v>
      </c>
      <c r="I39" s="22">
        <v>303</v>
      </c>
      <c r="J39" s="22">
        <v>223</v>
      </c>
      <c r="K39" s="22">
        <v>153</v>
      </c>
      <c r="L39" s="22"/>
      <c r="M39" s="22">
        <v>356</v>
      </c>
      <c r="N39" s="22">
        <v>289</v>
      </c>
      <c r="O39" s="22">
        <v>184</v>
      </c>
      <c r="P39" s="22">
        <v>205</v>
      </c>
      <c r="Q39" s="22">
        <v>177</v>
      </c>
      <c r="R39" s="22">
        <v>107</v>
      </c>
      <c r="S39" s="22">
        <v>151</v>
      </c>
      <c r="T39" s="22">
        <v>111</v>
      </c>
      <c r="U39" s="22">
        <v>77</v>
      </c>
      <c r="W39" s="4">
        <v>2052</v>
      </c>
      <c r="X39" s="22">
        <v>254</v>
      </c>
      <c r="Y39" s="22">
        <v>210</v>
      </c>
      <c r="Z39" s="22">
        <v>131</v>
      </c>
      <c r="AA39" s="22">
        <v>178</v>
      </c>
      <c r="AB39" s="22">
        <v>154</v>
      </c>
      <c r="AC39" s="22">
        <v>93</v>
      </c>
      <c r="AD39" s="22">
        <v>76</v>
      </c>
      <c r="AE39" s="22">
        <v>56</v>
      </c>
      <c r="AF39" s="22">
        <v>39</v>
      </c>
      <c r="AG39" s="22"/>
      <c r="AH39" s="22">
        <v>211</v>
      </c>
      <c r="AI39" s="22">
        <v>178</v>
      </c>
      <c r="AJ39" s="22">
        <v>110</v>
      </c>
      <c r="AK39" s="22">
        <v>172</v>
      </c>
      <c r="AL39" s="22">
        <v>149</v>
      </c>
      <c r="AM39" s="22">
        <v>90</v>
      </c>
      <c r="AN39" s="22">
        <v>40</v>
      </c>
      <c r="AO39" s="22">
        <v>29</v>
      </c>
      <c r="AP39" s="22">
        <v>20</v>
      </c>
      <c r="AR39" s="4">
        <v>2052</v>
      </c>
      <c r="AS39" s="22">
        <v>198</v>
      </c>
      <c r="AT39" s="22">
        <v>168</v>
      </c>
      <c r="AU39" s="22">
        <v>103</v>
      </c>
      <c r="AV39" s="22">
        <v>172</v>
      </c>
      <c r="AW39" s="22">
        <v>149</v>
      </c>
      <c r="AX39" s="22">
        <v>90</v>
      </c>
      <c r="AY39" s="22">
        <v>26</v>
      </c>
      <c r="AZ39" s="22">
        <v>19</v>
      </c>
      <c r="BA39" s="22">
        <v>13</v>
      </c>
      <c r="BB39" s="22"/>
      <c r="BC39" s="22">
        <v>185</v>
      </c>
      <c r="BD39" s="22">
        <v>158</v>
      </c>
      <c r="BE39" s="22">
        <v>96</v>
      </c>
      <c r="BF39" s="22">
        <v>172</v>
      </c>
      <c r="BG39" s="22">
        <v>149</v>
      </c>
      <c r="BH39" s="22">
        <v>90</v>
      </c>
      <c r="BI39" s="22">
        <v>13</v>
      </c>
      <c r="BJ39" s="22">
        <v>10</v>
      </c>
      <c r="BK39" s="22">
        <v>7</v>
      </c>
    </row>
    <row r="40" spans="2:63" x14ac:dyDescent="0.35">
      <c r="B40" s="5">
        <v>2053</v>
      </c>
      <c r="C40" s="23">
        <v>518</v>
      </c>
      <c r="D40" s="23">
        <v>405</v>
      </c>
      <c r="E40" s="23">
        <v>266</v>
      </c>
      <c r="F40" s="23">
        <v>215</v>
      </c>
      <c r="G40" s="23">
        <v>186</v>
      </c>
      <c r="H40" s="23">
        <v>112</v>
      </c>
      <c r="I40" s="23">
        <v>303</v>
      </c>
      <c r="J40" s="23">
        <v>220</v>
      </c>
      <c r="K40" s="23">
        <v>154</v>
      </c>
      <c r="L40" s="23"/>
      <c r="M40" s="23">
        <v>357</v>
      </c>
      <c r="N40" s="23">
        <v>287</v>
      </c>
      <c r="O40" s="23">
        <v>184</v>
      </c>
      <c r="P40" s="23">
        <v>205</v>
      </c>
      <c r="Q40" s="23">
        <v>178</v>
      </c>
      <c r="R40" s="23">
        <v>107</v>
      </c>
      <c r="S40" s="23">
        <v>152</v>
      </c>
      <c r="T40" s="23">
        <v>110</v>
      </c>
      <c r="U40" s="23">
        <v>77</v>
      </c>
      <c r="W40" s="5">
        <v>2053</v>
      </c>
      <c r="X40" s="23">
        <v>254</v>
      </c>
      <c r="Y40" s="23">
        <v>209</v>
      </c>
      <c r="Z40" s="23">
        <v>132</v>
      </c>
      <c r="AA40" s="23">
        <v>178</v>
      </c>
      <c r="AB40" s="23">
        <v>154</v>
      </c>
      <c r="AC40" s="23">
        <v>93</v>
      </c>
      <c r="AD40" s="23">
        <v>76</v>
      </c>
      <c r="AE40" s="23">
        <v>55</v>
      </c>
      <c r="AF40" s="23">
        <v>39</v>
      </c>
      <c r="AG40" s="23"/>
      <c r="AH40" s="23">
        <v>212</v>
      </c>
      <c r="AI40" s="23">
        <v>178</v>
      </c>
      <c r="AJ40" s="23">
        <v>110</v>
      </c>
      <c r="AK40" s="23">
        <v>172</v>
      </c>
      <c r="AL40" s="23">
        <v>149</v>
      </c>
      <c r="AM40" s="23">
        <v>90</v>
      </c>
      <c r="AN40" s="23">
        <v>40</v>
      </c>
      <c r="AO40" s="23">
        <v>29</v>
      </c>
      <c r="AP40" s="23">
        <v>20</v>
      </c>
      <c r="AR40" s="5">
        <v>2053</v>
      </c>
      <c r="AS40" s="23">
        <v>198</v>
      </c>
      <c r="AT40" s="23">
        <v>168</v>
      </c>
      <c r="AU40" s="23">
        <v>103</v>
      </c>
      <c r="AV40" s="23">
        <v>172</v>
      </c>
      <c r="AW40" s="23">
        <v>149</v>
      </c>
      <c r="AX40" s="23">
        <v>90</v>
      </c>
      <c r="AY40" s="23">
        <v>27</v>
      </c>
      <c r="AZ40" s="23">
        <v>19</v>
      </c>
      <c r="BA40" s="23">
        <v>13</v>
      </c>
      <c r="BB40" s="23"/>
      <c r="BC40" s="23">
        <v>185</v>
      </c>
      <c r="BD40" s="23">
        <v>158</v>
      </c>
      <c r="BE40" s="23">
        <v>96</v>
      </c>
      <c r="BF40" s="23">
        <v>172</v>
      </c>
      <c r="BG40" s="23">
        <v>149</v>
      </c>
      <c r="BH40" s="23">
        <v>90</v>
      </c>
      <c r="BI40" s="23">
        <v>13</v>
      </c>
      <c r="BJ40" s="23">
        <v>10</v>
      </c>
      <c r="BK40" s="23">
        <v>7</v>
      </c>
    </row>
    <row r="41" spans="2:63" x14ac:dyDescent="0.35">
      <c r="B41" s="4">
        <v>2054</v>
      </c>
      <c r="C41" s="22">
        <v>516</v>
      </c>
      <c r="D41" s="22">
        <v>402</v>
      </c>
      <c r="E41" s="22">
        <v>266</v>
      </c>
      <c r="F41" s="22">
        <v>214</v>
      </c>
      <c r="G41" s="22">
        <v>185</v>
      </c>
      <c r="H41" s="22">
        <v>112</v>
      </c>
      <c r="I41" s="22">
        <v>302</v>
      </c>
      <c r="J41" s="22">
        <v>216</v>
      </c>
      <c r="K41" s="22">
        <v>154</v>
      </c>
      <c r="L41" s="22"/>
      <c r="M41" s="22">
        <v>356</v>
      </c>
      <c r="N41" s="22">
        <v>285</v>
      </c>
      <c r="O41" s="22">
        <v>184</v>
      </c>
      <c r="P41" s="22">
        <v>205</v>
      </c>
      <c r="Q41" s="22">
        <v>177</v>
      </c>
      <c r="R41" s="22">
        <v>107</v>
      </c>
      <c r="S41" s="22">
        <v>151</v>
      </c>
      <c r="T41" s="22">
        <v>108</v>
      </c>
      <c r="U41" s="22">
        <v>77</v>
      </c>
      <c r="W41" s="4">
        <v>2054</v>
      </c>
      <c r="X41" s="22">
        <v>253</v>
      </c>
      <c r="Y41" s="22">
        <v>208</v>
      </c>
      <c r="Z41" s="22">
        <v>132</v>
      </c>
      <c r="AA41" s="22">
        <v>177</v>
      </c>
      <c r="AB41" s="22">
        <v>154</v>
      </c>
      <c r="AC41" s="22">
        <v>93</v>
      </c>
      <c r="AD41" s="22">
        <v>76</v>
      </c>
      <c r="AE41" s="22">
        <v>54</v>
      </c>
      <c r="AF41" s="22">
        <v>39</v>
      </c>
      <c r="AG41" s="22"/>
      <c r="AH41" s="22">
        <v>211</v>
      </c>
      <c r="AI41" s="22">
        <v>177</v>
      </c>
      <c r="AJ41" s="22">
        <v>110</v>
      </c>
      <c r="AK41" s="22">
        <v>171</v>
      </c>
      <c r="AL41" s="22">
        <v>148</v>
      </c>
      <c r="AM41" s="22">
        <v>90</v>
      </c>
      <c r="AN41" s="22">
        <v>40</v>
      </c>
      <c r="AO41" s="22">
        <v>28</v>
      </c>
      <c r="AP41" s="22">
        <v>20</v>
      </c>
      <c r="AR41" s="4">
        <v>2054</v>
      </c>
      <c r="AS41" s="22">
        <v>198</v>
      </c>
      <c r="AT41" s="22">
        <v>167</v>
      </c>
      <c r="AU41" s="22">
        <v>103</v>
      </c>
      <c r="AV41" s="22">
        <v>171</v>
      </c>
      <c r="AW41" s="22">
        <v>148</v>
      </c>
      <c r="AX41" s="22">
        <v>90</v>
      </c>
      <c r="AY41" s="22">
        <v>26</v>
      </c>
      <c r="AZ41" s="22">
        <v>19</v>
      </c>
      <c r="BA41" s="22">
        <v>13</v>
      </c>
      <c r="BB41" s="22"/>
      <c r="BC41" s="22">
        <v>185</v>
      </c>
      <c r="BD41" s="22">
        <v>158</v>
      </c>
      <c r="BE41" s="22">
        <v>97</v>
      </c>
      <c r="BF41" s="22">
        <v>171</v>
      </c>
      <c r="BG41" s="22">
        <v>148</v>
      </c>
      <c r="BH41" s="22">
        <v>90</v>
      </c>
      <c r="BI41" s="22">
        <v>13</v>
      </c>
      <c r="BJ41" s="22">
        <v>9</v>
      </c>
      <c r="BK41" s="22">
        <v>7</v>
      </c>
    </row>
    <row r="42" spans="2:63" ht="15" thickBot="1" x14ac:dyDescent="0.4">
      <c r="B42" s="45">
        <v>2055</v>
      </c>
      <c r="C42" s="46">
        <v>516</v>
      </c>
      <c r="D42" s="46">
        <v>413</v>
      </c>
      <c r="E42" s="46">
        <v>267</v>
      </c>
      <c r="F42" s="46">
        <v>214</v>
      </c>
      <c r="G42" s="46">
        <v>185</v>
      </c>
      <c r="H42" s="46">
        <v>112</v>
      </c>
      <c r="I42" s="46">
        <v>302</v>
      </c>
      <c r="J42" s="46">
        <v>228</v>
      </c>
      <c r="K42" s="46">
        <v>155</v>
      </c>
      <c r="L42" s="46"/>
      <c r="M42" s="46">
        <v>356</v>
      </c>
      <c r="N42" s="46">
        <v>291</v>
      </c>
      <c r="O42" s="46">
        <v>185</v>
      </c>
      <c r="P42" s="46">
        <v>205</v>
      </c>
      <c r="Q42" s="46">
        <v>177</v>
      </c>
      <c r="R42" s="46">
        <v>107</v>
      </c>
      <c r="S42" s="46">
        <v>151</v>
      </c>
      <c r="T42" s="46">
        <v>114</v>
      </c>
      <c r="U42" s="46">
        <v>77</v>
      </c>
      <c r="W42" s="45">
        <v>2055</v>
      </c>
      <c r="X42" s="46">
        <v>253</v>
      </c>
      <c r="Y42" s="46">
        <v>211</v>
      </c>
      <c r="Z42" s="46">
        <v>132</v>
      </c>
      <c r="AA42" s="46">
        <v>177</v>
      </c>
      <c r="AB42" s="46">
        <v>154</v>
      </c>
      <c r="AC42" s="46">
        <v>93</v>
      </c>
      <c r="AD42" s="46">
        <v>76</v>
      </c>
      <c r="AE42" s="46">
        <v>57</v>
      </c>
      <c r="AF42" s="46">
        <v>39</v>
      </c>
      <c r="AG42" s="46"/>
      <c r="AH42" s="46">
        <v>211</v>
      </c>
      <c r="AI42" s="46">
        <v>178</v>
      </c>
      <c r="AJ42" s="46">
        <v>110</v>
      </c>
      <c r="AK42" s="46">
        <v>171</v>
      </c>
      <c r="AL42" s="46">
        <v>149</v>
      </c>
      <c r="AM42" s="46">
        <v>90</v>
      </c>
      <c r="AN42" s="46">
        <v>40</v>
      </c>
      <c r="AO42" s="46">
        <v>30</v>
      </c>
      <c r="AP42" s="46">
        <v>20</v>
      </c>
      <c r="AR42" s="45">
        <v>2055</v>
      </c>
      <c r="AS42" s="46">
        <v>198</v>
      </c>
      <c r="AT42" s="46">
        <v>169</v>
      </c>
      <c r="AU42" s="46">
        <v>104</v>
      </c>
      <c r="AV42" s="46">
        <v>171</v>
      </c>
      <c r="AW42" s="46">
        <v>149</v>
      </c>
      <c r="AX42" s="46">
        <v>90</v>
      </c>
      <c r="AY42" s="46">
        <v>26</v>
      </c>
      <c r="AZ42" s="46">
        <v>20</v>
      </c>
      <c r="BA42" s="46">
        <v>14</v>
      </c>
      <c r="BB42" s="46"/>
      <c r="BC42" s="46">
        <v>185</v>
      </c>
      <c r="BD42" s="46">
        <v>159</v>
      </c>
      <c r="BE42" s="46">
        <v>97</v>
      </c>
      <c r="BF42" s="46">
        <v>171</v>
      </c>
      <c r="BG42" s="46">
        <v>149</v>
      </c>
      <c r="BH42" s="46">
        <v>90</v>
      </c>
      <c r="BI42" s="46">
        <v>13</v>
      </c>
      <c r="BJ42" s="46">
        <v>10</v>
      </c>
      <c r="BK42" s="46">
        <v>7</v>
      </c>
    </row>
    <row r="44" spans="2:63" x14ac:dyDescent="0.35">
      <c r="B44" s="3" t="s">
        <v>83</v>
      </c>
    </row>
  </sheetData>
  <mergeCells count="6">
    <mergeCell ref="BC7:BK7"/>
    <mergeCell ref="C7:K7"/>
    <mergeCell ref="M7:U7"/>
    <mergeCell ref="X7:AF7"/>
    <mergeCell ref="AH7:AP7"/>
    <mergeCell ref="AS7:BA7"/>
  </mergeCells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CA7F-0D6F-4780-9D9F-6F1A1FA60541}">
  <dimension ref="B2:U39"/>
  <sheetViews>
    <sheetView workbookViewId="0"/>
  </sheetViews>
  <sheetFormatPr defaultRowHeight="14.5" x14ac:dyDescent="0.35"/>
  <sheetData>
    <row r="2" spans="2:21" x14ac:dyDescent="0.35">
      <c r="B2" t="s">
        <v>113</v>
      </c>
    </row>
    <row r="5" spans="2:21" x14ac:dyDescent="0.35">
      <c r="B5" s="8"/>
      <c r="C5" s="69" t="s">
        <v>15</v>
      </c>
      <c r="D5" s="69"/>
      <c r="E5" s="69"/>
      <c r="F5" s="69"/>
      <c r="G5" s="69"/>
      <c r="H5" s="69"/>
      <c r="I5" s="69"/>
      <c r="J5" s="69"/>
      <c r="K5" s="69"/>
      <c r="L5" s="8"/>
      <c r="M5" s="69" t="s">
        <v>21</v>
      </c>
      <c r="N5" s="69"/>
      <c r="O5" s="69"/>
      <c r="P5" s="69"/>
      <c r="Q5" s="69"/>
      <c r="R5" s="69"/>
      <c r="S5" s="69"/>
      <c r="T5" s="69"/>
      <c r="U5" s="69"/>
    </row>
    <row r="6" spans="2:21" x14ac:dyDescent="0.35">
      <c r="B6" s="7"/>
      <c r="C6" s="70" t="s">
        <v>79</v>
      </c>
      <c r="D6" s="70"/>
      <c r="E6" s="70"/>
      <c r="F6" s="70" t="s">
        <v>80</v>
      </c>
      <c r="G6" s="70"/>
      <c r="H6" s="70"/>
      <c r="I6" s="70" t="s">
        <v>81</v>
      </c>
      <c r="J6" s="70"/>
      <c r="K6" s="70"/>
      <c r="L6" s="7"/>
      <c r="M6" s="70" t="s">
        <v>79</v>
      </c>
      <c r="N6" s="70"/>
      <c r="O6" s="70"/>
      <c r="P6" s="71" t="s">
        <v>80</v>
      </c>
      <c r="Q6" s="71"/>
      <c r="R6" s="71"/>
      <c r="S6" s="70" t="s">
        <v>81</v>
      </c>
      <c r="T6" s="70"/>
      <c r="U6" s="70"/>
    </row>
    <row r="7" spans="2:21" x14ac:dyDescent="0.35">
      <c r="B7" s="6"/>
      <c r="C7" s="53" t="s">
        <v>108</v>
      </c>
      <c r="D7" s="53" t="s">
        <v>22</v>
      </c>
      <c r="E7" s="53" t="s">
        <v>23</v>
      </c>
      <c r="F7" s="53" t="s">
        <v>108</v>
      </c>
      <c r="G7" s="53" t="s">
        <v>22</v>
      </c>
      <c r="H7" s="53" t="s">
        <v>23</v>
      </c>
      <c r="I7" s="53" t="s">
        <v>108</v>
      </c>
      <c r="J7" s="53" t="s">
        <v>22</v>
      </c>
      <c r="K7" s="53" t="s">
        <v>23</v>
      </c>
      <c r="L7" s="6"/>
      <c r="M7" s="53" t="s">
        <v>108</v>
      </c>
      <c r="N7" s="53" t="s">
        <v>22</v>
      </c>
      <c r="O7" s="53" t="s">
        <v>23</v>
      </c>
      <c r="P7" s="53" t="s">
        <v>108</v>
      </c>
      <c r="Q7" s="53" t="s">
        <v>22</v>
      </c>
      <c r="R7" s="53" t="s">
        <v>23</v>
      </c>
      <c r="S7" s="53" t="s">
        <v>108</v>
      </c>
      <c r="T7" s="53" t="s">
        <v>22</v>
      </c>
      <c r="U7" s="53" t="s">
        <v>23</v>
      </c>
    </row>
    <row r="8" spans="2:21" x14ac:dyDescent="0.35">
      <c r="B8" s="21">
        <v>2024</v>
      </c>
      <c r="C8" s="2">
        <v>7677</v>
      </c>
      <c r="D8" s="2">
        <v>6496</v>
      </c>
      <c r="E8" s="2">
        <v>7822</v>
      </c>
      <c r="F8" s="2">
        <v>7677</v>
      </c>
      <c r="G8" s="2">
        <v>6496</v>
      </c>
      <c r="H8" s="2">
        <v>7822</v>
      </c>
      <c r="I8" s="2">
        <v>7677</v>
      </c>
      <c r="J8" s="2">
        <v>6496</v>
      </c>
      <c r="K8" s="2">
        <v>7822</v>
      </c>
      <c r="L8" s="7"/>
      <c r="M8" s="2">
        <v>768</v>
      </c>
      <c r="N8" s="2">
        <v>271</v>
      </c>
      <c r="O8" s="2">
        <v>163</v>
      </c>
      <c r="P8" s="2">
        <v>768</v>
      </c>
      <c r="Q8" s="2">
        <v>271</v>
      </c>
      <c r="R8" s="2">
        <v>163</v>
      </c>
      <c r="S8" s="2">
        <v>768</v>
      </c>
      <c r="T8" s="2">
        <v>271</v>
      </c>
      <c r="U8" s="2">
        <v>163</v>
      </c>
    </row>
    <row r="9" spans="2:21" x14ac:dyDescent="0.35">
      <c r="B9" s="20">
        <v>2025</v>
      </c>
      <c r="C9" s="1">
        <v>7530</v>
      </c>
      <c r="D9" s="1">
        <v>6372</v>
      </c>
      <c r="E9" s="1">
        <v>7673</v>
      </c>
      <c r="F9" s="1">
        <v>7530</v>
      </c>
      <c r="G9" s="1">
        <v>6372</v>
      </c>
      <c r="H9" s="1">
        <v>7673</v>
      </c>
      <c r="I9" s="1">
        <v>7530</v>
      </c>
      <c r="J9" s="1">
        <v>6372</v>
      </c>
      <c r="K9" s="1">
        <v>7673</v>
      </c>
      <c r="L9" s="6"/>
      <c r="M9" s="1">
        <v>753</v>
      </c>
      <c r="N9" s="1">
        <v>266</v>
      </c>
      <c r="O9" s="1">
        <v>160</v>
      </c>
      <c r="P9" s="1">
        <v>753</v>
      </c>
      <c r="Q9" s="1">
        <v>266</v>
      </c>
      <c r="R9" s="1">
        <v>160</v>
      </c>
      <c r="S9" s="1">
        <v>753</v>
      </c>
      <c r="T9" s="1">
        <v>266</v>
      </c>
      <c r="U9" s="1">
        <v>160</v>
      </c>
    </row>
    <row r="10" spans="2:21" x14ac:dyDescent="0.35">
      <c r="B10" s="21">
        <v>2026</v>
      </c>
      <c r="C10" s="2">
        <v>7387</v>
      </c>
      <c r="D10" s="2">
        <v>6251</v>
      </c>
      <c r="E10" s="2">
        <v>7527</v>
      </c>
      <c r="F10" s="2">
        <v>7387</v>
      </c>
      <c r="G10" s="2">
        <v>6251</v>
      </c>
      <c r="H10" s="2">
        <v>7527</v>
      </c>
      <c r="I10" s="2">
        <v>7387</v>
      </c>
      <c r="J10" s="2">
        <v>6251</v>
      </c>
      <c r="K10" s="2">
        <v>7527</v>
      </c>
      <c r="L10" s="7"/>
      <c r="M10" s="2">
        <v>739</v>
      </c>
      <c r="N10" s="2">
        <v>260</v>
      </c>
      <c r="O10" s="2">
        <v>157</v>
      </c>
      <c r="P10" s="2">
        <v>739</v>
      </c>
      <c r="Q10" s="2">
        <v>260</v>
      </c>
      <c r="R10" s="2">
        <v>157</v>
      </c>
      <c r="S10" s="2">
        <v>739</v>
      </c>
      <c r="T10" s="2">
        <v>260</v>
      </c>
      <c r="U10" s="2">
        <v>157</v>
      </c>
    </row>
    <row r="11" spans="2:21" x14ac:dyDescent="0.35">
      <c r="B11" s="20">
        <v>2027</v>
      </c>
      <c r="C11" s="1">
        <v>7244</v>
      </c>
      <c r="D11" s="1">
        <v>6130</v>
      </c>
      <c r="E11" s="1">
        <v>7381</v>
      </c>
      <c r="F11" s="1">
        <v>7244</v>
      </c>
      <c r="G11" s="1">
        <v>6130</v>
      </c>
      <c r="H11" s="1">
        <v>7381</v>
      </c>
      <c r="I11" s="1">
        <v>7244</v>
      </c>
      <c r="J11" s="1">
        <v>6130</v>
      </c>
      <c r="K11" s="1">
        <v>7381</v>
      </c>
      <c r="L11" s="6"/>
      <c r="M11" s="1">
        <v>724</v>
      </c>
      <c r="N11" s="1">
        <v>255</v>
      </c>
      <c r="O11" s="1">
        <v>154</v>
      </c>
      <c r="P11" s="1">
        <v>724</v>
      </c>
      <c r="Q11" s="1">
        <v>255</v>
      </c>
      <c r="R11" s="1">
        <v>154</v>
      </c>
      <c r="S11" s="1">
        <v>724</v>
      </c>
      <c r="T11" s="1">
        <v>255</v>
      </c>
      <c r="U11" s="1">
        <v>154</v>
      </c>
    </row>
    <row r="12" spans="2:21" x14ac:dyDescent="0.35">
      <c r="B12" s="21">
        <v>2028</v>
      </c>
      <c r="C12" s="2">
        <v>7094</v>
      </c>
      <c r="D12" s="2">
        <v>6003</v>
      </c>
      <c r="E12" s="2">
        <v>7228</v>
      </c>
      <c r="F12" s="2">
        <v>7094</v>
      </c>
      <c r="G12" s="2">
        <v>6003</v>
      </c>
      <c r="H12" s="2">
        <v>7228</v>
      </c>
      <c r="I12" s="2">
        <v>7094</v>
      </c>
      <c r="J12" s="2">
        <v>6003</v>
      </c>
      <c r="K12" s="2">
        <v>7228</v>
      </c>
      <c r="L12" s="7"/>
      <c r="M12" s="2">
        <v>709</v>
      </c>
      <c r="N12" s="2">
        <v>250</v>
      </c>
      <c r="O12" s="2">
        <v>151</v>
      </c>
      <c r="P12" s="2">
        <v>709</v>
      </c>
      <c r="Q12" s="2">
        <v>250</v>
      </c>
      <c r="R12" s="2">
        <v>151</v>
      </c>
      <c r="S12" s="2">
        <v>709</v>
      </c>
      <c r="T12" s="2">
        <v>250</v>
      </c>
      <c r="U12" s="2">
        <v>151</v>
      </c>
    </row>
    <row r="13" spans="2:21" x14ac:dyDescent="0.35">
      <c r="B13" s="20">
        <v>2029</v>
      </c>
      <c r="C13" s="1">
        <v>6944</v>
      </c>
      <c r="D13" s="1">
        <v>5876</v>
      </c>
      <c r="E13" s="1">
        <v>7075</v>
      </c>
      <c r="F13" s="1">
        <v>6944</v>
      </c>
      <c r="G13" s="1">
        <v>5876</v>
      </c>
      <c r="H13" s="1">
        <v>7075</v>
      </c>
      <c r="I13" s="1">
        <v>6944</v>
      </c>
      <c r="J13" s="1">
        <v>5876</v>
      </c>
      <c r="K13" s="1">
        <v>7075</v>
      </c>
      <c r="L13" s="6"/>
      <c r="M13" s="1">
        <v>694</v>
      </c>
      <c r="N13" s="1">
        <v>245</v>
      </c>
      <c r="O13" s="1">
        <v>147</v>
      </c>
      <c r="P13" s="1">
        <v>694</v>
      </c>
      <c r="Q13" s="1">
        <v>245</v>
      </c>
      <c r="R13" s="1">
        <v>147</v>
      </c>
      <c r="S13" s="1">
        <v>694</v>
      </c>
      <c r="T13" s="1">
        <v>245</v>
      </c>
      <c r="U13" s="1">
        <v>147</v>
      </c>
    </row>
    <row r="14" spans="2:21" x14ac:dyDescent="0.35">
      <c r="B14" s="21">
        <v>2030</v>
      </c>
      <c r="C14" s="2">
        <v>6794</v>
      </c>
      <c r="D14" s="2">
        <v>5749</v>
      </c>
      <c r="E14" s="2">
        <v>6922</v>
      </c>
      <c r="F14" s="2">
        <v>6794</v>
      </c>
      <c r="G14" s="2">
        <v>5749</v>
      </c>
      <c r="H14" s="2">
        <v>6922</v>
      </c>
      <c r="I14" s="2">
        <v>6794</v>
      </c>
      <c r="J14" s="2">
        <v>5749</v>
      </c>
      <c r="K14" s="2">
        <v>6922</v>
      </c>
      <c r="L14" s="7"/>
      <c r="M14" s="2">
        <v>679</v>
      </c>
      <c r="N14" s="2">
        <v>240</v>
      </c>
      <c r="O14" s="2">
        <v>144</v>
      </c>
      <c r="P14" s="2">
        <v>679</v>
      </c>
      <c r="Q14" s="2">
        <v>240</v>
      </c>
      <c r="R14" s="2">
        <v>144</v>
      </c>
      <c r="S14" s="2">
        <v>679</v>
      </c>
      <c r="T14" s="2">
        <v>240</v>
      </c>
      <c r="U14" s="2">
        <v>144</v>
      </c>
    </row>
    <row r="15" spans="2:21" x14ac:dyDescent="0.35">
      <c r="B15" s="20">
        <v>2031</v>
      </c>
      <c r="C15" s="1">
        <v>6833</v>
      </c>
      <c r="D15" s="1">
        <v>5782</v>
      </c>
      <c r="E15" s="1">
        <v>6962</v>
      </c>
      <c r="F15" s="1">
        <v>6839</v>
      </c>
      <c r="G15" s="1">
        <v>5787</v>
      </c>
      <c r="H15" s="1">
        <v>6968</v>
      </c>
      <c r="I15" s="1">
        <v>6863</v>
      </c>
      <c r="J15" s="1">
        <v>5808</v>
      </c>
      <c r="K15" s="1">
        <v>6968</v>
      </c>
      <c r="L15" s="6"/>
      <c r="M15" s="1">
        <v>683</v>
      </c>
      <c r="N15" s="1">
        <v>241</v>
      </c>
      <c r="O15" s="1">
        <v>145</v>
      </c>
      <c r="P15" s="1">
        <v>684</v>
      </c>
      <c r="Q15" s="1">
        <v>241</v>
      </c>
      <c r="R15" s="1">
        <v>145</v>
      </c>
      <c r="S15" s="1">
        <v>686</v>
      </c>
      <c r="T15" s="1">
        <v>242</v>
      </c>
      <c r="U15" s="1">
        <v>145</v>
      </c>
    </row>
    <row r="16" spans="2:21" x14ac:dyDescent="0.35">
      <c r="B16" s="21">
        <v>2032</v>
      </c>
      <c r="C16" s="2">
        <v>6862</v>
      </c>
      <c r="D16" s="2">
        <v>5807</v>
      </c>
      <c r="E16" s="2">
        <v>6992</v>
      </c>
      <c r="F16" s="2">
        <v>6874</v>
      </c>
      <c r="G16" s="2">
        <v>5817</v>
      </c>
      <c r="H16" s="2">
        <v>7004</v>
      </c>
      <c r="I16" s="2">
        <v>6916</v>
      </c>
      <c r="J16" s="2">
        <v>5852</v>
      </c>
      <c r="K16" s="2">
        <v>7004</v>
      </c>
      <c r="L16" s="7"/>
      <c r="M16" s="2">
        <v>686</v>
      </c>
      <c r="N16" s="2">
        <v>242</v>
      </c>
      <c r="O16" s="2">
        <v>146</v>
      </c>
      <c r="P16" s="2">
        <v>687</v>
      </c>
      <c r="Q16" s="2">
        <v>242</v>
      </c>
      <c r="R16" s="2">
        <v>146</v>
      </c>
      <c r="S16" s="2">
        <v>692</v>
      </c>
      <c r="T16" s="2">
        <v>244</v>
      </c>
      <c r="U16" s="2">
        <v>146</v>
      </c>
    </row>
    <row r="17" spans="2:21" x14ac:dyDescent="0.35">
      <c r="B17" s="20">
        <v>2033</v>
      </c>
      <c r="C17" s="1">
        <v>6893</v>
      </c>
      <c r="D17" s="1">
        <v>5833</v>
      </c>
      <c r="E17" s="1">
        <v>7024</v>
      </c>
      <c r="F17" s="1">
        <v>6911</v>
      </c>
      <c r="G17" s="1">
        <v>5848</v>
      </c>
      <c r="H17" s="1">
        <v>7042</v>
      </c>
      <c r="I17" s="1">
        <v>6969</v>
      </c>
      <c r="J17" s="1">
        <v>5898</v>
      </c>
      <c r="K17" s="1">
        <v>7042</v>
      </c>
      <c r="L17" s="6"/>
      <c r="M17" s="1">
        <v>689</v>
      </c>
      <c r="N17" s="1">
        <v>243</v>
      </c>
      <c r="O17" s="1">
        <v>146</v>
      </c>
      <c r="P17" s="1">
        <v>691</v>
      </c>
      <c r="Q17" s="1">
        <v>244</v>
      </c>
      <c r="R17" s="1">
        <v>147</v>
      </c>
      <c r="S17" s="1">
        <v>697</v>
      </c>
      <c r="T17" s="1">
        <v>246</v>
      </c>
      <c r="U17" s="1">
        <v>147</v>
      </c>
    </row>
    <row r="18" spans="2:21" x14ac:dyDescent="0.35">
      <c r="B18" s="21">
        <v>2034</v>
      </c>
      <c r="C18" s="2">
        <v>6924</v>
      </c>
      <c r="D18" s="2">
        <v>5859</v>
      </c>
      <c r="E18" s="2">
        <v>7055</v>
      </c>
      <c r="F18" s="2">
        <v>6949</v>
      </c>
      <c r="G18" s="2">
        <v>5880</v>
      </c>
      <c r="H18" s="2">
        <v>7080</v>
      </c>
      <c r="I18" s="2">
        <v>7028</v>
      </c>
      <c r="J18" s="2">
        <v>5947</v>
      </c>
      <c r="K18" s="2">
        <v>7080</v>
      </c>
      <c r="L18" s="7"/>
      <c r="M18" s="2">
        <v>692</v>
      </c>
      <c r="N18" s="2">
        <v>244</v>
      </c>
      <c r="O18" s="2">
        <v>147</v>
      </c>
      <c r="P18" s="2">
        <v>695</v>
      </c>
      <c r="Q18" s="2">
        <v>245</v>
      </c>
      <c r="R18" s="2">
        <v>148</v>
      </c>
      <c r="S18" s="2">
        <v>703</v>
      </c>
      <c r="T18" s="2">
        <v>248</v>
      </c>
      <c r="U18" s="2">
        <v>148</v>
      </c>
    </row>
    <row r="19" spans="2:21" x14ac:dyDescent="0.35">
      <c r="B19" s="20">
        <v>2035</v>
      </c>
      <c r="C19" s="1">
        <v>6954</v>
      </c>
      <c r="D19" s="1">
        <v>5885</v>
      </c>
      <c r="E19" s="1">
        <v>7086</v>
      </c>
      <c r="F19" s="1">
        <v>6987</v>
      </c>
      <c r="G19" s="1">
        <v>5912</v>
      </c>
      <c r="H19" s="1">
        <v>7119</v>
      </c>
      <c r="I19" s="1">
        <v>7087</v>
      </c>
      <c r="J19" s="1">
        <v>5997</v>
      </c>
      <c r="K19" s="1">
        <v>7119</v>
      </c>
      <c r="L19" s="6"/>
      <c r="M19" s="1">
        <v>695</v>
      </c>
      <c r="N19" s="1">
        <v>245</v>
      </c>
      <c r="O19" s="1">
        <v>148</v>
      </c>
      <c r="P19" s="1">
        <v>699</v>
      </c>
      <c r="Q19" s="1">
        <v>246</v>
      </c>
      <c r="R19" s="1">
        <v>148</v>
      </c>
      <c r="S19" s="1">
        <v>709</v>
      </c>
      <c r="T19" s="1">
        <v>250</v>
      </c>
      <c r="U19" s="1">
        <v>148</v>
      </c>
    </row>
    <row r="20" spans="2:21" x14ac:dyDescent="0.35">
      <c r="B20" s="21">
        <v>2036</v>
      </c>
      <c r="C20" s="2">
        <v>6985</v>
      </c>
      <c r="D20" s="2">
        <v>5911</v>
      </c>
      <c r="E20" s="2">
        <v>7117</v>
      </c>
      <c r="F20" s="2">
        <v>7025</v>
      </c>
      <c r="G20" s="2">
        <v>5945</v>
      </c>
      <c r="H20" s="2">
        <v>7158</v>
      </c>
      <c r="I20" s="2">
        <v>7147</v>
      </c>
      <c r="J20" s="2">
        <v>6048</v>
      </c>
      <c r="K20" s="2">
        <v>7158</v>
      </c>
      <c r="L20" s="7"/>
      <c r="M20" s="2">
        <v>698</v>
      </c>
      <c r="N20" s="2">
        <v>246</v>
      </c>
      <c r="O20" s="2">
        <v>148</v>
      </c>
      <c r="P20" s="2">
        <v>703</v>
      </c>
      <c r="Q20" s="2">
        <v>248</v>
      </c>
      <c r="R20" s="2">
        <v>149</v>
      </c>
      <c r="S20" s="2">
        <v>715</v>
      </c>
      <c r="T20" s="2">
        <v>252</v>
      </c>
      <c r="U20" s="2">
        <v>149</v>
      </c>
    </row>
    <row r="21" spans="2:21" x14ac:dyDescent="0.35">
      <c r="B21" s="20">
        <v>2037</v>
      </c>
      <c r="C21" s="1">
        <v>7016</v>
      </c>
      <c r="D21" s="1">
        <v>5937</v>
      </c>
      <c r="E21" s="1">
        <v>7149</v>
      </c>
      <c r="F21" s="1">
        <v>7064</v>
      </c>
      <c r="G21" s="1">
        <v>5978</v>
      </c>
      <c r="H21" s="1">
        <v>7198</v>
      </c>
      <c r="I21" s="1">
        <v>7208</v>
      </c>
      <c r="J21" s="1">
        <v>6100</v>
      </c>
      <c r="K21" s="1">
        <v>7198</v>
      </c>
      <c r="L21" s="6"/>
      <c r="M21" s="1">
        <v>702</v>
      </c>
      <c r="N21" s="1">
        <v>247</v>
      </c>
      <c r="O21" s="1">
        <v>149</v>
      </c>
      <c r="P21" s="1">
        <v>706</v>
      </c>
      <c r="Q21" s="1">
        <v>249</v>
      </c>
      <c r="R21" s="1">
        <v>150</v>
      </c>
      <c r="S21" s="1">
        <v>721</v>
      </c>
      <c r="T21" s="1">
        <v>254</v>
      </c>
      <c r="U21" s="1">
        <v>150</v>
      </c>
    </row>
    <row r="22" spans="2:21" x14ac:dyDescent="0.35">
      <c r="B22" s="21">
        <v>2038</v>
      </c>
      <c r="C22" s="2">
        <v>7047</v>
      </c>
      <c r="D22" s="2">
        <v>5964</v>
      </c>
      <c r="E22" s="2">
        <v>7181</v>
      </c>
      <c r="F22" s="2">
        <v>7103</v>
      </c>
      <c r="G22" s="2">
        <v>6011</v>
      </c>
      <c r="H22" s="2">
        <v>7238</v>
      </c>
      <c r="I22" s="2">
        <v>7270</v>
      </c>
      <c r="J22" s="2">
        <v>6152</v>
      </c>
      <c r="K22" s="2">
        <v>7238</v>
      </c>
      <c r="L22" s="7"/>
      <c r="M22" s="2">
        <v>705</v>
      </c>
      <c r="N22" s="2">
        <v>248</v>
      </c>
      <c r="O22" s="2">
        <v>150</v>
      </c>
      <c r="P22" s="2">
        <v>710</v>
      </c>
      <c r="Q22" s="2">
        <v>250</v>
      </c>
      <c r="R22" s="2">
        <v>151</v>
      </c>
      <c r="S22" s="2">
        <v>727</v>
      </c>
      <c r="T22" s="2">
        <v>256</v>
      </c>
      <c r="U22" s="2">
        <v>151</v>
      </c>
    </row>
    <row r="23" spans="2:21" x14ac:dyDescent="0.35">
      <c r="B23" s="20">
        <v>2039</v>
      </c>
      <c r="C23" s="1">
        <v>7079</v>
      </c>
      <c r="D23" s="1">
        <v>5991</v>
      </c>
      <c r="E23" s="1">
        <v>7213</v>
      </c>
      <c r="F23" s="1">
        <v>7143</v>
      </c>
      <c r="G23" s="1">
        <v>6045</v>
      </c>
      <c r="H23" s="1">
        <v>7278</v>
      </c>
      <c r="I23" s="1">
        <v>7332</v>
      </c>
      <c r="J23" s="1">
        <v>6205</v>
      </c>
      <c r="K23" s="1">
        <v>7278</v>
      </c>
      <c r="L23" s="6"/>
      <c r="M23" s="1">
        <v>708</v>
      </c>
      <c r="N23" s="1">
        <v>250</v>
      </c>
      <c r="O23" s="1">
        <v>150</v>
      </c>
      <c r="P23" s="1">
        <v>714</v>
      </c>
      <c r="Q23" s="1">
        <v>252</v>
      </c>
      <c r="R23" s="1">
        <v>152</v>
      </c>
      <c r="S23" s="1">
        <v>733</v>
      </c>
      <c r="T23" s="1">
        <v>259</v>
      </c>
      <c r="U23" s="1">
        <v>152</v>
      </c>
    </row>
    <row r="24" spans="2:21" x14ac:dyDescent="0.35">
      <c r="B24" s="21">
        <v>2040</v>
      </c>
      <c r="C24" s="2">
        <v>7111</v>
      </c>
      <c r="D24" s="2">
        <v>6018</v>
      </c>
      <c r="E24" s="2">
        <v>7246</v>
      </c>
      <c r="F24" s="2">
        <v>7183</v>
      </c>
      <c r="G24" s="2">
        <v>6079</v>
      </c>
      <c r="H24" s="2">
        <v>7319</v>
      </c>
      <c r="I24" s="2">
        <v>7396</v>
      </c>
      <c r="J24" s="2">
        <v>6258</v>
      </c>
      <c r="K24" s="2">
        <v>7319</v>
      </c>
      <c r="L24" s="7"/>
      <c r="M24" s="2">
        <v>711</v>
      </c>
      <c r="N24" s="2">
        <v>251</v>
      </c>
      <c r="O24" s="2">
        <v>151</v>
      </c>
      <c r="P24" s="2">
        <v>718</v>
      </c>
      <c r="Q24" s="2">
        <v>253</v>
      </c>
      <c r="R24" s="2">
        <v>152</v>
      </c>
      <c r="S24" s="2">
        <v>740</v>
      </c>
      <c r="T24" s="2">
        <v>261</v>
      </c>
      <c r="U24" s="2">
        <v>152</v>
      </c>
    </row>
    <row r="25" spans="2:21" x14ac:dyDescent="0.35">
      <c r="B25" s="20">
        <v>2041</v>
      </c>
      <c r="C25" s="1">
        <v>7134</v>
      </c>
      <c r="D25" s="1">
        <v>6037</v>
      </c>
      <c r="E25" s="1">
        <v>7269</v>
      </c>
      <c r="F25" s="1">
        <v>7214</v>
      </c>
      <c r="G25" s="1">
        <v>6105</v>
      </c>
      <c r="H25" s="1">
        <v>7350</v>
      </c>
      <c r="I25" s="1">
        <v>7450</v>
      </c>
      <c r="J25" s="1">
        <v>6304</v>
      </c>
      <c r="K25" s="1">
        <v>7350</v>
      </c>
      <c r="L25" s="6"/>
      <c r="M25" s="1">
        <v>713</v>
      </c>
      <c r="N25" s="1">
        <v>252</v>
      </c>
      <c r="O25" s="1">
        <v>151</v>
      </c>
      <c r="P25" s="1">
        <v>721</v>
      </c>
      <c r="Q25" s="1">
        <v>254</v>
      </c>
      <c r="R25" s="1">
        <v>153</v>
      </c>
      <c r="S25" s="1">
        <v>745</v>
      </c>
      <c r="T25" s="1">
        <v>263</v>
      </c>
      <c r="U25" s="1">
        <v>153</v>
      </c>
    </row>
    <row r="26" spans="2:21" x14ac:dyDescent="0.35">
      <c r="B26" s="21">
        <v>2042</v>
      </c>
      <c r="C26" s="2">
        <v>7157</v>
      </c>
      <c r="D26" s="2">
        <v>6056</v>
      </c>
      <c r="E26" s="2">
        <v>7292</v>
      </c>
      <c r="F26" s="2">
        <v>7245</v>
      </c>
      <c r="G26" s="2">
        <v>6131</v>
      </c>
      <c r="H26" s="2">
        <v>7382</v>
      </c>
      <c r="I26" s="2">
        <v>7504</v>
      </c>
      <c r="J26" s="2">
        <v>6350</v>
      </c>
      <c r="K26" s="2">
        <v>7382</v>
      </c>
      <c r="L26" s="7"/>
      <c r="M26" s="2">
        <v>716</v>
      </c>
      <c r="N26" s="2">
        <v>252</v>
      </c>
      <c r="O26" s="2">
        <v>152</v>
      </c>
      <c r="P26" s="2">
        <v>724</v>
      </c>
      <c r="Q26" s="2">
        <v>255</v>
      </c>
      <c r="R26" s="2">
        <v>154</v>
      </c>
      <c r="S26" s="2">
        <v>750</v>
      </c>
      <c r="T26" s="2">
        <v>265</v>
      </c>
      <c r="U26" s="2">
        <v>154</v>
      </c>
    </row>
    <row r="27" spans="2:21" x14ac:dyDescent="0.35">
      <c r="B27" s="20">
        <v>2043</v>
      </c>
      <c r="C27" s="1">
        <v>7180</v>
      </c>
      <c r="D27" s="1">
        <v>6076</v>
      </c>
      <c r="E27" s="1">
        <v>7316</v>
      </c>
      <c r="F27" s="1">
        <v>7276</v>
      </c>
      <c r="G27" s="1">
        <v>6157</v>
      </c>
      <c r="H27" s="1">
        <v>7414</v>
      </c>
      <c r="I27" s="1">
        <v>7559</v>
      </c>
      <c r="J27" s="1">
        <v>6397</v>
      </c>
      <c r="K27" s="1">
        <v>7414</v>
      </c>
      <c r="L27" s="6"/>
      <c r="M27" s="1">
        <v>718</v>
      </c>
      <c r="N27" s="1">
        <v>253</v>
      </c>
      <c r="O27" s="1">
        <v>152</v>
      </c>
      <c r="P27" s="1">
        <v>728</v>
      </c>
      <c r="Q27" s="1">
        <v>257</v>
      </c>
      <c r="R27" s="1">
        <v>154</v>
      </c>
      <c r="S27" s="1">
        <v>756</v>
      </c>
      <c r="T27" s="1">
        <v>267</v>
      </c>
      <c r="U27" s="1">
        <v>154</v>
      </c>
    </row>
    <row r="28" spans="2:21" x14ac:dyDescent="0.35">
      <c r="B28" s="21">
        <v>2044</v>
      </c>
      <c r="C28" s="2">
        <v>7203</v>
      </c>
      <c r="D28" s="2">
        <v>6095</v>
      </c>
      <c r="E28" s="2">
        <v>7339</v>
      </c>
      <c r="F28" s="2">
        <v>7307</v>
      </c>
      <c r="G28" s="2">
        <v>6184</v>
      </c>
      <c r="H28" s="2">
        <v>7446</v>
      </c>
      <c r="I28" s="2">
        <v>7615</v>
      </c>
      <c r="J28" s="2">
        <v>6444</v>
      </c>
      <c r="K28" s="2">
        <v>7446</v>
      </c>
      <c r="L28" s="7"/>
      <c r="M28" s="2">
        <v>720</v>
      </c>
      <c r="N28" s="2">
        <v>254</v>
      </c>
      <c r="O28" s="2">
        <v>153</v>
      </c>
      <c r="P28" s="2">
        <v>731</v>
      </c>
      <c r="Q28" s="2">
        <v>258</v>
      </c>
      <c r="R28" s="2">
        <v>155</v>
      </c>
      <c r="S28" s="2">
        <v>761</v>
      </c>
      <c r="T28" s="2">
        <v>268</v>
      </c>
      <c r="U28" s="2">
        <v>155</v>
      </c>
    </row>
    <row r="29" spans="2:21" x14ac:dyDescent="0.35">
      <c r="B29" s="20">
        <v>2045</v>
      </c>
      <c r="C29" s="1">
        <v>7226</v>
      </c>
      <c r="D29" s="1">
        <v>6115</v>
      </c>
      <c r="E29" s="1">
        <v>7363</v>
      </c>
      <c r="F29" s="1">
        <v>7339</v>
      </c>
      <c r="G29" s="1">
        <v>6210</v>
      </c>
      <c r="H29" s="1">
        <v>7478</v>
      </c>
      <c r="I29" s="1">
        <v>7671</v>
      </c>
      <c r="J29" s="1">
        <v>6491</v>
      </c>
      <c r="K29" s="1">
        <v>7478</v>
      </c>
      <c r="L29" s="6"/>
      <c r="M29" s="1">
        <v>723</v>
      </c>
      <c r="N29" s="1">
        <v>255</v>
      </c>
      <c r="O29" s="1">
        <v>153</v>
      </c>
      <c r="P29" s="1">
        <v>734</v>
      </c>
      <c r="Q29" s="1">
        <v>259</v>
      </c>
      <c r="R29" s="1">
        <v>156</v>
      </c>
      <c r="S29" s="1">
        <v>767</v>
      </c>
      <c r="T29" s="1">
        <v>270</v>
      </c>
      <c r="U29" s="1">
        <v>156</v>
      </c>
    </row>
    <row r="30" spans="2:21" x14ac:dyDescent="0.35">
      <c r="B30" s="21">
        <v>2046</v>
      </c>
      <c r="C30" s="2">
        <v>7250</v>
      </c>
      <c r="D30" s="2">
        <v>6135</v>
      </c>
      <c r="E30" s="2">
        <v>7387</v>
      </c>
      <c r="F30" s="2">
        <v>7371</v>
      </c>
      <c r="G30" s="2">
        <v>6237</v>
      </c>
      <c r="H30" s="2">
        <v>7510</v>
      </c>
      <c r="I30" s="2">
        <v>7727</v>
      </c>
      <c r="J30" s="2">
        <v>6539</v>
      </c>
      <c r="K30" s="2">
        <v>7510</v>
      </c>
      <c r="L30" s="7"/>
      <c r="M30" s="2">
        <v>725</v>
      </c>
      <c r="N30" s="2">
        <v>256</v>
      </c>
      <c r="O30" s="2">
        <v>154</v>
      </c>
      <c r="P30" s="2">
        <v>737</v>
      </c>
      <c r="Q30" s="2">
        <v>260</v>
      </c>
      <c r="R30" s="2">
        <v>156</v>
      </c>
      <c r="S30" s="2">
        <v>773</v>
      </c>
      <c r="T30" s="2">
        <v>272</v>
      </c>
      <c r="U30" s="2">
        <v>156</v>
      </c>
    </row>
    <row r="31" spans="2:21" x14ac:dyDescent="0.35">
      <c r="B31" s="20">
        <v>2047</v>
      </c>
      <c r="C31" s="1">
        <v>7273</v>
      </c>
      <c r="D31" s="1">
        <v>6155</v>
      </c>
      <c r="E31" s="1">
        <v>7411</v>
      </c>
      <c r="F31" s="1">
        <v>7403</v>
      </c>
      <c r="G31" s="1">
        <v>6264</v>
      </c>
      <c r="H31" s="1">
        <v>7543</v>
      </c>
      <c r="I31" s="1">
        <v>7785</v>
      </c>
      <c r="J31" s="1">
        <v>6587</v>
      </c>
      <c r="K31" s="1">
        <v>7543</v>
      </c>
      <c r="L31" s="6"/>
      <c r="M31" s="1">
        <v>727</v>
      </c>
      <c r="N31" s="1">
        <v>256</v>
      </c>
      <c r="O31" s="1">
        <v>154</v>
      </c>
      <c r="P31" s="1">
        <v>740</v>
      </c>
      <c r="Q31" s="1">
        <v>261</v>
      </c>
      <c r="R31" s="1">
        <v>157</v>
      </c>
      <c r="S31" s="1">
        <v>778</v>
      </c>
      <c r="T31" s="1">
        <v>274</v>
      </c>
      <c r="U31" s="1">
        <v>157</v>
      </c>
    </row>
    <row r="32" spans="2:21" x14ac:dyDescent="0.35">
      <c r="B32" s="21">
        <v>2048</v>
      </c>
      <c r="C32" s="2">
        <v>7297</v>
      </c>
      <c r="D32" s="2">
        <v>6175</v>
      </c>
      <c r="E32" s="2">
        <v>7435</v>
      </c>
      <c r="F32" s="2">
        <v>7435</v>
      </c>
      <c r="G32" s="2">
        <v>6291</v>
      </c>
      <c r="H32" s="2">
        <v>7575</v>
      </c>
      <c r="I32" s="2">
        <v>7842</v>
      </c>
      <c r="J32" s="2">
        <v>6636</v>
      </c>
      <c r="K32" s="2">
        <v>7575</v>
      </c>
      <c r="L32" s="7"/>
      <c r="M32" s="2">
        <v>730</v>
      </c>
      <c r="N32" s="2">
        <v>257</v>
      </c>
      <c r="O32" s="2">
        <v>155</v>
      </c>
      <c r="P32" s="2">
        <v>743</v>
      </c>
      <c r="Q32" s="2">
        <v>262</v>
      </c>
      <c r="R32" s="2">
        <v>158</v>
      </c>
      <c r="S32" s="2">
        <v>784</v>
      </c>
      <c r="T32" s="2">
        <v>277</v>
      </c>
      <c r="U32" s="2">
        <v>158</v>
      </c>
    </row>
    <row r="33" spans="2:21" x14ac:dyDescent="0.35">
      <c r="B33" s="20">
        <v>2049</v>
      </c>
      <c r="C33" s="1">
        <v>7320</v>
      </c>
      <c r="D33" s="1">
        <v>6195</v>
      </c>
      <c r="E33" s="1">
        <v>7459</v>
      </c>
      <c r="F33" s="1">
        <v>7467</v>
      </c>
      <c r="G33" s="1">
        <v>6319</v>
      </c>
      <c r="H33" s="1">
        <v>7608</v>
      </c>
      <c r="I33" s="1">
        <v>7900</v>
      </c>
      <c r="J33" s="1">
        <v>6685</v>
      </c>
      <c r="K33" s="1">
        <v>7608</v>
      </c>
      <c r="L33" s="6"/>
      <c r="M33" s="1">
        <v>732</v>
      </c>
      <c r="N33" s="1">
        <v>258</v>
      </c>
      <c r="O33" s="1">
        <v>155</v>
      </c>
      <c r="P33" s="1">
        <v>747</v>
      </c>
      <c r="Q33" s="1">
        <v>263</v>
      </c>
      <c r="R33" s="1">
        <v>159</v>
      </c>
      <c r="S33" s="1">
        <v>790</v>
      </c>
      <c r="T33" s="1">
        <v>279</v>
      </c>
      <c r="U33" s="1">
        <v>159</v>
      </c>
    </row>
    <row r="34" spans="2:21" x14ac:dyDescent="0.35">
      <c r="B34" s="21">
        <v>2050</v>
      </c>
      <c r="C34" s="2">
        <v>7344</v>
      </c>
      <c r="D34" s="2">
        <v>6215</v>
      </c>
      <c r="E34" s="2">
        <v>7483</v>
      </c>
      <c r="F34" s="2">
        <v>7499</v>
      </c>
      <c r="G34" s="2">
        <v>6346</v>
      </c>
      <c r="H34" s="2">
        <v>7641</v>
      </c>
      <c r="I34" s="2">
        <v>7959</v>
      </c>
      <c r="J34" s="2">
        <v>6735</v>
      </c>
      <c r="K34" s="2">
        <v>7641</v>
      </c>
      <c r="L34" s="7"/>
      <c r="M34" s="2">
        <v>734</v>
      </c>
      <c r="N34" s="2">
        <v>259</v>
      </c>
      <c r="O34" s="2">
        <v>156</v>
      </c>
      <c r="P34" s="2">
        <v>750</v>
      </c>
      <c r="Q34" s="2">
        <v>264</v>
      </c>
      <c r="R34" s="2">
        <v>159</v>
      </c>
      <c r="S34" s="2">
        <v>796</v>
      </c>
      <c r="T34" s="2">
        <v>281</v>
      </c>
      <c r="U34" s="2">
        <v>159</v>
      </c>
    </row>
    <row r="35" spans="2:21" x14ac:dyDescent="0.35">
      <c r="B35" s="20">
        <v>2051</v>
      </c>
      <c r="C35" s="1">
        <v>7364</v>
      </c>
      <c r="D35" s="1">
        <v>6231</v>
      </c>
      <c r="E35" s="1">
        <v>7503</v>
      </c>
      <c r="F35" s="1">
        <v>7528</v>
      </c>
      <c r="G35" s="1">
        <v>6370</v>
      </c>
      <c r="H35" s="1">
        <v>7670</v>
      </c>
      <c r="I35" s="1">
        <v>8014</v>
      </c>
      <c r="J35" s="1">
        <v>6781</v>
      </c>
      <c r="K35" s="1">
        <v>7670</v>
      </c>
      <c r="L35" s="6"/>
      <c r="M35" s="1">
        <v>736</v>
      </c>
      <c r="N35" s="1">
        <v>260</v>
      </c>
      <c r="O35" s="1">
        <v>156</v>
      </c>
      <c r="P35" s="1">
        <v>753</v>
      </c>
      <c r="Q35" s="1">
        <v>265</v>
      </c>
      <c r="R35" s="1">
        <v>160</v>
      </c>
      <c r="S35" s="1">
        <v>801</v>
      </c>
      <c r="T35" s="1">
        <v>283</v>
      </c>
      <c r="U35" s="1">
        <v>160</v>
      </c>
    </row>
    <row r="36" spans="2:21" x14ac:dyDescent="0.35">
      <c r="B36" s="21">
        <v>2052</v>
      </c>
      <c r="C36" s="2">
        <v>7383</v>
      </c>
      <c r="D36" s="2">
        <v>6248</v>
      </c>
      <c r="E36" s="2">
        <v>7523</v>
      </c>
      <c r="F36" s="2">
        <v>7556</v>
      </c>
      <c r="G36" s="2">
        <v>6394</v>
      </c>
      <c r="H36" s="2">
        <v>7699</v>
      </c>
      <c r="I36" s="2">
        <v>8069</v>
      </c>
      <c r="J36" s="2">
        <v>6828</v>
      </c>
      <c r="K36" s="2">
        <v>7699</v>
      </c>
      <c r="L36" s="7"/>
      <c r="M36" s="2">
        <v>738</v>
      </c>
      <c r="N36" s="2">
        <v>260</v>
      </c>
      <c r="O36" s="2">
        <v>157</v>
      </c>
      <c r="P36" s="2">
        <v>756</v>
      </c>
      <c r="Q36" s="2">
        <v>266</v>
      </c>
      <c r="R36" s="2">
        <v>160</v>
      </c>
      <c r="S36" s="2">
        <v>807</v>
      </c>
      <c r="T36" s="2">
        <v>285</v>
      </c>
      <c r="U36" s="2">
        <v>160</v>
      </c>
    </row>
    <row r="37" spans="2:21" x14ac:dyDescent="0.35">
      <c r="B37" s="20">
        <v>2053</v>
      </c>
      <c r="C37" s="1">
        <v>7403</v>
      </c>
      <c r="D37" s="1">
        <v>6265</v>
      </c>
      <c r="E37" s="1">
        <v>7543</v>
      </c>
      <c r="F37" s="1">
        <v>7585</v>
      </c>
      <c r="G37" s="1">
        <v>6418</v>
      </c>
      <c r="H37" s="1">
        <v>7728</v>
      </c>
      <c r="I37" s="1">
        <v>8124</v>
      </c>
      <c r="J37" s="1">
        <v>6875</v>
      </c>
      <c r="K37" s="1">
        <v>7728</v>
      </c>
      <c r="L37" s="6"/>
      <c r="M37" s="1">
        <v>740</v>
      </c>
      <c r="N37" s="1">
        <v>261</v>
      </c>
      <c r="O37" s="1">
        <v>157</v>
      </c>
      <c r="P37" s="1">
        <v>758</v>
      </c>
      <c r="Q37" s="1">
        <v>267</v>
      </c>
      <c r="R37" s="1">
        <v>161</v>
      </c>
      <c r="S37" s="1">
        <v>812</v>
      </c>
      <c r="T37" s="1">
        <v>286</v>
      </c>
      <c r="U37" s="1">
        <v>161</v>
      </c>
    </row>
    <row r="38" spans="2:21" x14ac:dyDescent="0.35">
      <c r="B38" s="21">
        <v>2054</v>
      </c>
      <c r="C38" s="2">
        <v>7423</v>
      </c>
      <c r="D38" s="2">
        <v>6281</v>
      </c>
      <c r="E38" s="2">
        <v>7563</v>
      </c>
      <c r="F38" s="2">
        <v>7613</v>
      </c>
      <c r="G38" s="2">
        <v>6442</v>
      </c>
      <c r="H38" s="2">
        <v>7757</v>
      </c>
      <c r="I38" s="2">
        <v>8180</v>
      </c>
      <c r="J38" s="2">
        <v>6922</v>
      </c>
      <c r="K38" s="2">
        <v>7757</v>
      </c>
      <c r="L38" s="7"/>
      <c r="M38" s="2">
        <v>742</v>
      </c>
      <c r="N38" s="2">
        <v>262</v>
      </c>
      <c r="O38" s="2">
        <v>158</v>
      </c>
      <c r="P38" s="2">
        <v>761</v>
      </c>
      <c r="Q38" s="2">
        <v>268</v>
      </c>
      <c r="R38" s="2">
        <v>162</v>
      </c>
      <c r="S38" s="2">
        <v>818</v>
      </c>
      <c r="T38" s="2">
        <v>288</v>
      </c>
      <c r="U38" s="2">
        <v>162</v>
      </c>
    </row>
    <row r="39" spans="2:21" ht="15" thickBot="1" x14ac:dyDescent="0.4">
      <c r="B39" s="57">
        <v>2055</v>
      </c>
      <c r="C39" s="58">
        <v>7443</v>
      </c>
      <c r="D39" s="58">
        <v>6298</v>
      </c>
      <c r="E39" s="58">
        <v>7584</v>
      </c>
      <c r="F39" s="58">
        <v>7642</v>
      </c>
      <c r="G39" s="58">
        <v>6467</v>
      </c>
      <c r="H39" s="58">
        <v>7787</v>
      </c>
      <c r="I39" s="58">
        <v>8237</v>
      </c>
      <c r="J39" s="58">
        <v>6970</v>
      </c>
      <c r="K39" s="58">
        <v>7787</v>
      </c>
      <c r="L39" s="59"/>
      <c r="M39" s="58">
        <v>744</v>
      </c>
      <c r="N39" s="58">
        <v>262</v>
      </c>
      <c r="O39" s="58">
        <v>158</v>
      </c>
      <c r="P39" s="58">
        <v>764</v>
      </c>
      <c r="Q39" s="58">
        <v>269</v>
      </c>
      <c r="R39" s="58">
        <v>162</v>
      </c>
      <c r="S39" s="58">
        <v>824</v>
      </c>
      <c r="T39" s="58">
        <v>290</v>
      </c>
      <c r="U39" s="58">
        <v>162</v>
      </c>
    </row>
  </sheetData>
  <mergeCells count="8">
    <mergeCell ref="C5:K5"/>
    <mergeCell ref="M5:U5"/>
    <mergeCell ref="C6:E6"/>
    <mergeCell ref="F6:H6"/>
    <mergeCell ref="I6:K6"/>
    <mergeCell ref="M6:O6"/>
    <mergeCell ref="P6:R6"/>
    <mergeCell ref="S6:U6"/>
  </mergeCells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45DD-A5D5-4232-8035-659F50AA7A84}">
  <dimension ref="C3:U19"/>
  <sheetViews>
    <sheetView workbookViewId="0"/>
  </sheetViews>
  <sheetFormatPr defaultRowHeight="14.5" x14ac:dyDescent="0.35"/>
  <cols>
    <col min="3" max="3" width="14.1796875" customWidth="1"/>
    <col min="4" max="4" width="10.1796875" customWidth="1"/>
    <col min="7" max="7" width="10.81640625" customWidth="1"/>
    <col min="12" max="12" width="14.26953125" customWidth="1"/>
  </cols>
  <sheetData>
    <row r="3" spans="3:21" x14ac:dyDescent="0.35">
      <c r="C3" t="s">
        <v>97</v>
      </c>
    </row>
    <row r="6" spans="3:21" x14ac:dyDescent="0.35">
      <c r="C6" s="8"/>
      <c r="D6" s="47" t="s">
        <v>21</v>
      </c>
      <c r="E6" s="8"/>
      <c r="F6" s="8"/>
      <c r="G6" s="8"/>
      <c r="H6" s="8"/>
      <c r="I6" s="8"/>
      <c r="J6" s="8"/>
      <c r="K6" s="8"/>
      <c r="L6" s="8"/>
      <c r="M6" s="47" t="s">
        <v>15</v>
      </c>
      <c r="N6" s="8"/>
      <c r="O6" s="8"/>
      <c r="P6" s="8"/>
      <c r="Q6" s="8"/>
      <c r="R6" s="8"/>
      <c r="S6" s="8"/>
      <c r="T6" s="8"/>
      <c r="U6" s="8"/>
    </row>
    <row r="7" spans="3:21" x14ac:dyDescent="0.35">
      <c r="C7" s="7"/>
      <c r="D7" s="48" t="s">
        <v>73</v>
      </c>
      <c r="E7" s="48" t="s">
        <v>74</v>
      </c>
      <c r="F7" s="48" t="s">
        <v>82</v>
      </c>
      <c r="G7" s="48" t="s">
        <v>87</v>
      </c>
      <c r="H7" s="48" t="s">
        <v>100</v>
      </c>
      <c r="I7" s="48" t="s">
        <v>109</v>
      </c>
      <c r="J7" s="48" t="s">
        <v>75</v>
      </c>
      <c r="K7" s="48" t="s">
        <v>84</v>
      </c>
      <c r="L7" s="48" t="s">
        <v>91</v>
      </c>
      <c r="M7" s="48" t="s">
        <v>73</v>
      </c>
      <c r="N7" s="48" t="s">
        <v>74</v>
      </c>
      <c r="O7" s="48" t="s">
        <v>82</v>
      </c>
      <c r="P7" s="48" t="s">
        <v>87</v>
      </c>
      <c r="Q7" s="48" t="s">
        <v>100</v>
      </c>
      <c r="R7" s="48" t="s">
        <v>109</v>
      </c>
      <c r="S7" s="48" t="s">
        <v>75</v>
      </c>
      <c r="T7" s="48" t="s">
        <v>84</v>
      </c>
      <c r="U7" s="48" t="s">
        <v>91</v>
      </c>
    </row>
    <row r="8" spans="3:21" x14ac:dyDescent="0.35">
      <c r="C8" s="49" t="s">
        <v>30</v>
      </c>
      <c r="D8" s="1">
        <v>1195</v>
      </c>
      <c r="E8" s="1">
        <v>958</v>
      </c>
      <c r="F8" s="1">
        <v>906</v>
      </c>
      <c r="G8" s="1">
        <v>1024</v>
      </c>
      <c r="H8" s="1">
        <v>1048</v>
      </c>
      <c r="I8" s="1">
        <v>910</v>
      </c>
      <c r="J8" s="50" t="s">
        <v>31</v>
      </c>
      <c r="K8" s="50" t="s">
        <v>31</v>
      </c>
      <c r="L8" s="50" t="s">
        <v>31</v>
      </c>
      <c r="M8" s="1">
        <v>1195</v>
      </c>
      <c r="N8" s="1">
        <v>958</v>
      </c>
      <c r="O8" s="1">
        <v>906</v>
      </c>
      <c r="P8" s="1">
        <v>1024</v>
      </c>
      <c r="Q8" s="1">
        <v>1048</v>
      </c>
      <c r="R8" s="1">
        <v>910</v>
      </c>
      <c r="S8" s="50" t="s">
        <v>31</v>
      </c>
      <c r="T8" s="50" t="s">
        <v>31</v>
      </c>
      <c r="U8" s="50" t="s">
        <v>31</v>
      </c>
    </row>
    <row r="9" spans="3:21" x14ac:dyDescent="0.35">
      <c r="C9" s="51" t="s">
        <v>32</v>
      </c>
      <c r="D9" s="2">
        <v>752</v>
      </c>
      <c r="E9" s="2">
        <v>642</v>
      </c>
      <c r="F9" s="2">
        <v>603</v>
      </c>
      <c r="G9" s="2">
        <v>741</v>
      </c>
      <c r="H9" s="2">
        <v>758</v>
      </c>
      <c r="I9" s="2">
        <v>608</v>
      </c>
      <c r="J9" s="52" t="s">
        <v>31</v>
      </c>
      <c r="K9" s="52" t="s">
        <v>31</v>
      </c>
      <c r="L9" s="52" t="s">
        <v>31</v>
      </c>
      <c r="M9" s="2">
        <v>1504</v>
      </c>
      <c r="N9" s="2">
        <v>1284</v>
      </c>
      <c r="O9" s="2">
        <v>1205</v>
      </c>
      <c r="P9" s="2">
        <v>1481</v>
      </c>
      <c r="Q9" s="2">
        <v>1517</v>
      </c>
      <c r="R9" s="2">
        <v>1216</v>
      </c>
      <c r="S9" s="52" t="s">
        <v>31</v>
      </c>
      <c r="T9" s="52" t="s">
        <v>31</v>
      </c>
      <c r="U9" s="52" t="s">
        <v>31</v>
      </c>
    </row>
    <row r="10" spans="3:21" x14ac:dyDescent="0.35">
      <c r="C10" s="49" t="s">
        <v>33</v>
      </c>
      <c r="D10" s="1">
        <v>594</v>
      </c>
      <c r="E10" s="1">
        <v>510</v>
      </c>
      <c r="F10" s="1">
        <v>476</v>
      </c>
      <c r="G10" s="1">
        <v>601</v>
      </c>
      <c r="H10" s="1">
        <v>614</v>
      </c>
      <c r="I10" s="1">
        <v>423</v>
      </c>
      <c r="J10" s="50" t="s">
        <v>31</v>
      </c>
      <c r="K10" s="50" t="s">
        <v>31</v>
      </c>
      <c r="L10" s="50" t="s">
        <v>31</v>
      </c>
      <c r="M10" s="1">
        <v>2375</v>
      </c>
      <c r="N10" s="1">
        <v>2041</v>
      </c>
      <c r="O10" s="1">
        <v>1903</v>
      </c>
      <c r="P10" s="1">
        <v>2406</v>
      </c>
      <c r="Q10" s="1">
        <v>2457</v>
      </c>
      <c r="R10" s="1">
        <v>1691</v>
      </c>
      <c r="S10" s="50" t="s">
        <v>31</v>
      </c>
      <c r="T10" s="50" t="s">
        <v>31</v>
      </c>
      <c r="U10" s="50" t="s">
        <v>31</v>
      </c>
    </row>
    <row r="11" spans="3:21" x14ac:dyDescent="0.35">
      <c r="C11" s="51" t="s">
        <v>34</v>
      </c>
      <c r="D11" s="2">
        <v>539</v>
      </c>
      <c r="E11" s="2">
        <v>450</v>
      </c>
      <c r="F11" s="2">
        <v>418</v>
      </c>
      <c r="G11" s="2">
        <v>534</v>
      </c>
      <c r="H11" s="2">
        <v>538</v>
      </c>
      <c r="I11" s="2">
        <v>344</v>
      </c>
      <c r="J11" s="52" t="s">
        <v>31</v>
      </c>
      <c r="K11" s="52" t="s">
        <v>31</v>
      </c>
      <c r="L11" s="52" t="s">
        <v>31</v>
      </c>
      <c r="M11" s="2">
        <v>4309</v>
      </c>
      <c r="N11" s="2">
        <v>3601</v>
      </c>
      <c r="O11" s="2">
        <v>3340</v>
      </c>
      <c r="P11" s="2">
        <v>4273</v>
      </c>
      <c r="Q11" s="2">
        <v>4308</v>
      </c>
      <c r="R11" s="2">
        <v>2748</v>
      </c>
      <c r="S11" s="52" t="s">
        <v>31</v>
      </c>
      <c r="T11" s="52" t="s">
        <v>31</v>
      </c>
      <c r="U11" s="52" t="s">
        <v>31</v>
      </c>
    </row>
    <row r="12" spans="3:21" x14ac:dyDescent="0.35">
      <c r="C12" s="49" t="s">
        <v>114</v>
      </c>
      <c r="D12" s="50" t="s">
        <v>31</v>
      </c>
      <c r="E12" s="50" t="s">
        <v>31</v>
      </c>
      <c r="F12" s="50" t="s">
        <v>31</v>
      </c>
      <c r="G12" s="50" t="s">
        <v>31</v>
      </c>
      <c r="H12" s="1">
        <v>496</v>
      </c>
      <c r="I12" s="1">
        <v>885</v>
      </c>
      <c r="J12" s="50" t="s">
        <v>31</v>
      </c>
      <c r="K12" s="50" t="s">
        <v>31</v>
      </c>
      <c r="L12" s="50" t="s">
        <v>31</v>
      </c>
      <c r="M12" s="50" t="s">
        <v>31</v>
      </c>
      <c r="N12" s="50" t="s">
        <v>31</v>
      </c>
      <c r="O12" s="50" t="s">
        <v>31</v>
      </c>
      <c r="P12" s="50" t="s">
        <v>31</v>
      </c>
      <c r="Q12" s="1">
        <v>11910</v>
      </c>
      <c r="R12" s="1">
        <v>10617</v>
      </c>
      <c r="S12" s="50" t="s">
        <v>31</v>
      </c>
      <c r="T12" s="50" t="s">
        <v>31</v>
      </c>
      <c r="U12" s="50" t="s">
        <v>31</v>
      </c>
    </row>
    <row r="13" spans="3:21" x14ac:dyDescent="0.35">
      <c r="C13" s="51" t="s">
        <v>101</v>
      </c>
      <c r="D13" s="52" t="s">
        <v>31</v>
      </c>
      <c r="E13" s="52" t="s">
        <v>31</v>
      </c>
      <c r="F13" s="52" t="s">
        <v>31</v>
      </c>
      <c r="G13" s="52" t="s">
        <v>31</v>
      </c>
      <c r="H13" s="2">
        <v>443</v>
      </c>
      <c r="I13" s="2">
        <v>751</v>
      </c>
      <c r="J13" s="52" t="s">
        <v>31</v>
      </c>
      <c r="K13" s="52" t="s">
        <v>31</v>
      </c>
      <c r="L13" s="52" t="s">
        <v>31</v>
      </c>
      <c r="M13" s="52" t="s">
        <v>31</v>
      </c>
      <c r="N13" s="52" t="s">
        <v>31</v>
      </c>
      <c r="O13" s="52" t="s">
        <v>31</v>
      </c>
      <c r="P13" s="52" t="s">
        <v>31</v>
      </c>
      <c r="Q13" s="2">
        <v>21272</v>
      </c>
      <c r="R13" s="2">
        <v>18032</v>
      </c>
      <c r="S13" s="52" t="s">
        <v>31</v>
      </c>
      <c r="T13" s="52" t="s">
        <v>31</v>
      </c>
      <c r="U13" s="52" t="s">
        <v>31</v>
      </c>
    </row>
    <row r="14" spans="3:21" x14ac:dyDescent="0.35">
      <c r="C14" s="49" t="s">
        <v>110</v>
      </c>
      <c r="D14" s="50" t="s">
        <v>31</v>
      </c>
      <c r="E14" s="50" t="s">
        <v>31</v>
      </c>
      <c r="F14" s="50" t="s">
        <v>31</v>
      </c>
      <c r="G14" s="50" t="s">
        <v>31</v>
      </c>
      <c r="H14" s="50" t="s">
        <v>31</v>
      </c>
      <c r="I14" s="1">
        <v>768</v>
      </c>
      <c r="J14" s="53" t="s">
        <v>31</v>
      </c>
      <c r="K14" s="53" t="s">
        <v>31</v>
      </c>
      <c r="L14" s="53" t="s">
        <v>31</v>
      </c>
      <c r="M14" s="50" t="s">
        <v>31</v>
      </c>
      <c r="N14" s="50" t="s">
        <v>31</v>
      </c>
      <c r="O14" s="50" t="s">
        <v>31</v>
      </c>
      <c r="P14" s="50" t="s">
        <v>31</v>
      </c>
      <c r="Q14" s="50" t="s">
        <v>31</v>
      </c>
      <c r="R14" s="1">
        <v>7677</v>
      </c>
      <c r="S14" s="53" t="s">
        <v>31</v>
      </c>
      <c r="T14" s="53" t="s">
        <v>31</v>
      </c>
      <c r="U14" s="53" t="s">
        <v>31</v>
      </c>
    </row>
    <row r="15" spans="3:21" x14ac:dyDescent="0.35">
      <c r="C15" s="51" t="s">
        <v>92</v>
      </c>
      <c r="D15" s="52" t="s">
        <v>31</v>
      </c>
      <c r="E15" s="52" t="s">
        <v>31</v>
      </c>
      <c r="F15" s="52" t="s">
        <v>31</v>
      </c>
      <c r="G15" s="2">
        <v>386</v>
      </c>
      <c r="H15" s="52" t="s">
        <v>31</v>
      </c>
      <c r="I15" s="52" t="s">
        <v>31</v>
      </c>
      <c r="J15" s="52" t="s">
        <v>31</v>
      </c>
      <c r="K15" s="52" t="s">
        <v>31</v>
      </c>
      <c r="L15" s="52" t="s">
        <v>31</v>
      </c>
      <c r="M15" s="52" t="s">
        <v>31</v>
      </c>
      <c r="N15" s="52" t="s">
        <v>31</v>
      </c>
      <c r="O15" s="52" t="s">
        <v>31</v>
      </c>
      <c r="P15" s="2">
        <v>4626</v>
      </c>
      <c r="Q15" s="52" t="s">
        <v>31</v>
      </c>
      <c r="R15" s="52" t="s">
        <v>31</v>
      </c>
      <c r="S15" s="52" t="s">
        <v>31</v>
      </c>
      <c r="T15" s="52" t="s">
        <v>31</v>
      </c>
      <c r="U15" s="52" t="s">
        <v>31</v>
      </c>
    </row>
    <row r="16" spans="3:21" x14ac:dyDescent="0.35">
      <c r="C16" s="49" t="s">
        <v>35</v>
      </c>
      <c r="D16" s="50" t="s">
        <v>31</v>
      </c>
      <c r="E16" s="50" t="s">
        <v>31</v>
      </c>
      <c r="F16" s="50" t="s">
        <v>31</v>
      </c>
      <c r="G16" s="50" t="s">
        <v>31</v>
      </c>
      <c r="H16" s="50" t="s">
        <v>31</v>
      </c>
      <c r="I16" s="50" t="s">
        <v>31</v>
      </c>
      <c r="J16" s="1">
        <v>213</v>
      </c>
      <c r="K16" s="1">
        <v>226</v>
      </c>
      <c r="L16" s="1">
        <v>240</v>
      </c>
      <c r="M16" s="50" t="s">
        <v>31</v>
      </c>
      <c r="N16" s="50" t="s">
        <v>31</v>
      </c>
      <c r="O16" s="50" t="s">
        <v>31</v>
      </c>
      <c r="P16" s="50" t="s">
        <v>31</v>
      </c>
      <c r="Q16" s="50" t="s">
        <v>31</v>
      </c>
      <c r="R16" s="50" t="s">
        <v>31</v>
      </c>
      <c r="S16" s="1">
        <v>2561</v>
      </c>
      <c r="T16" s="1">
        <v>3167</v>
      </c>
      <c r="U16" s="1">
        <v>3167</v>
      </c>
    </row>
    <row r="17" spans="3:21" x14ac:dyDescent="0.35">
      <c r="C17" s="51" t="s">
        <v>102</v>
      </c>
      <c r="D17" s="52" t="s">
        <v>31</v>
      </c>
      <c r="E17" s="52" t="s">
        <v>31</v>
      </c>
      <c r="F17" s="52" t="s">
        <v>31</v>
      </c>
      <c r="G17" s="52" t="s">
        <v>31</v>
      </c>
      <c r="H17" s="2">
        <v>305</v>
      </c>
      <c r="I17" s="2">
        <v>316</v>
      </c>
      <c r="J17" s="52" t="s">
        <v>31</v>
      </c>
      <c r="K17" s="52" t="s">
        <v>31</v>
      </c>
      <c r="L17" s="52" t="s">
        <v>31</v>
      </c>
      <c r="M17" s="52" t="s">
        <v>31</v>
      </c>
      <c r="N17" s="52" t="s">
        <v>31</v>
      </c>
      <c r="O17" s="52" t="s">
        <v>31</v>
      </c>
      <c r="P17" s="52" t="s">
        <v>31</v>
      </c>
      <c r="Q17" s="2">
        <v>7326</v>
      </c>
      <c r="R17" s="2">
        <v>7585</v>
      </c>
      <c r="S17" s="52" t="s">
        <v>31</v>
      </c>
      <c r="T17" s="52" t="s">
        <v>31</v>
      </c>
      <c r="U17" s="52" t="s">
        <v>31</v>
      </c>
    </row>
    <row r="18" spans="3:21" x14ac:dyDescent="0.35">
      <c r="C18" s="49" t="s">
        <v>36</v>
      </c>
      <c r="D18" s="50" t="s">
        <v>31</v>
      </c>
      <c r="E18" s="50" t="s">
        <v>31</v>
      </c>
      <c r="F18" s="50" t="s">
        <v>31</v>
      </c>
      <c r="G18" s="50" t="s">
        <v>31</v>
      </c>
      <c r="H18" s="1">
        <v>242</v>
      </c>
      <c r="I18" s="1">
        <v>271</v>
      </c>
      <c r="J18" s="1">
        <v>158</v>
      </c>
      <c r="K18" s="1">
        <v>147</v>
      </c>
      <c r="L18" s="1">
        <v>157</v>
      </c>
      <c r="M18" s="50" t="s">
        <v>31</v>
      </c>
      <c r="N18" s="50" t="s">
        <v>31</v>
      </c>
      <c r="O18" s="50" t="s">
        <v>31</v>
      </c>
      <c r="P18" s="50" t="s">
        <v>31</v>
      </c>
      <c r="Q18" s="1">
        <v>6030</v>
      </c>
      <c r="R18" s="1">
        <v>6496</v>
      </c>
      <c r="S18" s="1">
        <v>3796</v>
      </c>
      <c r="T18" s="1">
        <v>4132</v>
      </c>
      <c r="U18" s="1">
        <v>4140</v>
      </c>
    </row>
    <row r="19" spans="3:21" ht="15" thickBot="1" x14ac:dyDescent="0.4">
      <c r="C19" s="54" t="s">
        <v>37</v>
      </c>
      <c r="D19" s="55" t="s">
        <v>31</v>
      </c>
      <c r="E19" s="55" t="s">
        <v>31</v>
      </c>
      <c r="F19" s="55" t="s">
        <v>31</v>
      </c>
      <c r="G19" s="55" t="s">
        <v>31</v>
      </c>
      <c r="H19" s="43">
        <v>142</v>
      </c>
      <c r="I19" s="43">
        <v>163</v>
      </c>
      <c r="J19" s="43">
        <v>89</v>
      </c>
      <c r="K19" s="43">
        <v>111</v>
      </c>
      <c r="L19" s="43">
        <v>118</v>
      </c>
      <c r="M19" s="55" t="s">
        <v>31</v>
      </c>
      <c r="N19" s="55" t="s">
        <v>31</v>
      </c>
      <c r="O19" s="55" t="s">
        <v>31</v>
      </c>
      <c r="P19" s="55" t="s">
        <v>31</v>
      </c>
      <c r="Q19" s="43">
        <v>7078</v>
      </c>
      <c r="R19" s="43">
        <v>7822</v>
      </c>
      <c r="S19" s="43">
        <v>4252</v>
      </c>
      <c r="T19" s="43">
        <v>6208</v>
      </c>
      <c r="U19" s="43">
        <v>6219</v>
      </c>
    </row>
  </sheetData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6A7E-98E7-470E-8E31-B34111E61C87}">
  <dimension ref="B2:BT80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4.5" x14ac:dyDescent="0.35"/>
  <cols>
    <col min="2" max="2" width="22" customWidth="1"/>
    <col min="3" max="3" width="15.26953125" bestFit="1" customWidth="1"/>
    <col min="4" max="4" width="9.453125" bestFit="1" customWidth="1"/>
    <col min="5" max="5" width="9.453125" style="36" bestFit="1" customWidth="1"/>
    <col min="6" max="6" width="8.81640625" customWidth="1"/>
    <col min="7" max="7" width="9.7265625" customWidth="1"/>
    <col min="8" max="8" width="9.453125" bestFit="1" customWidth="1"/>
    <col min="9" max="9" width="3.7265625" customWidth="1"/>
    <col min="10" max="10" width="10.1796875" customWidth="1"/>
    <col min="11" max="11" width="9.453125" customWidth="1"/>
    <col min="12" max="12" width="9.453125" bestFit="1" customWidth="1"/>
    <col min="13" max="13" width="2.81640625" customWidth="1"/>
    <col min="14" max="14" width="9.54296875" customWidth="1"/>
    <col min="15" max="15" width="7" customWidth="1"/>
    <col min="16" max="16" width="9.453125" bestFit="1" customWidth="1"/>
    <col min="17" max="17" width="3.26953125" customWidth="1"/>
    <col min="18" max="18" width="4" customWidth="1"/>
    <col min="36" max="36" width="31.26953125" bestFit="1" customWidth="1"/>
    <col min="37" max="37" width="20.81640625" bestFit="1" customWidth="1"/>
  </cols>
  <sheetData>
    <row r="2" spans="2:72" x14ac:dyDescent="0.35">
      <c r="B2" t="s">
        <v>98</v>
      </c>
      <c r="T2" t="s">
        <v>38</v>
      </c>
      <c r="V2">
        <v>7.0000000000000007E-2</v>
      </c>
    </row>
    <row r="4" spans="2:72" x14ac:dyDescent="0.35">
      <c r="B4" s="8"/>
      <c r="C4" s="32" t="s">
        <v>39</v>
      </c>
      <c r="D4" s="8"/>
      <c r="E4" s="37"/>
      <c r="F4" s="8"/>
      <c r="G4" s="8"/>
      <c r="H4" s="8"/>
      <c r="I4" s="8"/>
      <c r="J4" s="72" t="s">
        <v>40</v>
      </c>
      <c r="K4" s="72"/>
      <c r="L4" s="8"/>
      <c r="M4" s="8"/>
      <c r="N4" s="72" t="s">
        <v>41</v>
      </c>
      <c r="O4" s="72"/>
      <c r="P4" s="8"/>
      <c r="Q4" s="8"/>
      <c r="R4" s="8"/>
      <c r="U4" s="11" t="s">
        <v>42</v>
      </c>
      <c r="AA4" s="11" t="s">
        <v>43</v>
      </c>
      <c r="AI4" t="s">
        <v>111</v>
      </c>
    </row>
    <row r="5" spans="2:72" x14ac:dyDescent="0.35">
      <c r="B5" s="7"/>
      <c r="C5" s="2" t="s">
        <v>44</v>
      </c>
      <c r="D5" s="2" t="s">
        <v>45</v>
      </c>
      <c r="E5" s="62" t="s">
        <v>46</v>
      </c>
      <c r="F5" s="2" t="s">
        <v>47</v>
      </c>
      <c r="G5" s="2" t="s">
        <v>48</v>
      </c>
      <c r="H5" s="73" t="s">
        <v>115</v>
      </c>
      <c r="I5" s="73"/>
      <c r="J5" s="2" t="s">
        <v>49</v>
      </c>
      <c r="K5" s="2" t="s">
        <v>50</v>
      </c>
      <c r="L5" s="2" t="s">
        <v>51</v>
      </c>
      <c r="M5" s="2"/>
      <c r="N5" s="2" t="s">
        <v>49</v>
      </c>
      <c r="O5" s="2" t="s">
        <v>50</v>
      </c>
      <c r="P5" s="2" t="s">
        <v>51</v>
      </c>
      <c r="Q5" s="12"/>
      <c r="R5" s="12"/>
      <c r="U5" t="s">
        <v>49</v>
      </c>
      <c r="V5" t="s">
        <v>50</v>
      </c>
      <c r="W5" t="s">
        <v>52</v>
      </c>
      <c r="X5" t="s">
        <v>53</v>
      </c>
      <c r="Z5" t="s">
        <v>19</v>
      </c>
      <c r="AA5" t="s">
        <v>49</v>
      </c>
      <c r="AB5" t="s">
        <v>50</v>
      </c>
      <c r="AC5" t="s">
        <v>52</v>
      </c>
      <c r="AD5" t="s">
        <v>53</v>
      </c>
      <c r="AF5" t="s">
        <v>19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</row>
    <row r="6" spans="2:72" x14ac:dyDescent="0.35">
      <c r="B6" s="6"/>
      <c r="C6" s="1" t="s">
        <v>54</v>
      </c>
      <c r="D6" s="1" t="s">
        <v>54</v>
      </c>
      <c r="E6" s="63"/>
      <c r="F6" s="1" t="s">
        <v>15</v>
      </c>
      <c r="G6" s="1" t="s">
        <v>55</v>
      </c>
      <c r="H6" s="1" t="s">
        <v>55</v>
      </c>
      <c r="I6" s="64"/>
      <c r="J6" s="1" t="s">
        <v>15</v>
      </c>
      <c r="K6" s="1" t="s">
        <v>56</v>
      </c>
      <c r="L6" s="64"/>
      <c r="M6" s="1"/>
      <c r="N6" s="1" t="s">
        <v>15</v>
      </c>
      <c r="O6" s="1" t="s">
        <v>56</v>
      </c>
      <c r="P6" s="64"/>
      <c r="Q6" s="13"/>
      <c r="R6" s="13"/>
      <c r="AI6" s="14" t="s">
        <v>57</v>
      </c>
      <c r="AJ6" s="14" t="s">
        <v>58</v>
      </c>
      <c r="AK6" s="14" t="s">
        <v>59</v>
      </c>
      <c r="AL6" s="15">
        <v>2024</v>
      </c>
      <c r="AM6" s="8"/>
      <c r="AN6" s="15">
        <v>2030</v>
      </c>
      <c r="AO6" s="8"/>
      <c r="AP6" s="15">
        <v>2040</v>
      </c>
      <c r="AQ6" s="8"/>
      <c r="AR6" s="15">
        <v>2050</v>
      </c>
      <c r="AS6" s="8"/>
    </row>
    <row r="7" spans="2:72" x14ac:dyDescent="0.35">
      <c r="B7" s="16">
        <v>2024</v>
      </c>
      <c r="C7" s="7"/>
      <c r="D7" s="7"/>
      <c r="E7" s="3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AI7" s="7"/>
      <c r="AJ7" s="7"/>
      <c r="AK7" s="7"/>
      <c r="AL7" s="9" t="s">
        <v>42</v>
      </c>
      <c r="AM7" s="9" t="s">
        <v>43</v>
      </c>
      <c r="AN7" s="9" t="s">
        <v>42</v>
      </c>
      <c r="AO7" s="9" t="s">
        <v>43</v>
      </c>
      <c r="AP7" s="9" t="s">
        <v>42</v>
      </c>
      <c r="AQ7" s="9" t="s">
        <v>43</v>
      </c>
      <c r="AR7" s="9" t="s">
        <v>42</v>
      </c>
      <c r="AS7" s="9" t="s">
        <v>43</v>
      </c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</row>
    <row r="8" spans="2:72" x14ac:dyDescent="0.35">
      <c r="B8" s="30" t="str">
        <f>'[1]Table data (2)'!A6</f>
        <v>Gas with CCS</v>
      </c>
      <c r="C8">
        <v>25</v>
      </c>
      <c r="D8" s="41">
        <v>2</v>
      </c>
      <c r="E8" s="36">
        <v>0.439</v>
      </c>
      <c r="F8" s="41">
        <v>22.542000000000002</v>
      </c>
      <c r="G8" s="41">
        <v>8</v>
      </c>
      <c r="H8" s="41">
        <v>8.6930722800000009</v>
      </c>
      <c r="J8" s="18">
        <v>5802.03324459756</v>
      </c>
      <c r="K8" s="41">
        <v>13.516081404252249</v>
      </c>
      <c r="L8" s="36">
        <v>0.89</v>
      </c>
      <c r="N8" s="18">
        <v>5802.03324459756</v>
      </c>
      <c r="O8" s="41">
        <v>19.799729434409098</v>
      </c>
      <c r="P8" s="36">
        <v>0.53</v>
      </c>
      <c r="Q8" s="17"/>
      <c r="R8" s="17"/>
      <c r="U8" s="18">
        <f t="shared" ref="U8:U20" si="0">J8*1000*((1+$V$2)^$D8)*$V$2*((1+$V$2)^$C8)/(((1+$V$2)^$C8)-1)/(8760*L8)</f>
        <v>73.112927733615294</v>
      </c>
      <c r="V8" s="18">
        <f t="shared" ref="V8:V20" si="1">K8*3.6/$E8</f>
        <v>110.83802518293417</v>
      </c>
      <c r="W8" s="18">
        <f t="shared" ref="W8:W20" si="2">$G8+(($F8*1000)/(8760*L8))</f>
        <v>10.891334462059412</v>
      </c>
      <c r="X8" s="18">
        <f>$H8</f>
        <v>8.6930722800000009</v>
      </c>
      <c r="Y8" s="18"/>
      <c r="Z8" s="18">
        <f>SUM(U8:Y8)</f>
        <v>203.53535965860885</v>
      </c>
      <c r="AA8" s="18">
        <f t="shared" ref="AA8:AA20" si="3">N8*1000*((1+$V$2)^$D8)*$V$2*((1+$V$2)^$C8)/(((1+$V$2)^$C8)-1)/(8760*P8)</f>
        <v>122.77453902437286</v>
      </c>
      <c r="AB8" s="18">
        <f>O8*3.6/$E8</f>
        <v>162.36680174002905</v>
      </c>
      <c r="AC8" s="18">
        <f>$G8+(($F8*1000)/(8760*P8))</f>
        <v>12.855259757043164</v>
      </c>
      <c r="AD8" s="18">
        <f>$H8</f>
        <v>8.6930722800000009</v>
      </c>
      <c r="AE8" s="18"/>
      <c r="AF8" s="18">
        <f>SUM(AA8:AE8)</f>
        <v>306.68967280144506</v>
      </c>
      <c r="AH8" s="18"/>
      <c r="AI8" s="27" t="s">
        <v>60</v>
      </c>
      <c r="AJ8" s="10"/>
      <c r="AK8" s="10" t="s">
        <v>24</v>
      </c>
      <c r="AL8" s="19">
        <f>Z10</f>
        <v>292.92922812793569</v>
      </c>
      <c r="AM8" s="19">
        <f>AF10</f>
        <v>355.8706107338474</v>
      </c>
      <c r="AN8" s="19">
        <f>Z26</f>
        <v>217.43671775584389</v>
      </c>
      <c r="AO8" s="19">
        <f>AF26</f>
        <v>303.50676475940338</v>
      </c>
      <c r="AP8" s="19">
        <f>Z42</f>
        <v>212.44421016445546</v>
      </c>
      <c r="AQ8" s="19">
        <f>AF42</f>
        <v>283.4495762456275</v>
      </c>
      <c r="AR8" s="19">
        <f>Z58</f>
        <v>214.06115906107303</v>
      </c>
      <c r="AS8" s="19">
        <f>AF58</f>
        <v>286.55098046812543</v>
      </c>
      <c r="AW8" s="27"/>
      <c r="AY8" s="18"/>
      <c r="AZ8" s="18"/>
      <c r="BA8" s="18"/>
      <c r="BB8" s="18"/>
      <c r="BC8" s="18"/>
      <c r="BD8" s="18"/>
      <c r="BE8" s="18"/>
      <c r="BF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</row>
    <row r="9" spans="2:72" x14ac:dyDescent="0.35">
      <c r="B9" s="30" t="str">
        <f>'[1]Table data (2)'!A7</f>
        <v>Gas combined cycle</v>
      </c>
      <c r="C9">
        <v>25</v>
      </c>
      <c r="D9" s="41">
        <v>2</v>
      </c>
      <c r="E9" s="36">
        <v>0.50900000000000001</v>
      </c>
      <c r="F9" s="41">
        <v>15.028</v>
      </c>
      <c r="G9" s="41">
        <v>4.0999999999999996</v>
      </c>
      <c r="H9" s="41">
        <v>0</v>
      </c>
      <c r="J9" s="18">
        <v>2455.3735902965</v>
      </c>
      <c r="K9" s="41">
        <v>13.516081404252249</v>
      </c>
      <c r="L9" s="36">
        <v>0.89</v>
      </c>
      <c r="N9" s="18">
        <v>2455.3735902965</v>
      </c>
      <c r="O9" s="41">
        <v>19.799729434409098</v>
      </c>
      <c r="P9" s="36">
        <v>0.53</v>
      </c>
      <c r="Q9" s="17"/>
      <c r="R9" s="17"/>
      <c r="U9" s="18">
        <f>J9*1000*((1+$V$2)^$D9)*$V$2*((1+$V$2)^$C9)/(((1+$V$2)^$C9)-1)/(8760*L9)</f>
        <v>30.940800284715937</v>
      </c>
      <c r="V9" s="18">
        <f t="shared" si="1"/>
        <v>95.595074764848917</v>
      </c>
      <c r="W9" s="18">
        <f t="shared" si="2"/>
        <v>6.0275563080396077</v>
      </c>
      <c r="X9" s="18">
        <f t="shared" ref="X9:X13" si="4">$H9</f>
        <v>0</v>
      </c>
      <c r="Y9" s="18"/>
      <c r="Z9" s="18">
        <f t="shared" ref="Z9:Z11" si="5">SUM(U9:Y9)</f>
        <v>132.56343135760446</v>
      </c>
      <c r="AA9" s="18">
        <f t="shared" si="3"/>
        <v>51.957192930938085</v>
      </c>
      <c r="AB9" s="18">
        <f t="shared" ref="AB9:AB12" si="6">O9*3.6/$E9</f>
        <v>140.03737910387574</v>
      </c>
      <c r="AC9" s="18">
        <f t="shared" ref="AC9:AC12" si="7">$G9+(($F9*1000)/(8760*P9))</f>
        <v>7.3368398380287747</v>
      </c>
      <c r="AD9" s="18">
        <f t="shared" ref="AD9:AD13" si="8">$H9</f>
        <v>0</v>
      </c>
      <c r="AE9" s="18"/>
      <c r="AF9" s="18">
        <f t="shared" ref="AF9:AF11" si="9">SUM(AA9:AE9)</f>
        <v>199.33141187284258</v>
      </c>
      <c r="AH9" s="18"/>
      <c r="AI9" s="6"/>
      <c r="AJ9" s="6"/>
      <c r="AK9" t="s">
        <v>25</v>
      </c>
      <c r="AL9" s="19">
        <f>Z11</f>
        <v>233.26282766074775</v>
      </c>
      <c r="AM9" s="19">
        <f>AF11</f>
        <v>301.19415771649744</v>
      </c>
      <c r="AN9" s="19">
        <f>Z27</f>
        <v>170.43087690536188</v>
      </c>
      <c r="AO9" s="19">
        <f>AF27</f>
        <v>255.25151495942933</v>
      </c>
      <c r="AP9" s="19">
        <f>Z43</f>
        <v>166.6334981728146</v>
      </c>
      <c r="AQ9" s="19">
        <f>AF43</f>
        <v>242.08044934370773</v>
      </c>
      <c r="AR9" s="19">
        <f>Z59</f>
        <v>167.50650975298458</v>
      </c>
      <c r="AS9" s="19">
        <f>AF59</f>
        <v>243.75493751503626</v>
      </c>
      <c r="AW9" s="27"/>
      <c r="AY9" s="18"/>
      <c r="AZ9" s="18"/>
      <c r="BA9" s="18"/>
      <c r="BB9" s="18"/>
      <c r="BC9" s="18"/>
      <c r="BD9" s="18"/>
      <c r="BE9" s="18"/>
      <c r="BF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</row>
    <row r="10" spans="2:72" x14ac:dyDescent="0.35">
      <c r="B10" s="30" t="str">
        <f>'[1]Table data (2)'!A8</f>
        <v>Gas open cycle (small)</v>
      </c>
      <c r="C10">
        <v>25</v>
      </c>
      <c r="D10" s="41">
        <v>1.5</v>
      </c>
      <c r="E10" s="36">
        <v>0.3594</v>
      </c>
      <c r="F10" s="41">
        <v>17.367999999999999</v>
      </c>
      <c r="G10" s="41">
        <v>16.100000000000001</v>
      </c>
      <c r="H10" s="41">
        <v>0</v>
      </c>
      <c r="J10" s="18">
        <v>2426.2814462809902</v>
      </c>
      <c r="K10" s="41">
        <v>13.516081404252249</v>
      </c>
      <c r="L10" s="36">
        <v>0.2</v>
      </c>
      <c r="N10" s="18">
        <v>2426.2814462809902</v>
      </c>
      <c r="O10" s="41">
        <v>19.799729434409098</v>
      </c>
      <c r="P10" s="36">
        <v>0.2</v>
      </c>
      <c r="Q10" s="17"/>
      <c r="R10" s="17"/>
      <c r="U10" s="18">
        <f t="shared" si="0"/>
        <v>131.52952797938175</v>
      </c>
      <c r="V10" s="18">
        <f t="shared" si="1"/>
        <v>135.38645813942153</v>
      </c>
      <c r="W10" s="18">
        <f t="shared" si="2"/>
        <v>26.013242009132419</v>
      </c>
      <c r="X10" s="18">
        <f t="shared" si="4"/>
        <v>0</v>
      </c>
      <c r="Y10" s="18"/>
      <c r="Z10" s="18">
        <f t="shared" si="5"/>
        <v>292.92922812793569</v>
      </c>
      <c r="AA10" s="18">
        <f t="shared" si="3"/>
        <v>131.52952797938175</v>
      </c>
      <c r="AB10" s="18">
        <f t="shared" si="6"/>
        <v>198.32784074533322</v>
      </c>
      <c r="AC10" s="18">
        <f t="shared" si="7"/>
        <v>26.013242009132419</v>
      </c>
      <c r="AD10" s="18">
        <f t="shared" si="8"/>
        <v>0</v>
      </c>
      <c r="AE10" s="18"/>
      <c r="AF10" s="18">
        <f t="shared" si="9"/>
        <v>355.8706107338474</v>
      </c>
      <c r="AH10" s="18"/>
      <c r="AK10" t="s">
        <v>5</v>
      </c>
      <c r="AL10" s="19">
        <f>Z12</f>
        <v>248.82760207629795</v>
      </c>
      <c r="AM10" s="19">
        <f>AF12</f>
        <v>304.13599549577145</v>
      </c>
      <c r="AN10" s="19">
        <f>Z28</f>
        <v>211.01191929063626</v>
      </c>
      <c r="AO10" s="19">
        <f>AF28</f>
        <v>275.59014441928269</v>
      </c>
      <c r="AP10" s="19">
        <f>Z44</f>
        <v>212.4353981454837</v>
      </c>
      <c r="AQ10" s="19">
        <f>AF44</f>
        <v>276.52048495360071</v>
      </c>
      <c r="AR10" s="19">
        <f>Z60</f>
        <v>214.88907551115599</v>
      </c>
      <c r="AS10" s="19">
        <f>AF60</f>
        <v>281.41833824733158</v>
      </c>
      <c r="AU10" s="18"/>
      <c r="AV10" s="18"/>
      <c r="AW10" s="27"/>
      <c r="AY10" s="18"/>
      <c r="AZ10" s="18"/>
      <c r="BA10" s="18"/>
      <c r="BB10" s="18"/>
      <c r="BC10" s="18"/>
      <c r="BD10" s="18"/>
      <c r="BE10" s="18"/>
      <c r="BF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</row>
    <row r="11" spans="2:72" ht="16.5" x14ac:dyDescent="0.45">
      <c r="B11" s="30" t="str">
        <f>'[1]Table data (2)'!A9</f>
        <v>Gas open cycle (large)</v>
      </c>
      <c r="C11">
        <v>25</v>
      </c>
      <c r="D11" s="41">
        <v>1.5</v>
      </c>
      <c r="E11" s="36">
        <v>0.33300000000000002</v>
      </c>
      <c r="F11" s="41">
        <v>14.066000000000001</v>
      </c>
      <c r="G11" s="41">
        <v>8.1</v>
      </c>
      <c r="H11" s="41">
        <v>0</v>
      </c>
      <c r="J11" s="18">
        <v>1309.980670252379</v>
      </c>
      <c r="K11" s="41">
        <v>13.516081404252249</v>
      </c>
      <c r="L11" s="36">
        <v>0.2</v>
      </c>
      <c r="N11" s="18">
        <v>1309.980670252379</v>
      </c>
      <c r="O11" s="41">
        <v>19.799729434409098</v>
      </c>
      <c r="P11" s="36">
        <v>0.2</v>
      </c>
      <c r="Q11" s="17"/>
      <c r="R11" s="17"/>
      <c r="U11" s="18">
        <f t="shared" si="0"/>
        <v>71.014489883073182</v>
      </c>
      <c r="V11" s="18">
        <f t="shared" si="1"/>
        <v>146.11979896488918</v>
      </c>
      <c r="W11" s="18">
        <f t="shared" si="2"/>
        <v>16.128538812785386</v>
      </c>
      <c r="X11" s="18">
        <f t="shared" si="4"/>
        <v>0</v>
      </c>
      <c r="Y11" s="18"/>
      <c r="Z11" s="18">
        <f t="shared" si="5"/>
        <v>233.26282766074775</v>
      </c>
      <c r="AA11" s="18">
        <f t="shared" si="3"/>
        <v>71.014489883073182</v>
      </c>
      <c r="AB11" s="18">
        <f t="shared" si="6"/>
        <v>214.05112902063888</v>
      </c>
      <c r="AC11" s="18">
        <f t="shared" si="7"/>
        <v>16.128538812785386</v>
      </c>
      <c r="AD11" s="18">
        <f t="shared" si="8"/>
        <v>0</v>
      </c>
      <c r="AE11" s="18"/>
      <c r="AF11" s="18">
        <f t="shared" si="9"/>
        <v>301.19415771649744</v>
      </c>
      <c r="AH11" s="18"/>
      <c r="AK11" t="s">
        <v>86</v>
      </c>
      <c r="AL11" s="19">
        <f>Z13</f>
        <v>585.52249721337091</v>
      </c>
      <c r="AM11" s="19">
        <f>AF13</f>
        <v>598.76650362234454</v>
      </c>
      <c r="AN11" s="19">
        <f>Z29</f>
        <v>554.40004693308117</v>
      </c>
      <c r="AO11" s="19">
        <f>AF29</f>
        <v>588.57468781808302</v>
      </c>
      <c r="AP11" s="19">
        <f>Z45</f>
        <v>485.29970096407362</v>
      </c>
      <c r="AQ11" s="19">
        <f>AF45</f>
        <v>544.36255234345401</v>
      </c>
      <c r="AR11" s="19">
        <f>Z61</f>
        <v>462.45564297434572</v>
      </c>
      <c r="AS11" s="19">
        <f>AF61</f>
        <v>538.3240764789424</v>
      </c>
      <c r="AW11" s="27"/>
      <c r="AY11" s="18"/>
      <c r="AZ11" s="18"/>
      <c r="BA11" s="18"/>
      <c r="BB11" s="18"/>
      <c r="BC11" s="18"/>
      <c r="BD11" s="18"/>
      <c r="BE11" s="18"/>
      <c r="BF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</row>
    <row r="12" spans="2:72" x14ac:dyDescent="0.35">
      <c r="B12" s="30" t="str">
        <f>'[1]Table data (2)'!A10</f>
        <v>Gas reciprocating</v>
      </c>
      <c r="C12">
        <v>25</v>
      </c>
      <c r="D12" s="41">
        <v>1.1153846153846154</v>
      </c>
      <c r="E12" s="36">
        <v>0.40899999999999997</v>
      </c>
      <c r="F12" s="41">
        <v>29.382999999999999</v>
      </c>
      <c r="G12" s="41">
        <v>8.51</v>
      </c>
      <c r="H12" s="41">
        <v>0</v>
      </c>
      <c r="J12" s="18">
        <v>1979.9849999999999</v>
      </c>
      <c r="K12" s="41">
        <v>13.516081404252249</v>
      </c>
      <c r="L12" s="36">
        <v>0.2</v>
      </c>
      <c r="N12" s="18">
        <v>1979.9849999999999</v>
      </c>
      <c r="O12" s="41">
        <v>19.799729434409098</v>
      </c>
      <c r="P12" s="36">
        <v>0.2</v>
      </c>
      <c r="Q12" s="17"/>
      <c r="R12" s="17"/>
      <c r="U12" s="18">
        <f t="shared" si="0"/>
        <v>104.57852967437687</v>
      </c>
      <c r="V12" s="18">
        <f t="shared" si="1"/>
        <v>118.96795368045991</v>
      </c>
      <c r="W12" s="18">
        <f t="shared" si="2"/>
        <v>25.281118721461191</v>
      </c>
      <c r="X12" s="18">
        <f t="shared" si="4"/>
        <v>0</v>
      </c>
      <c r="Y12" s="18"/>
      <c r="Z12" s="18">
        <f t="shared" ref="Z12" si="10">SUM(U12:Y12)</f>
        <v>248.82760207629795</v>
      </c>
      <c r="AA12" s="18">
        <f t="shared" si="3"/>
        <v>104.57852967437687</v>
      </c>
      <c r="AB12" s="18">
        <f t="shared" si="6"/>
        <v>174.27634709993339</v>
      </c>
      <c r="AC12" s="18">
        <f t="shared" si="7"/>
        <v>25.281118721461191</v>
      </c>
      <c r="AD12" s="18">
        <f t="shared" si="8"/>
        <v>0</v>
      </c>
      <c r="AE12" s="18"/>
      <c r="AF12" s="18">
        <f t="shared" ref="AF12" si="11">SUM(AA12:AE12)</f>
        <v>304.13599549577145</v>
      </c>
      <c r="AH12" s="18"/>
      <c r="AI12" s="27" t="s">
        <v>103</v>
      </c>
      <c r="AJ12" s="10"/>
      <c r="AK12" s="10" t="s">
        <v>0</v>
      </c>
      <c r="AL12" s="19">
        <f>SUM(U15:X15)</f>
        <v>110.59083274290717</v>
      </c>
      <c r="AM12" s="19">
        <f>SUM(AA15:AD15)</f>
        <v>177.51967950766891</v>
      </c>
      <c r="AN12" s="19">
        <f>SUM(U31:X31)</f>
        <v>102.62521761738869</v>
      </c>
      <c r="AO12" s="19">
        <f>SUM(AA31:AD31)</f>
        <v>173.61940435456785</v>
      </c>
      <c r="AP12" s="19">
        <f>SUM(U47:X47)</f>
        <v>103.22513483746017</v>
      </c>
      <c r="AQ12" s="19">
        <f>SUM(AA47:AD47)</f>
        <v>172.5149925844749</v>
      </c>
      <c r="AR12" s="19">
        <f>SUM(U63:X63)</f>
        <v>104.82026340392049</v>
      </c>
      <c r="AS12" s="19">
        <f>SUM(AA63:AD63)</f>
        <v>179.15037861565509</v>
      </c>
      <c r="AW12" s="27"/>
      <c r="AY12" s="18"/>
      <c r="AZ12" s="18"/>
      <c r="BA12" s="18"/>
      <c r="BB12" s="18"/>
      <c r="BC12" s="18"/>
      <c r="BD12" s="18"/>
      <c r="BE12" s="18"/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</row>
    <row r="13" spans="2:72" x14ac:dyDescent="0.35">
      <c r="B13" s="30" t="str">
        <f>'[1]Table data (2)'!A11</f>
        <v>Hydrogen reciprocating</v>
      </c>
      <c r="C13">
        <v>25</v>
      </c>
      <c r="D13" s="41">
        <v>1</v>
      </c>
      <c r="E13" s="36">
        <v>0.32</v>
      </c>
      <c r="F13" s="41">
        <v>33</v>
      </c>
      <c r="G13" s="41">
        <v>0</v>
      </c>
      <c r="H13" s="41">
        <v>0</v>
      </c>
      <c r="J13" s="18">
        <v>2071</v>
      </c>
      <c r="K13" s="41">
        <v>40.724600876324068</v>
      </c>
      <c r="L13" s="36">
        <v>0.2</v>
      </c>
      <c r="M13" s="18"/>
      <c r="N13" s="18">
        <v>2071</v>
      </c>
      <c r="O13" s="41">
        <v>41.90184589045505</v>
      </c>
      <c r="P13" s="36">
        <v>0.2</v>
      </c>
      <c r="Q13" s="17"/>
      <c r="R13" s="17"/>
      <c r="U13" s="18">
        <f t="shared" si="0"/>
        <v>108.53512091636897</v>
      </c>
      <c r="V13" s="18">
        <f t="shared" si="1"/>
        <v>458.15175985864573</v>
      </c>
      <c r="W13" s="18">
        <f t="shared" si="2"/>
        <v>18.835616438356166</v>
      </c>
      <c r="X13" s="18">
        <f t="shared" si="4"/>
        <v>0</v>
      </c>
      <c r="Y13" s="18"/>
      <c r="Z13" s="18">
        <f t="shared" ref="Z13" si="12">SUM(U13:Y13)</f>
        <v>585.52249721337091</v>
      </c>
      <c r="AA13" s="18">
        <f t="shared" si="3"/>
        <v>108.53512091636897</v>
      </c>
      <c r="AB13" s="18">
        <f t="shared" ref="AB13" si="13">O13*3.6/$E13</f>
        <v>471.39576626761936</v>
      </c>
      <c r="AC13" s="18">
        <f t="shared" ref="AC13" si="14">$G13+(($F13*1000)/(8760*P13))</f>
        <v>18.835616438356166</v>
      </c>
      <c r="AD13" s="18">
        <f t="shared" si="8"/>
        <v>0</v>
      </c>
      <c r="AE13" s="18"/>
      <c r="AF13" s="18">
        <f t="shared" ref="AF13" si="15">SUM(AA13:AE13)</f>
        <v>598.76650362234454</v>
      </c>
      <c r="AH13" s="18"/>
      <c r="AI13" s="6"/>
      <c r="AJ13" s="6"/>
      <c r="AK13" s="10" t="s">
        <v>2</v>
      </c>
      <c r="AL13" s="19">
        <f>SUM(U16:X16)</f>
        <v>147.55525993435597</v>
      </c>
      <c r="AM13" s="19">
        <f>SUM(AA16:AD16)</f>
        <v>239.57721121052228</v>
      </c>
      <c r="AN13" s="19">
        <f>SUM(U32:X32)</f>
        <v>129.32639112693275</v>
      </c>
      <c r="AO13" s="19">
        <f>SUM(AA32:AD32)</f>
        <v>213.57914477943385</v>
      </c>
      <c r="AP13" s="19">
        <f>SUM(U48:X48)</f>
        <v>134.39756433740078</v>
      </c>
      <c r="AQ13" s="19">
        <f>SUM(AA48:AD48)</f>
        <v>225.40032707780088</v>
      </c>
      <c r="AR13" s="19">
        <f>SUM(U64:X64)</f>
        <v>137.67507425422437</v>
      </c>
      <c r="AS13" s="19">
        <f>SUM(AA64:AD64)</f>
        <v>236.78570394802287</v>
      </c>
      <c r="AW13" s="27"/>
      <c r="AY13" s="18"/>
      <c r="AZ13" s="18"/>
      <c r="BA13" s="18"/>
      <c r="BB13" s="18"/>
      <c r="BC13" s="18"/>
      <c r="BD13" s="18"/>
      <c r="BE13" s="18"/>
      <c r="BF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4" spans="2:72" x14ac:dyDescent="0.35">
      <c r="B14" s="30" t="str">
        <f>'[1]Table data (2)'!A12</f>
        <v>Black coal with CCS</v>
      </c>
      <c r="C14">
        <v>30</v>
      </c>
      <c r="D14" s="41">
        <v>2</v>
      </c>
      <c r="E14" s="36">
        <v>0.30049999999999999</v>
      </c>
      <c r="F14" s="41">
        <v>94.837999999999994</v>
      </c>
      <c r="G14" s="41">
        <v>8.85</v>
      </c>
      <c r="H14" s="41">
        <v>14.306075819999998</v>
      </c>
      <c r="J14" s="18">
        <v>12262.9845834055</v>
      </c>
      <c r="K14" s="41">
        <v>3.0593094105515637</v>
      </c>
      <c r="L14" s="36">
        <v>0.89</v>
      </c>
      <c r="N14" s="18">
        <v>12262.9845834055</v>
      </c>
      <c r="O14" s="41">
        <v>4.5510922417783357</v>
      </c>
      <c r="P14" s="36">
        <v>0.53</v>
      </c>
      <c r="Q14" s="17"/>
      <c r="R14" s="17"/>
      <c r="U14" s="18">
        <f t="shared" si="0"/>
        <v>145.12137978686906</v>
      </c>
      <c r="V14" s="18">
        <f t="shared" si="1"/>
        <v>36.650628545709246</v>
      </c>
      <c r="W14" s="18">
        <f t="shared" si="2"/>
        <v>21.014332255912983</v>
      </c>
      <c r="X14" s="18">
        <f t="shared" ref="X14:X20" si="16">$H14</f>
        <v>14.306075819999998</v>
      </c>
      <c r="Y14" s="18"/>
      <c r="Z14" s="18">
        <f t="shared" ref="Z14:Z20" si="17">SUM(U14:Y14)</f>
        <v>217.09241640849129</v>
      </c>
      <c r="AA14" s="18">
        <f t="shared" si="3"/>
        <v>243.69439247228954</v>
      </c>
      <c r="AB14" s="18">
        <f t="shared" ref="AB14:AB20" si="18">O14*3.6/$E14</f>
        <v>54.522236507161423</v>
      </c>
      <c r="AC14" s="18">
        <f t="shared" ref="AC14:AC20" si="19">$G14+(($F14*1000)/(8760*P14))</f>
        <v>29.276897561816142</v>
      </c>
      <c r="AD14" s="18">
        <f t="shared" ref="AD14:AD20" si="20">$H14</f>
        <v>14.306075819999998</v>
      </c>
      <c r="AE14" s="18"/>
      <c r="AF14" s="18">
        <f t="shared" ref="AF14:AF20" si="21">SUM(AA14:AE14)</f>
        <v>341.79960236126709</v>
      </c>
      <c r="AH14" s="18"/>
      <c r="AI14" s="6"/>
      <c r="AJ14" s="6"/>
      <c r="AK14" s="10" t="s">
        <v>61</v>
      </c>
      <c r="AL14" s="19">
        <f>SUM(U9:X9)</f>
        <v>132.56343135760446</v>
      </c>
      <c r="AM14" s="19">
        <f>SUM(AA9:AD9)</f>
        <v>199.33141187284258</v>
      </c>
      <c r="AN14" s="19">
        <f>SUM(U25:X25)</f>
        <v>96.885919601092922</v>
      </c>
      <c r="AO14" s="19">
        <f>SUM(AA25:AD25)</f>
        <v>168.95545278494495</v>
      </c>
      <c r="AP14" s="19">
        <f>SUM(U41:X41)</f>
        <v>95.282504093608125</v>
      </c>
      <c r="AQ14" s="19">
        <f>SUM(AA41:AD41)</f>
        <v>162.51233184383995</v>
      </c>
      <c r="AR14" s="19">
        <f>SUM(U57:X57)</f>
        <v>95.736743258140194</v>
      </c>
      <c r="AS14" s="19">
        <f>SUM(AA57:AD57)</f>
        <v>163.97538731590188</v>
      </c>
      <c r="AW14" s="27"/>
      <c r="AY14" s="18"/>
      <c r="AZ14" s="18"/>
      <c r="BA14" s="18"/>
      <c r="BB14" s="18"/>
      <c r="BC14" s="18"/>
      <c r="BD14" s="18"/>
      <c r="BE14" s="18"/>
      <c r="BF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</row>
    <row r="15" spans="2:72" x14ac:dyDescent="0.35">
      <c r="B15" s="30" t="str">
        <f>'[1]Table data (2)'!A13</f>
        <v>Black coal</v>
      </c>
      <c r="C15">
        <v>30</v>
      </c>
      <c r="D15" s="41">
        <v>2</v>
      </c>
      <c r="E15" s="36">
        <v>0.42120000000000002</v>
      </c>
      <c r="F15" s="41">
        <v>64.850999999999999</v>
      </c>
      <c r="G15" s="41">
        <v>4.68</v>
      </c>
      <c r="H15" s="41">
        <v>0</v>
      </c>
      <c r="J15" s="18">
        <v>6037.1994637271</v>
      </c>
      <c r="K15" s="41">
        <v>3.0593094105515637</v>
      </c>
      <c r="L15" s="36">
        <v>0.89</v>
      </c>
      <c r="N15" s="18">
        <v>6037.1994637271</v>
      </c>
      <c r="O15" s="41">
        <v>4.5510922417783357</v>
      </c>
      <c r="P15" s="36">
        <v>0.53</v>
      </c>
      <c r="Q15" s="17"/>
      <c r="R15" s="17"/>
      <c r="U15" s="18">
        <f t="shared" si="0"/>
        <v>71.444819184573859</v>
      </c>
      <c r="V15" s="18">
        <f t="shared" si="1"/>
        <v>26.147943679927891</v>
      </c>
      <c r="W15" s="18">
        <f t="shared" si="2"/>
        <v>12.998069878405417</v>
      </c>
      <c r="X15" s="18">
        <f t="shared" si="16"/>
        <v>0</v>
      </c>
      <c r="Y15" s="18"/>
      <c r="Z15" s="18">
        <f t="shared" si="17"/>
        <v>110.59083274290717</v>
      </c>
      <c r="AA15" s="18">
        <f t="shared" si="3"/>
        <v>119.97337561183159</v>
      </c>
      <c r="AB15" s="18">
        <f t="shared" si="18"/>
        <v>38.898224288703723</v>
      </c>
      <c r="AC15" s="18">
        <f t="shared" si="19"/>
        <v>18.648079607133624</v>
      </c>
      <c r="AD15" s="18">
        <f t="shared" si="20"/>
        <v>0</v>
      </c>
      <c r="AE15" s="18"/>
      <c r="AF15" s="18">
        <f t="shared" si="21"/>
        <v>177.51967950766891</v>
      </c>
      <c r="AH15" s="18"/>
      <c r="AI15" s="27" t="s">
        <v>104</v>
      </c>
      <c r="AJ15" s="10"/>
      <c r="AK15" s="10" t="s">
        <v>1</v>
      </c>
      <c r="AL15" s="18">
        <f>Z14</f>
        <v>217.09241640849129</v>
      </c>
      <c r="AM15" s="18">
        <f>AF14</f>
        <v>341.79960236126709</v>
      </c>
      <c r="AN15" s="18">
        <f>Z30</f>
        <v>199.62802252007364</v>
      </c>
      <c r="AO15" s="18">
        <f>AF30</f>
        <v>325.86966869155282</v>
      </c>
      <c r="AP15" s="18">
        <f>Z46</f>
        <v>200.96377335603128</v>
      </c>
      <c r="AQ15" s="18">
        <f>AF46</f>
        <v>317.47664310778708</v>
      </c>
      <c r="AR15" s="18">
        <f>Z62</f>
        <v>201.03900817460337</v>
      </c>
      <c r="AS15" s="18">
        <f>AF62</f>
        <v>324.3540014025603</v>
      </c>
      <c r="AW15" s="27"/>
      <c r="AY15" s="18"/>
      <c r="AZ15" s="18"/>
      <c r="BA15" s="18"/>
      <c r="BB15" s="18"/>
      <c r="BC15" s="18"/>
      <c r="BD15" s="18"/>
      <c r="BE15" s="18"/>
      <c r="BF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</row>
    <row r="16" spans="2:72" x14ac:dyDescent="0.35">
      <c r="B16" s="30" t="str">
        <f>'[1]Table data (2)'!A14</f>
        <v>Brown coal</v>
      </c>
      <c r="C16">
        <v>30</v>
      </c>
      <c r="D16" s="41">
        <v>4</v>
      </c>
      <c r="E16" s="36">
        <v>0.31754432389521037</v>
      </c>
      <c r="F16" s="41">
        <v>69</v>
      </c>
      <c r="G16" s="41">
        <v>5.27</v>
      </c>
      <c r="H16" s="41">
        <v>0</v>
      </c>
      <c r="J16" s="18">
        <v>9321.2791693446197</v>
      </c>
      <c r="K16" s="41">
        <v>0.63</v>
      </c>
      <c r="L16" s="36">
        <v>0.89</v>
      </c>
      <c r="N16" s="18">
        <v>9321.2791693446197</v>
      </c>
      <c r="O16" s="41">
        <v>0.65</v>
      </c>
      <c r="P16" s="36">
        <v>0.53</v>
      </c>
      <c r="Q16" s="17"/>
      <c r="R16" s="17"/>
      <c r="U16" s="18">
        <f t="shared" si="0"/>
        <v>126.29271136270752</v>
      </c>
      <c r="V16" s="18">
        <f t="shared" si="1"/>
        <v>7.142310000000001</v>
      </c>
      <c r="W16" s="18">
        <f t="shared" si="2"/>
        <v>14.120238571648452</v>
      </c>
      <c r="X16" s="18">
        <f t="shared" si="16"/>
        <v>0</v>
      </c>
      <c r="Y16" s="18"/>
      <c r="Z16" s="18">
        <f t="shared" si="17"/>
        <v>147.55525993435597</v>
      </c>
      <c r="AA16" s="18">
        <f t="shared" si="3"/>
        <v>212.07643983548999</v>
      </c>
      <c r="AB16" s="18">
        <f t="shared" si="18"/>
        <v>7.3690500000000014</v>
      </c>
      <c r="AC16" s="18">
        <f t="shared" si="19"/>
        <v>20.131721375032306</v>
      </c>
      <c r="AD16" s="18">
        <f t="shared" si="20"/>
        <v>0</v>
      </c>
      <c r="AE16" s="18"/>
      <c r="AF16" s="18">
        <f t="shared" si="21"/>
        <v>239.57721121052228</v>
      </c>
      <c r="AH16" s="18"/>
      <c r="AI16" s="6"/>
      <c r="AJ16" s="6"/>
      <c r="AK16" s="10" t="s">
        <v>4</v>
      </c>
      <c r="AL16" s="18">
        <f>Z8</f>
        <v>203.53535965860885</v>
      </c>
      <c r="AM16" s="18">
        <f>AF8</f>
        <v>306.68967280144506</v>
      </c>
      <c r="AN16" s="18">
        <f>Z24</f>
        <v>157.68092479411021</v>
      </c>
      <c r="AO16" s="18">
        <f>AF24</f>
        <v>266.49643985325673</v>
      </c>
      <c r="AP16" s="18">
        <f>Z40</f>
        <v>152.95643314463842</v>
      </c>
      <c r="AQ16" s="18">
        <f>AF40</f>
        <v>255.01705306585762</v>
      </c>
      <c r="AR16" s="18">
        <f>Z56</f>
        <v>153.47476166778461</v>
      </c>
      <c r="AS16" s="18">
        <f>AF56</f>
        <v>252.00844499215879</v>
      </c>
      <c r="AW16" s="27"/>
      <c r="AY16" s="18"/>
      <c r="AZ16" s="18"/>
      <c r="BA16" s="18"/>
      <c r="BB16" s="18"/>
      <c r="BC16" s="18"/>
      <c r="BD16" s="18"/>
      <c r="BE16" s="18"/>
      <c r="BF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</row>
    <row r="17" spans="2:72" x14ac:dyDescent="0.35">
      <c r="B17" s="30" t="s">
        <v>105</v>
      </c>
      <c r="C17">
        <v>30</v>
      </c>
      <c r="D17" s="41">
        <v>4.416666666666667</v>
      </c>
      <c r="E17" s="36">
        <v>0.33</v>
      </c>
      <c r="F17">
        <v>200</v>
      </c>
      <c r="G17" s="41">
        <v>5.33</v>
      </c>
      <c r="H17" s="41">
        <v>0</v>
      </c>
      <c r="J17" s="18">
        <v>29667.078000000001</v>
      </c>
      <c r="K17" s="41">
        <v>1.092857142857143</v>
      </c>
      <c r="L17" s="36">
        <v>0.89</v>
      </c>
      <c r="N17" s="18">
        <v>29667.078000000001</v>
      </c>
      <c r="O17" s="41">
        <v>1.3357142857142859</v>
      </c>
      <c r="P17" s="36">
        <v>0.53</v>
      </c>
      <c r="Q17" s="17"/>
      <c r="R17" s="17"/>
      <c r="U17" s="18">
        <f t="shared" si="0"/>
        <v>413.44789598123623</v>
      </c>
      <c r="V17" s="18">
        <f t="shared" si="1"/>
        <v>11.922077922077923</v>
      </c>
      <c r="W17" s="18">
        <f t="shared" si="2"/>
        <v>30.982865425067978</v>
      </c>
      <c r="X17" s="18">
        <f t="shared" si="16"/>
        <v>0</v>
      </c>
      <c r="Y17" s="18"/>
      <c r="Z17" s="18">
        <f t="shared" si="17"/>
        <v>456.35283932838212</v>
      </c>
      <c r="AA17" s="18">
        <f t="shared" si="3"/>
        <v>694.28042910056649</v>
      </c>
      <c r="AB17" s="18">
        <f t="shared" si="18"/>
        <v>14.571428571428575</v>
      </c>
      <c r="AC17" s="18">
        <f t="shared" si="19"/>
        <v>48.407453260963209</v>
      </c>
      <c r="AD17" s="18">
        <f t="shared" si="20"/>
        <v>0</v>
      </c>
      <c r="AE17" s="18"/>
      <c r="AF17" s="18">
        <f t="shared" si="21"/>
        <v>757.25931093295821</v>
      </c>
      <c r="AH17" s="18"/>
      <c r="AI17" s="6"/>
      <c r="AJ17" s="6"/>
      <c r="AK17" s="10" t="s">
        <v>105</v>
      </c>
      <c r="AL17" s="18">
        <f t="shared" ref="AL17:AL22" si="22">Z17</f>
        <v>456.35283932838212</v>
      </c>
      <c r="AM17" s="18">
        <f t="shared" ref="AM17:AM22" si="23">AF17</f>
        <v>757.25931093295821</v>
      </c>
      <c r="AN17" s="18">
        <f t="shared" ref="AN17:AN22" si="24">Z33</f>
        <v>328.14950861948535</v>
      </c>
      <c r="AO17" s="18">
        <f t="shared" ref="AO17:AO22" si="25">AF33</f>
        <v>619.41713560168728</v>
      </c>
      <c r="AP17" s="18">
        <f t="shared" ref="AP17:AP22" si="26">Z49</f>
        <v>267.52478976291036</v>
      </c>
      <c r="AQ17" s="18">
        <f t="shared" ref="AQ17:AQ22" si="27">AF49</f>
        <v>515.81552895626919</v>
      </c>
      <c r="AR17" s="18">
        <f t="shared" ref="AR17:AR22" si="28">Z65</f>
        <v>275.81117977347793</v>
      </c>
      <c r="AS17" s="18">
        <f t="shared" ref="AS17:AS22" si="29">AF65</f>
        <v>466.52406967456443</v>
      </c>
      <c r="AW17" s="27"/>
      <c r="AY17" s="18"/>
      <c r="AZ17" s="18"/>
      <c r="BA17" s="18"/>
      <c r="BB17" s="18"/>
      <c r="BC17" s="18"/>
      <c r="BD17" s="18"/>
      <c r="BE17" s="18"/>
      <c r="BF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</row>
    <row r="18" spans="2:72" x14ac:dyDescent="0.35">
      <c r="B18" s="30" t="s">
        <v>106</v>
      </c>
      <c r="C18">
        <v>30</v>
      </c>
      <c r="D18" s="41">
        <v>5.75</v>
      </c>
      <c r="E18" s="36">
        <v>0.33</v>
      </c>
      <c r="F18">
        <v>200</v>
      </c>
      <c r="G18" s="41">
        <v>5.33</v>
      </c>
      <c r="H18" s="41">
        <v>0</v>
      </c>
      <c r="J18" s="18">
        <v>8983.89</v>
      </c>
      <c r="K18" s="41">
        <v>1.092857142857143</v>
      </c>
      <c r="L18" s="36">
        <v>0.89</v>
      </c>
      <c r="N18" s="18">
        <v>8983.89</v>
      </c>
      <c r="O18" s="41">
        <v>1.3357142857142859</v>
      </c>
      <c r="P18" s="36">
        <v>0.53</v>
      </c>
      <c r="Q18" s="17"/>
      <c r="R18" s="17"/>
      <c r="U18" s="18">
        <f t="shared" ref="U18" si="30">J18*1000*((1+$V$2)^$D18)*$V$2*((1+$V$2)^$C18)/(((1+$V$2)^$C18)-1)/(8760*L18)</f>
        <v>137.02152876570594</v>
      </c>
      <c r="V18" s="18">
        <f t="shared" ref="V18" si="31">K18*3.6/$E18</f>
        <v>11.922077922077923</v>
      </c>
      <c r="W18" s="18">
        <f t="shared" ref="W18" si="32">$G18+(($F18*1000)/(8760*L18))</f>
        <v>30.982865425067978</v>
      </c>
      <c r="X18" s="18">
        <f t="shared" si="16"/>
        <v>0</v>
      </c>
      <c r="Y18" s="18"/>
      <c r="Z18" s="18">
        <f t="shared" ref="Z18" si="33">SUM(U18:Y18)</f>
        <v>179.92647211285185</v>
      </c>
      <c r="AA18" s="18">
        <f t="shared" ref="AA18" si="34">N18*1000*((1+$V$2)^$D18)*$V$2*((1+$V$2)^$C18)/(((1+$V$2)^$C18)-1)/(8760*P18)</f>
        <v>230.09275585184579</v>
      </c>
      <c r="AB18" s="18">
        <f t="shared" ref="AB18" si="35">O18*3.6/$E18</f>
        <v>14.571428571428575</v>
      </c>
      <c r="AC18" s="18">
        <f t="shared" ref="AC18" si="36">$G18+(($F18*1000)/(8760*P18))</f>
        <v>48.407453260963209</v>
      </c>
      <c r="AD18" s="18">
        <f t="shared" si="20"/>
        <v>0</v>
      </c>
      <c r="AE18" s="18"/>
      <c r="AF18" s="18">
        <f t="shared" ref="AF18" si="37">SUM(AA18:AE18)</f>
        <v>293.0716376842376</v>
      </c>
      <c r="AH18" s="18"/>
      <c r="AK18" t="s">
        <v>106</v>
      </c>
      <c r="AL18" s="18">
        <f t="shared" si="22"/>
        <v>179.92647211285185</v>
      </c>
      <c r="AM18" s="18">
        <f t="shared" si="23"/>
        <v>293.0716376842376</v>
      </c>
      <c r="AN18" s="18">
        <f t="shared" si="24"/>
        <v>172.91556183523943</v>
      </c>
      <c r="AO18" s="18">
        <f t="shared" si="25"/>
        <v>287.94766994219361</v>
      </c>
      <c r="AP18" s="18">
        <f t="shared" si="26"/>
        <v>175.25910024496292</v>
      </c>
      <c r="AQ18" s="18">
        <f t="shared" si="27"/>
        <v>299.96230751381</v>
      </c>
      <c r="AR18" s="18">
        <f t="shared" si="28"/>
        <v>179.31735060224236</v>
      </c>
      <c r="AS18" s="18">
        <f t="shared" si="29"/>
        <v>314.05981169348274</v>
      </c>
      <c r="AW18" s="27"/>
      <c r="AY18" s="18"/>
      <c r="AZ18" s="18"/>
      <c r="BA18" s="18"/>
      <c r="BB18" s="18"/>
      <c r="BC18" s="18"/>
      <c r="BD18" s="18"/>
      <c r="BE18" s="18"/>
      <c r="BF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2:72" x14ac:dyDescent="0.35">
      <c r="B19" s="30" t="s">
        <v>107</v>
      </c>
      <c r="C19">
        <v>30</v>
      </c>
      <c r="D19" s="41">
        <v>1.75</v>
      </c>
      <c r="E19" s="36">
        <v>1</v>
      </c>
      <c r="F19" s="41">
        <v>124.17</v>
      </c>
      <c r="G19" s="41">
        <v>0</v>
      </c>
      <c r="H19" s="41">
        <v>0</v>
      </c>
      <c r="J19" s="18">
        <v>8278</v>
      </c>
      <c r="K19" s="41">
        <v>0</v>
      </c>
      <c r="L19" s="36">
        <v>0.71399999999999997</v>
      </c>
      <c r="N19" s="18">
        <v>8179</v>
      </c>
      <c r="O19" s="41">
        <v>0</v>
      </c>
      <c r="P19" s="36">
        <v>0.56599999999999995</v>
      </c>
      <c r="Q19" s="17"/>
      <c r="R19" s="17"/>
      <c r="U19" s="18">
        <f t="shared" ref="U19" si="38">J19*1000*((1+$V$2)^$D19)*$V$2*((1+$V$2)^$C19)/(((1+$V$2)^$C19)-1)/(8760*L19)</f>
        <v>120.06225311269992</v>
      </c>
      <c r="V19" s="18">
        <f t="shared" ref="V19" si="39">K19*3.6/$E19</f>
        <v>0</v>
      </c>
      <c r="W19" s="18">
        <f t="shared" ref="W19" si="40">$G19+(($F19*1000)/(8760*L19))</f>
        <v>19.85246153255823</v>
      </c>
      <c r="X19" s="18">
        <f t="shared" si="16"/>
        <v>0</v>
      </c>
      <c r="Y19" s="18"/>
      <c r="Z19" s="18">
        <f t="shared" ref="Z19" si="41">SUM(U19:Y19)</f>
        <v>139.91471464525816</v>
      </c>
      <c r="AA19" s="18">
        <f t="shared" ref="AA19" si="42">N19*1000*((1+$V$2)^$D19)*$V$2*((1+$V$2)^$C19)/(((1+$V$2)^$C19)-1)/(8760*P19)</f>
        <v>149.64529125714111</v>
      </c>
      <c r="AB19" s="18">
        <f t="shared" ref="AB19" si="43">O19*3.6/$E19</f>
        <v>0</v>
      </c>
      <c r="AC19" s="18">
        <f t="shared" ref="AC19" si="44">$G19+(($F19*1000)/(8760*P19))</f>
        <v>25.043564548138825</v>
      </c>
      <c r="AD19" s="18">
        <f t="shared" si="20"/>
        <v>0</v>
      </c>
      <c r="AE19" s="18"/>
      <c r="AF19" s="18">
        <f t="shared" ref="AF19" si="45">SUM(AA19:AE19)</f>
        <v>174.68885580527993</v>
      </c>
      <c r="AH19" s="18"/>
      <c r="AK19" s="10" t="s">
        <v>107</v>
      </c>
      <c r="AL19" s="18">
        <f t="shared" si="22"/>
        <v>139.91471464525816</v>
      </c>
      <c r="AM19" s="18">
        <f t="shared" si="23"/>
        <v>174.68885580527993</v>
      </c>
      <c r="AN19" s="18">
        <f t="shared" si="24"/>
        <v>139.88307039583671</v>
      </c>
      <c r="AO19" s="18">
        <f t="shared" si="25"/>
        <v>182.64077622489461</v>
      </c>
      <c r="AP19" s="18">
        <f t="shared" si="26"/>
        <v>122.18148716510828</v>
      </c>
      <c r="AQ19" s="18">
        <f t="shared" si="27"/>
        <v>182.38270020772111</v>
      </c>
      <c r="AR19" s="18">
        <f t="shared" si="28"/>
        <v>116.85736062144557</v>
      </c>
      <c r="AS19" s="18">
        <f t="shared" si="29"/>
        <v>166.08481267760661</v>
      </c>
      <c r="AW19" s="27"/>
      <c r="AY19" s="18"/>
      <c r="AZ19" s="18"/>
      <c r="BA19" s="18"/>
      <c r="BB19" s="18"/>
      <c r="BC19" s="18"/>
      <c r="BD19" s="18"/>
      <c r="BE19" s="18"/>
      <c r="BF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  <row r="20" spans="2:72" x14ac:dyDescent="0.35">
      <c r="B20" s="30" t="str">
        <f>'[1]Table data (2)'!A16</f>
        <v>Large scale solar PV</v>
      </c>
      <c r="C20">
        <v>30</v>
      </c>
      <c r="D20" s="41">
        <v>0.5</v>
      </c>
      <c r="E20" s="36">
        <v>1</v>
      </c>
      <c r="F20" s="41">
        <v>12</v>
      </c>
      <c r="G20" s="41">
        <v>0</v>
      </c>
      <c r="H20" s="41">
        <v>0</v>
      </c>
      <c r="J20" s="18">
        <v>1462.8</v>
      </c>
      <c r="K20" s="41">
        <v>0</v>
      </c>
      <c r="L20" s="36">
        <v>0.32</v>
      </c>
      <c r="N20" s="18">
        <v>1462.8</v>
      </c>
      <c r="O20" s="41">
        <v>0</v>
      </c>
      <c r="P20" s="36">
        <v>0.19</v>
      </c>
      <c r="Q20" s="17"/>
      <c r="R20" s="17"/>
      <c r="U20" s="18">
        <f t="shared" si="0"/>
        <v>43.499526549835785</v>
      </c>
      <c r="V20" s="18">
        <f t="shared" si="1"/>
        <v>0</v>
      </c>
      <c r="W20" s="18">
        <f t="shared" si="2"/>
        <v>4.2808219178082192</v>
      </c>
      <c r="X20" s="18">
        <f t="shared" si="16"/>
        <v>0</v>
      </c>
      <c r="Y20" s="18"/>
      <c r="Z20" s="18">
        <f t="shared" si="17"/>
        <v>47.780348467644004</v>
      </c>
      <c r="AA20" s="18">
        <f t="shared" si="3"/>
        <v>73.262360504986589</v>
      </c>
      <c r="AB20" s="18">
        <f t="shared" si="18"/>
        <v>0</v>
      </c>
      <c r="AC20" s="18">
        <f t="shared" si="19"/>
        <v>7.2098053352559477</v>
      </c>
      <c r="AD20" s="18">
        <f t="shared" si="20"/>
        <v>0</v>
      </c>
      <c r="AE20" s="18"/>
      <c r="AF20" s="18">
        <f t="shared" si="21"/>
        <v>80.472165840242539</v>
      </c>
      <c r="AH20" s="18"/>
      <c r="AI20" s="27" t="s">
        <v>62</v>
      </c>
      <c r="AJ20" s="10" t="s">
        <v>63</v>
      </c>
      <c r="AK20" s="10" t="s">
        <v>64</v>
      </c>
      <c r="AL20" s="18">
        <f t="shared" si="22"/>
        <v>47.780348467644004</v>
      </c>
      <c r="AM20" s="18">
        <f t="shared" si="23"/>
        <v>80.472165840242539</v>
      </c>
      <c r="AN20" s="18">
        <f t="shared" si="24"/>
        <v>34.809783349736534</v>
      </c>
      <c r="AO20" s="18">
        <f t="shared" si="25"/>
        <v>63.478342176967608</v>
      </c>
      <c r="AP20" s="18">
        <f t="shared" si="26"/>
        <v>25.476156834979573</v>
      </c>
      <c r="AQ20" s="18">
        <f t="shared" si="27"/>
        <v>58.505561858946614</v>
      </c>
      <c r="AR20" s="18">
        <f t="shared" si="28"/>
        <v>23.528902044226928</v>
      </c>
      <c r="AS20" s="18">
        <f t="shared" si="29"/>
        <v>53.97225527668067</v>
      </c>
      <c r="AW20" s="27"/>
      <c r="AY20" s="18"/>
      <c r="AZ20" s="18"/>
      <c r="BA20" s="18"/>
      <c r="BB20" s="18"/>
      <c r="BC20" s="18"/>
      <c r="BD20" s="18"/>
      <c r="BE20" s="18"/>
      <c r="BF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</row>
    <row r="21" spans="2:72" x14ac:dyDescent="0.35">
      <c r="B21" s="30" t="str">
        <f>'[1]Table data (2)'!A18</f>
        <v>Wind onshore</v>
      </c>
      <c r="C21">
        <v>25</v>
      </c>
      <c r="D21" s="41">
        <v>1</v>
      </c>
      <c r="E21" s="36">
        <v>1</v>
      </c>
      <c r="F21" s="41">
        <v>28</v>
      </c>
      <c r="G21" s="41">
        <v>0</v>
      </c>
      <c r="H21" s="41">
        <v>0</v>
      </c>
      <c r="J21" s="18">
        <v>3350.7648819421402</v>
      </c>
      <c r="K21" s="41">
        <v>0</v>
      </c>
      <c r="L21" s="36">
        <v>0.48</v>
      </c>
      <c r="N21" s="18">
        <v>3350.7648819421402</v>
      </c>
      <c r="O21" s="41">
        <v>0</v>
      </c>
      <c r="P21" s="36">
        <v>0.28999999999999998</v>
      </c>
      <c r="Q21" s="17"/>
      <c r="R21" s="17"/>
      <c r="U21" s="18">
        <f>J21*1000*((1+$V$2)^$D21)*$V$2*((1+$V$2)^$C21)/(((1+$V$2)^$C21)-1)/(8760*L21)</f>
        <v>73.16829060516514</v>
      </c>
      <c r="V21" s="18">
        <f>K21*3.6/$E21</f>
        <v>0</v>
      </c>
      <c r="W21" s="18">
        <f>$G21+(($F21*1000)/(8760*L21))</f>
        <v>6.6590563165905632</v>
      </c>
      <c r="X21" s="18">
        <f>$H21</f>
        <v>0</v>
      </c>
      <c r="Y21" s="18"/>
      <c r="Z21" s="18">
        <f>SUM(U21:Y21)</f>
        <v>79.827346921755705</v>
      </c>
      <c r="AA21" s="18">
        <f>N21*1000*((1+$V$2)^$D21)*$V$2*((1+$V$2)^$C21)/(((1+$V$2)^$C21)-1)/(8760*P21)</f>
        <v>121.10613617406648</v>
      </c>
      <c r="AB21" s="18">
        <f>O21*3.6/$E21</f>
        <v>0</v>
      </c>
      <c r="AC21" s="18">
        <f>$G21+(($F21*1000)/(8760*P21))</f>
        <v>11.021886317115417</v>
      </c>
      <c r="AD21" s="18">
        <f>$H21</f>
        <v>0</v>
      </c>
      <c r="AE21" s="18"/>
      <c r="AF21" s="18">
        <f>SUM(AA21:AE21)</f>
        <v>132.12802249118189</v>
      </c>
      <c r="AH21" s="18"/>
      <c r="AK21" s="10" t="s">
        <v>85</v>
      </c>
      <c r="AL21" s="18">
        <f t="shared" si="22"/>
        <v>79.827346921755705</v>
      </c>
      <c r="AM21" s="18">
        <f t="shared" si="23"/>
        <v>132.12802249118189</v>
      </c>
      <c r="AN21" s="18">
        <f t="shared" si="24"/>
        <v>63.787429514460939</v>
      </c>
      <c r="AO21" s="18">
        <f t="shared" si="25"/>
        <v>106.65903957886897</v>
      </c>
      <c r="AP21" s="18">
        <f t="shared" si="26"/>
        <v>53.028136181557755</v>
      </c>
      <c r="AQ21" s="18">
        <f t="shared" si="27"/>
        <v>89.20284333076323</v>
      </c>
      <c r="AR21" s="18">
        <f t="shared" si="28"/>
        <v>51.746200731621947</v>
      </c>
      <c r="AS21" s="18">
        <f t="shared" si="29"/>
        <v>87.199078103090841</v>
      </c>
      <c r="AW21" s="27"/>
      <c r="AY21" s="18"/>
      <c r="AZ21" s="18"/>
      <c r="BA21" s="18"/>
      <c r="BB21" s="18"/>
      <c r="BC21" s="18"/>
      <c r="BD21" s="18"/>
      <c r="BE21" s="18"/>
      <c r="BF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</row>
    <row r="22" spans="2:72" x14ac:dyDescent="0.35">
      <c r="B22" s="30" t="str">
        <f>'[1]Table data (2)'!A19</f>
        <v>Wind offshore</v>
      </c>
      <c r="C22">
        <v>25</v>
      </c>
      <c r="D22" s="41">
        <v>3</v>
      </c>
      <c r="E22" s="36">
        <v>1</v>
      </c>
      <c r="F22" s="41">
        <v>174.57300000000001</v>
      </c>
      <c r="G22" s="41">
        <v>0</v>
      </c>
      <c r="H22" s="41">
        <v>0</v>
      </c>
      <c r="J22" s="18">
        <v>4710.125</v>
      </c>
      <c r="K22" s="41">
        <v>0</v>
      </c>
      <c r="L22" s="36">
        <v>0.52</v>
      </c>
      <c r="N22" s="18">
        <v>4710.125</v>
      </c>
      <c r="O22" s="41">
        <v>0</v>
      </c>
      <c r="P22" s="36">
        <v>0.4</v>
      </c>
      <c r="U22" s="18">
        <f>J22*1000*((1+$V$2)^$D22)*$V$2*((1+$V$2)^$C22)/(((1+$V$2)^$C22)-1)/(8760*L22)</f>
        <v>108.69681926911426</v>
      </c>
      <c r="V22" s="18">
        <f>K22*3.6/$E22</f>
        <v>0</v>
      </c>
      <c r="W22" s="18">
        <f>$G22+(($F22*1000)/(8760*L22))</f>
        <v>38.323893572181248</v>
      </c>
      <c r="X22" s="18">
        <f>$H22</f>
        <v>0</v>
      </c>
      <c r="Y22" s="18"/>
      <c r="Z22" s="18">
        <f>SUM(U22:Y22)</f>
        <v>147.02071284129551</v>
      </c>
      <c r="AA22" s="18">
        <f>N22*1000*((1+$V$2)^$D22)*$V$2*((1+$V$2)^$C22)/(((1+$V$2)^$C22)-1)/(8760*P22)</f>
        <v>141.30586504984853</v>
      </c>
      <c r="AB22" s="18">
        <f>O22*3.6/$E22</f>
        <v>0</v>
      </c>
      <c r="AC22" s="18">
        <f>$G22+(($F22*1000)/(8760*P22))</f>
        <v>49.82106164383562</v>
      </c>
      <c r="AD22" s="18">
        <f>$H22</f>
        <v>0</v>
      </c>
      <c r="AE22" s="18"/>
      <c r="AF22" s="18">
        <f>SUM(AA22:AE22)</f>
        <v>191.12692669368414</v>
      </c>
      <c r="AH22" s="18"/>
      <c r="AI22" s="6"/>
      <c r="AJ22" s="6"/>
      <c r="AK22" s="10" t="s">
        <v>93</v>
      </c>
      <c r="AL22" s="18">
        <f t="shared" si="22"/>
        <v>147.02071284129551</v>
      </c>
      <c r="AM22" s="18">
        <f t="shared" si="23"/>
        <v>191.12692669368414</v>
      </c>
      <c r="AN22" s="18">
        <f t="shared" si="24"/>
        <v>107.58123068222478</v>
      </c>
      <c r="AO22" s="18">
        <f t="shared" si="25"/>
        <v>189.45423934520551</v>
      </c>
      <c r="AP22" s="18">
        <f t="shared" si="26"/>
        <v>99.527837597179825</v>
      </c>
      <c r="AQ22" s="18">
        <f t="shared" si="27"/>
        <v>190.52731631784275</v>
      </c>
      <c r="AR22" s="18">
        <f t="shared" si="28"/>
        <v>93.897608106782769</v>
      </c>
      <c r="AS22" s="18">
        <f t="shared" si="29"/>
        <v>191.55269929702905</v>
      </c>
      <c r="AW22" s="27"/>
      <c r="AY22" s="18"/>
      <c r="AZ22" s="18"/>
      <c r="BA22" s="18"/>
      <c r="BB22" s="18"/>
      <c r="BC22" s="18"/>
      <c r="BD22" s="18"/>
      <c r="BE22" s="18"/>
      <c r="BF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</row>
    <row r="23" spans="2:72" x14ac:dyDescent="0.35">
      <c r="B23" s="30">
        <f>'[1]Table data (2)'!A20</f>
        <v>2030</v>
      </c>
      <c r="D23" s="41"/>
      <c r="F23" s="41"/>
      <c r="G23" s="41"/>
      <c r="H23" s="41"/>
      <c r="J23" s="18"/>
      <c r="K23" s="41"/>
      <c r="L23" s="36"/>
      <c r="N23" s="18"/>
      <c r="O23" s="41"/>
      <c r="P23" s="36"/>
      <c r="Q23" s="17"/>
      <c r="R23" s="17"/>
      <c r="AE23" s="18"/>
      <c r="AF23" s="18"/>
      <c r="AH23" s="18"/>
      <c r="AI23" s="11" t="s">
        <v>67</v>
      </c>
      <c r="AJ23" t="s">
        <v>68</v>
      </c>
      <c r="AK23" t="s">
        <v>69</v>
      </c>
      <c r="AL23" s="18">
        <v>119.53018753395817</v>
      </c>
      <c r="AM23" s="18">
        <v>167.79647170151711</v>
      </c>
      <c r="AN23" s="18">
        <v>76.059405891777146</v>
      </c>
      <c r="AO23" s="18">
        <v>115.79982354037848</v>
      </c>
      <c r="AW23" s="27"/>
      <c r="AY23" s="18"/>
      <c r="AZ23" s="18"/>
      <c r="BA23" s="18"/>
      <c r="BB23" s="18"/>
      <c r="BC23" s="18"/>
      <c r="BD23" s="18"/>
      <c r="BE23" s="18"/>
      <c r="BF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</row>
    <row r="24" spans="2:72" x14ac:dyDescent="0.35">
      <c r="B24" s="30" t="str">
        <f>'[1]Table data (2)'!A21</f>
        <v>Gas with CCS</v>
      </c>
      <c r="C24">
        <v>25</v>
      </c>
      <c r="D24" s="41">
        <v>2</v>
      </c>
      <c r="E24" s="36">
        <v>0.439</v>
      </c>
      <c r="F24" s="41">
        <v>22.542000000000002</v>
      </c>
      <c r="G24" s="41">
        <v>8</v>
      </c>
      <c r="H24" s="41">
        <v>8.6930722800000009</v>
      </c>
      <c r="J24" s="18">
        <v>4821.8518474059283</v>
      </c>
      <c r="K24" s="41">
        <v>9.4305871058117479</v>
      </c>
      <c r="L24" s="36">
        <v>0.89</v>
      </c>
      <c r="N24" s="18">
        <v>5170.1198902827891</v>
      </c>
      <c r="O24" s="41">
        <v>16.528988776480897</v>
      </c>
      <c r="P24" s="36">
        <v>0.53</v>
      </c>
      <c r="Q24" s="17"/>
      <c r="R24" s="17"/>
      <c r="U24" s="18">
        <f t="shared" ref="U24:U38" si="46">J24*1000*((1+$V$2)^$D24)*$V$2*((1+$V$2)^$C24)/(((1+$V$2)^$C24)-1)/(8760*L24)</f>
        <v>60.761407389357664</v>
      </c>
      <c r="V24" s="18">
        <f t="shared" ref="V24:V38" si="47">K24*3.6/$E24</f>
        <v>77.335110662693154</v>
      </c>
      <c r="W24" s="18">
        <f t="shared" ref="W24:W38" si="48">$G24+(($F24*1000)/(8760*L24))</f>
        <v>10.891334462059412</v>
      </c>
      <c r="X24" s="18">
        <f t="shared" ref="X24:X38" si="49">$H24</f>
        <v>8.6930722800000009</v>
      </c>
      <c r="Y24" s="18"/>
      <c r="Z24" s="18">
        <f t="shared" ref="Z24:Z28" si="50">SUM(U24:Y24)</f>
        <v>157.68092479411021</v>
      </c>
      <c r="AA24" s="18">
        <f t="shared" ref="AA24:AA38" si="51">N24*1000*((1+$V$2)^$D24)*$V$2*((1+$V$2)^$C24)/(((1+$V$2)^$C24)-1)/(8760*P24)</f>
        <v>109.40286955805588</v>
      </c>
      <c r="AB24" s="18">
        <f t="shared" ref="AB24:AB38" si="52">O24*3.6/$E24</f>
        <v>135.5452382581577</v>
      </c>
      <c r="AC24" s="18">
        <f t="shared" ref="AC24:AC38" si="53">$G24+(($F24*1000)/(8760*P24))</f>
        <v>12.855259757043164</v>
      </c>
      <c r="AD24" s="18">
        <f t="shared" ref="AD24:AD38" si="54">$H24</f>
        <v>8.6930722800000009</v>
      </c>
      <c r="AE24" s="18"/>
      <c r="AF24" s="18">
        <f>SUM(AA24:AE24)</f>
        <v>266.49643985325673</v>
      </c>
      <c r="AI24" s="18"/>
      <c r="AK24" t="s">
        <v>70</v>
      </c>
      <c r="AL24" s="18">
        <v>115.57689023239585</v>
      </c>
      <c r="AM24" s="18">
        <v>165.00706777636285</v>
      </c>
      <c r="AN24" s="18">
        <v>79.900429047487606</v>
      </c>
      <c r="AO24" s="18">
        <v>119.08358092708514</v>
      </c>
      <c r="AU24" s="56"/>
      <c r="AV24" s="56"/>
      <c r="AW24" s="56"/>
      <c r="AX24" s="56"/>
      <c r="AY24" s="56"/>
      <c r="AZ24" s="56"/>
      <c r="BA24" s="56"/>
      <c r="BB24" s="56"/>
      <c r="BC24" s="18"/>
      <c r="BD24" s="18"/>
      <c r="BE24" s="18"/>
      <c r="BF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</row>
    <row r="25" spans="2:72" x14ac:dyDescent="0.35">
      <c r="B25" s="30" t="str">
        <f>'[1]Table data (2)'!A22</f>
        <v>Gas combined cycle</v>
      </c>
      <c r="C25">
        <v>25</v>
      </c>
      <c r="D25" s="41">
        <v>2</v>
      </c>
      <c r="E25" s="36">
        <v>0.50900000000000001</v>
      </c>
      <c r="F25" s="41">
        <v>15.028</v>
      </c>
      <c r="G25" s="41">
        <v>4.0999999999999996</v>
      </c>
      <c r="H25" s="41">
        <v>0</v>
      </c>
      <c r="J25" s="18">
        <v>1917.1678152730947</v>
      </c>
      <c r="K25" s="41">
        <v>9.4305871058117479</v>
      </c>
      <c r="L25" s="36">
        <v>0.89</v>
      </c>
      <c r="N25" s="18">
        <v>2113.0856948117603</v>
      </c>
      <c r="O25" s="41">
        <v>16.528988776480897</v>
      </c>
      <c r="P25" s="36">
        <v>0.53</v>
      </c>
      <c r="Q25" s="17"/>
      <c r="R25" s="17"/>
      <c r="U25" s="18">
        <f t="shared" si="46"/>
        <v>24.158729538785558</v>
      </c>
      <c r="V25" s="18">
        <f t="shared" si="47"/>
        <v>66.699633754267765</v>
      </c>
      <c r="W25" s="18">
        <f t="shared" si="48"/>
        <v>6.0275563080396077</v>
      </c>
      <c r="X25" s="18">
        <f t="shared" si="49"/>
        <v>0</v>
      </c>
      <c r="Y25" s="18"/>
      <c r="Z25" s="18">
        <f t="shared" si="50"/>
        <v>96.885919601092922</v>
      </c>
      <c r="AA25" s="18">
        <f t="shared" si="51"/>
        <v>44.714173663357769</v>
      </c>
      <c r="AB25" s="18">
        <f t="shared" si="52"/>
        <v>116.9044392835584</v>
      </c>
      <c r="AC25" s="18">
        <f t="shared" si="53"/>
        <v>7.3368398380287747</v>
      </c>
      <c r="AD25" s="18">
        <f t="shared" si="54"/>
        <v>0</v>
      </c>
      <c r="AE25" s="18"/>
      <c r="AF25" s="18">
        <f>SUM(AA25:AE25)</f>
        <v>168.95545278494495</v>
      </c>
      <c r="AH25" s="18"/>
      <c r="AI25" s="18"/>
      <c r="AK25" t="s">
        <v>71</v>
      </c>
      <c r="AL25" s="18">
        <v>117.92193269786866</v>
      </c>
      <c r="AM25" s="18">
        <v>167.90418561329562</v>
      </c>
      <c r="AN25" s="18">
        <v>82.831997554227598</v>
      </c>
      <c r="AO25" s="18">
        <v>124.20299676712168</v>
      </c>
      <c r="AU25" s="56"/>
      <c r="AV25" s="56"/>
      <c r="AW25" s="56"/>
      <c r="AX25" s="56"/>
      <c r="AY25" s="56"/>
      <c r="AZ25" s="56"/>
      <c r="BA25" s="56"/>
      <c r="BB25" s="56"/>
      <c r="BC25" s="18"/>
      <c r="BD25" s="18"/>
      <c r="BE25" s="18"/>
      <c r="BF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</row>
    <row r="26" spans="2:72" x14ac:dyDescent="0.35">
      <c r="B26" s="30" t="str">
        <f>'[1]Table data (2)'!A23</f>
        <v>Gas open cycle (small)</v>
      </c>
      <c r="C26">
        <v>25</v>
      </c>
      <c r="D26" s="41">
        <v>1.5</v>
      </c>
      <c r="E26" s="36">
        <v>0.3594</v>
      </c>
      <c r="F26" s="41">
        <v>17.367999999999999</v>
      </c>
      <c r="G26" s="41">
        <v>16.100000000000001</v>
      </c>
      <c r="H26" s="41">
        <v>0</v>
      </c>
      <c r="J26" s="18">
        <v>1788.5919231745311</v>
      </c>
      <c r="K26" s="41">
        <v>9.4305871058117479</v>
      </c>
      <c r="L26" s="36">
        <v>0.2</v>
      </c>
      <c r="N26" s="18">
        <v>2064.6928977600819</v>
      </c>
      <c r="O26" s="41">
        <v>16.528988776480897</v>
      </c>
      <c r="P26" s="36">
        <v>0.2</v>
      </c>
      <c r="Q26" s="17"/>
      <c r="R26" s="17"/>
      <c r="U26" s="18">
        <f t="shared" si="46"/>
        <v>96.960165838747372</v>
      </c>
      <c r="V26" s="18">
        <f t="shared" si="47"/>
        <v>94.463309907964089</v>
      </c>
      <c r="W26" s="18">
        <f t="shared" si="48"/>
        <v>26.013242009132419</v>
      </c>
      <c r="X26" s="18">
        <f t="shared" si="49"/>
        <v>0</v>
      </c>
      <c r="Y26" s="18"/>
      <c r="Z26" s="18">
        <f t="shared" si="50"/>
        <v>217.43671775584389</v>
      </c>
      <c r="AA26" s="18">
        <f t="shared" si="51"/>
        <v>111.92769193410172</v>
      </c>
      <c r="AB26" s="18">
        <f t="shared" si="52"/>
        <v>165.56583081616927</v>
      </c>
      <c r="AC26" s="18">
        <f t="shared" si="53"/>
        <v>26.013242009132419</v>
      </c>
      <c r="AD26" s="18">
        <f t="shared" si="54"/>
        <v>0</v>
      </c>
      <c r="AE26" s="18"/>
      <c r="AF26" s="18">
        <f>SUM(AA26:AE26)</f>
        <v>303.50676475940338</v>
      </c>
      <c r="AH26" s="18"/>
      <c r="AI26" s="18"/>
      <c r="AK26" t="s">
        <v>72</v>
      </c>
      <c r="AL26" s="18">
        <v>124.98033940243609</v>
      </c>
      <c r="AM26" s="18">
        <v>176.38484311903193</v>
      </c>
      <c r="AN26" s="18">
        <v>90.498175619769142</v>
      </c>
      <c r="AO26" s="18">
        <v>130.61591475545535</v>
      </c>
      <c r="AQ26" s="18"/>
      <c r="AR26" s="18"/>
      <c r="AS26" s="18"/>
      <c r="AU26" s="56"/>
      <c r="AV26" s="56"/>
      <c r="AW26" s="56"/>
      <c r="AX26" s="56"/>
      <c r="AY26" s="56"/>
      <c r="AZ26" s="56"/>
      <c r="BA26" s="56"/>
      <c r="BB26" s="56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</row>
    <row r="27" spans="2:72" x14ac:dyDescent="0.35">
      <c r="B27" s="30" t="str">
        <f>'[1]Table data (2)'!A24</f>
        <v>Gas open cycle (large)</v>
      </c>
      <c r="C27">
        <v>25</v>
      </c>
      <c r="D27" s="41">
        <v>1.5</v>
      </c>
      <c r="E27" s="36">
        <v>0.33300000000000002</v>
      </c>
      <c r="F27" s="41">
        <v>14.066000000000001</v>
      </c>
      <c r="G27" s="41">
        <v>8.1</v>
      </c>
      <c r="H27" s="41">
        <v>0</v>
      </c>
      <c r="J27" s="18">
        <v>965.68386570302971</v>
      </c>
      <c r="K27" s="41">
        <v>9.4305871058117479</v>
      </c>
      <c r="L27" s="36">
        <v>0.2</v>
      </c>
      <c r="N27" s="18">
        <v>1114.7543456752971</v>
      </c>
      <c r="O27" s="41">
        <v>16.528988776480897</v>
      </c>
      <c r="P27" s="36">
        <v>0.2</v>
      </c>
      <c r="Q27" s="17"/>
      <c r="R27" s="17"/>
      <c r="U27" s="18">
        <f t="shared" si="46"/>
        <v>52.350045056773816</v>
      </c>
      <c r="V27" s="18">
        <f t="shared" si="47"/>
        <v>101.95229303580267</v>
      </c>
      <c r="W27" s="18">
        <f t="shared" si="48"/>
        <v>16.128538812785386</v>
      </c>
      <c r="X27" s="18">
        <f t="shared" si="49"/>
        <v>0</v>
      </c>
      <c r="Y27" s="18"/>
      <c r="Z27" s="18">
        <f t="shared" si="50"/>
        <v>170.43087690536188</v>
      </c>
      <c r="AA27" s="18">
        <f t="shared" si="51"/>
        <v>60.431205590093697</v>
      </c>
      <c r="AB27" s="18">
        <f t="shared" si="52"/>
        <v>178.69177055655024</v>
      </c>
      <c r="AC27" s="18">
        <f t="shared" si="53"/>
        <v>16.128538812785386</v>
      </c>
      <c r="AD27" s="18">
        <f t="shared" si="54"/>
        <v>0</v>
      </c>
      <c r="AE27" s="18"/>
      <c r="AF27" s="18">
        <f>SUM(AA27:AE27)</f>
        <v>255.25151495942933</v>
      </c>
      <c r="AH27" s="18"/>
      <c r="AU27" s="56"/>
      <c r="AV27" s="56"/>
      <c r="AW27" s="56"/>
      <c r="AX27" s="56"/>
      <c r="AY27" s="56"/>
      <c r="AZ27" s="56"/>
      <c r="BA27" s="56"/>
      <c r="BB27" s="56"/>
      <c r="BC27" s="18"/>
      <c r="BD27" s="18"/>
      <c r="BE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</row>
    <row r="28" spans="2:72" x14ac:dyDescent="0.35">
      <c r="B28" s="30" t="str">
        <f>'[1]Table data (2)'!A25</f>
        <v>Gas reciprocating</v>
      </c>
      <c r="C28">
        <v>25</v>
      </c>
      <c r="D28" s="41">
        <v>1.1153846153846154</v>
      </c>
      <c r="E28" s="36">
        <v>0.40899999999999997</v>
      </c>
      <c r="F28" s="41">
        <v>29.382999999999999</v>
      </c>
      <c r="G28" s="41">
        <v>8.51</v>
      </c>
      <c r="H28" s="41">
        <v>0</v>
      </c>
      <c r="J28" s="18">
        <v>1944.8578195849693</v>
      </c>
      <c r="K28" s="41">
        <v>9.4305871058117479</v>
      </c>
      <c r="L28" s="36">
        <v>0.2</v>
      </c>
      <c r="N28" s="18">
        <v>1984.5869347429305</v>
      </c>
      <c r="O28" s="41">
        <v>16.528988776480897</v>
      </c>
      <c r="P28" s="36">
        <v>0.2</v>
      </c>
      <c r="Q28" s="17"/>
      <c r="R28" s="17"/>
      <c r="U28" s="18">
        <f t="shared" si="46"/>
        <v>102.72318790188339</v>
      </c>
      <c r="V28" s="18">
        <f t="shared" si="47"/>
        <v>83.007612667291667</v>
      </c>
      <c r="W28" s="18">
        <f t="shared" si="48"/>
        <v>25.281118721461191</v>
      </c>
      <c r="X28" s="18">
        <f t="shared" si="49"/>
        <v>0</v>
      </c>
      <c r="Y28" s="18"/>
      <c r="Z28" s="18">
        <f t="shared" si="50"/>
        <v>211.01191929063626</v>
      </c>
      <c r="AA28" s="18">
        <f t="shared" si="51"/>
        <v>104.82159392439546</v>
      </c>
      <c r="AB28" s="18">
        <f t="shared" si="52"/>
        <v>145.48743177342601</v>
      </c>
      <c r="AC28" s="18">
        <f t="shared" si="53"/>
        <v>25.281118721461191</v>
      </c>
      <c r="AD28" s="18">
        <f t="shared" si="54"/>
        <v>0</v>
      </c>
      <c r="AF28" s="18">
        <f>SUM(AA28:AE28)</f>
        <v>275.59014441928269</v>
      </c>
      <c r="AU28" s="56"/>
      <c r="AV28" s="56"/>
      <c r="AW28" s="56"/>
      <c r="AX28" s="56"/>
      <c r="AY28" s="56"/>
      <c r="AZ28" s="56"/>
      <c r="BA28" s="56"/>
      <c r="BB28" s="56"/>
      <c r="BC28" s="18"/>
      <c r="BD28" s="18"/>
      <c r="BE28" s="18"/>
      <c r="BF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</row>
    <row r="29" spans="2:72" x14ac:dyDescent="0.35">
      <c r="B29" s="30" t="str">
        <f>'[1]Table data (2)'!A26</f>
        <v>Hydrogen reciprocating</v>
      </c>
      <c r="C29">
        <v>25</v>
      </c>
      <c r="D29" s="41">
        <v>1</v>
      </c>
      <c r="E29" s="36">
        <v>0.32</v>
      </c>
      <c r="F29" s="41">
        <v>33</v>
      </c>
      <c r="G29" s="41">
        <v>0</v>
      </c>
      <c r="H29" s="41">
        <v>0</v>
      </c>
      <c r="J29" s="18">
        <v>2122.4050503989997</v>
      </c>
      <c r="K29" s="41">
        <v>37.718695070594258</v>
      </c>
      <c r="L29" s="36">
        <v>0.2</v>
      </c>
      <c r="M29" s="18"/>
      <c r="N29" s="18">
        <v>2101.6439882695317</v>
      </c>
      <c r="O29" s="41">
        <v>40.853154458390286</v>
      </c>
      <c r="P29" s="36">
        <v>0.2</v>
      </c>
      <c r="Q29" s="17"/>
      <c r="R29" s="17"/>
      <c r="U29" s="18">
        <f t="shared" si="46"/>
        <v>111.22911095053965</v>
      </c>
      <c r="V29" s="18">
        <f t="shared" si="47"/>
        <v>424.33531954418538</v>
      </c>
      <c r="W29" s="18">
        <f t="shared" si="48"/>
        <v>18.835616438356166</v>
      </c>
      <c r="X29" s="18">
        <f t="shared" si="49"/>
        <v>0</v>
      </c>
      <c r="Y29" s="18"/>
      <c r="Z29" s="18">
        <f t="shared" ref="Z29" si="55">SUM(U29:Y29)</f>
        <v>554.40004693308117</v>
      </c>
      <c r="AA29" s="18">
        <f t="shared" si="51"/>
        <v>110.14108372283609</v>
      </c>
      <c r="AB29" s="18">
        <f t="shared" si="52"/>
        <v>459.59798765689072</v>
      </c>
      <c r="AC29" s="18">
        <f t="shared" si="53"/>
        <v>18.835616438356166</v>
      </c>
      <c r="AD29" s="18">
        <f t="shared" si="54"/>
        <v>0</v>
      </c>
      <c r="AF29" s="18">
        <f t="shared" ref="AF29" si="56">SUM(AA29:AE29)</f>
        <v>588.57468781808302</v>
      </c>
      <c r="AH29" s="18"/>
      <c r="AU29" s="56"/>
      <c r="AV29" s="56"/>
      <c r="AW29" s="56"/>
      <c r="AX29" s="56"/>
      <c r="AY29" s="56"/>
      <c r="AZ29" s="56"/>
      <c r="BA29" s="56"/>
      <c r="BB29" s="56"/>
      <c r="BC29" s="18"/>
      <c r="BD29" s="18"/>
      <c r="BE29" s="18"/>
      <c r="BF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</row>
    <row r="30" spans="2:72" x14ac:dyDescent="0.35">
      <c r="B30" s="30" t="str">
        <f>'[1]Table data (2)'!A27</f>
        <v>Black coal with CCS</v>
      </c>
      <c r="C30">
        <v>30</v>
      </c>
      <c r="D30" s="41">
        <v>2</v>
      </c>
      <c r="E30" s="36">
        <v>0.30049999999999999</v>
      </c>
      <c r="F30" s="41">
        <v>94.837999999999994</v>
      </c>
      <c r="G30" s="41">
        <v>8.85</v>
      </c>
      <c r="H30" s="41">
        <v>14.306075819999998</v>
      </c>
      <c r="J30" s="18">
        <v>10696.250519754603</v>
      </c>
      <c r="K30" s="41">
        <v>3.149166666666666</v>
      </c>
      <c r="L30" s="36">
        <v>0.89</v>
      </c>
      <c r="N30" s="18">
        <v>10901.38056246055</v>
      </c>
      <c r="O30" s="41">
        <v>5.48</v>
      </c>
      <c r="P30" s="36">
        <v>0.53</v>
      </c>
      <c r="Q30" s="17"/>
      <c r="R30" s="17"/>
      <c r="U30" s="18">
        <f t="shared" si="46"/>
        <v>126.58049297993439</v>
      </c>
      <c r="V30" s="18">
        <f t="shared" si="47"/>
        <v>37.727121464226286</v>
      </c>
      <c r="W30" s="18">
        <f t="shared" si="48"/>
        <v>21.014332255912983</v>
      </c>
      <c r="X30" s="18">
        <f t="shared" si="49"/>
        <v>14.306075819999998</v>
      </c>
      <c r="Y30" s="18"/>
      <c r="Z30" s="18">
        <f t="shared" ref="Z30:Z38" si="57">SUM(U30:Y30)</f>
        <v>199.62802252007364</v>
      </c>
      <c r="AA30" s="18">
        <f t="shared" si="51"/>
        <v>216.63611294700789</v>
      </c>
      <c r="AB30" s="18">
        <f t="shared" si="52"/>
        <v>65.650582362728798</v>
      </c>
      <c r="AC30" s="18">
        <f t="shared" si="53"/>
        <v>29.276897561816142</v>
      </c>
      <c r="AD30" s="18">
        <f t="shared" si="54"/>
        <v>14.306075819999998</v>
      </c>
      <c r="AE30" s="18"/>
      <c r="AF30" s="18">
        <f t="shared" ref="AF30:AF37" si="58">SUM(AA30:AE30)</f>
        <v>325.86966869155282</v>
      </c>
      <c r="AH30" s="18"/>
      <c r="AU30" s="56"/>
      <c r="AV30" s="56"/>
      <c r="AW30" s="56"/>
      <c r="AX30" s="56"/>
      <c r="AY30" s="56"/>
      <c r="AZ30" s="56"/>
      <c r="BA30" s="56"/>
      <c r="BB30" s="56"/>
      <c r="BC30" s="18"/>
      <c r="BD30" s="18"/>
      <c r="BE30" s="18"/>
      <c r="BF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</row>
    <row r="31" spans="2:72" x14ac:dyDescent="0.35">
      <c r="B31" s="30" t="str">
        <f>'[1]Table data (2)'!A28</f>
        <v>Black coal</v>
      </c>
      <c r="C31">
        <v>30</v>
      </c>
      <c r="D31" s="41">
        <v>2</v>
      </c>
      <c r="E31" s="36">
        <v>0.42120000000000002</v>
      </c>
      <c r="F31" s="41">
        <v>64.850999999999999</v>
      </c>
      <c r="G31" s="41">
        <v>4.68</v>
      </c>
      <c r="H31" s="41">
        <v>0</v>
      </c>
      <c r="J31" s="18">
        <v>5299.1943575556334</v>
      </c>
      <c r="K31" s="41">
        <v>3.149166666666666</v>
      </c>
      <c r="L31" s="36">
        <v>0.89</v>
      </c>
      <c r="N31" s="18">
        <v>5441.4141508213661</v>
      </c>
      <c r="O31" s="41">
        <v>5.48</v>
      </c>
      <c r="P31" s="36">
        <v>0.53</v>
      </c>
      <c r="Q31" s="17"/>
      <c r="R31" s="17"/>
      <c r="U31" s="18">
        <f t="shared" si="46"/>
        <v>62.711193323028851</v>
      </c>
      <c r="V31" s="18">
        <f t="shared" si="47"/>
        <v>26.91595441595441</v>
      </c>
      <c r="W31" s="18">
        <f t="shared" si="48"/>
        <v>12.998069878405417</v>
      </c>
      <c r="X31" s="18">
        <f t="shared" si="49"/>
        <v>0</v>
      </c>
      <c r="Y31" s="18"/>
      <c r="Z31" s="18">
        <f t="shared" si="57"/>
        <v>102.62521761738869</v>
      </c>
      <c r="AA31" s="18">
        <f t="shared" si="51"/>
        <v>108.13371790982738</v>
      </c>
      <c r="AB31" s="18">
        <f t="shared" si="52"/>
        <v>46.837606837606842</v>
      </c>
      <c r="AC31" s="18">
        <f t="shared" si="53"/>
        <v>18.648079607133624</v>
      </c>
      <c r="AD31" s="18">
        <f t="shared" si="54"/>
        <v>0</v>
      </c>
      <c r="AE31" s="18"/>
      <c r="AF31" s="18">
        <f t="shared" si="58"/>
        <v>173.61940435456785</v>
      </c>
      <c r="AH31" s="18"/>
      <c r="AU31" s="56"/>
      <c r="AV31" s="56"/>
      <c r="AW31" s="56"/>
      <c r="AX31" s="56"/>
      <c r="AY31" s="56"/>
      <c r="AZ31" s="56"/>
      <c r="BA31" s="56"/>
      <c r="BB31" s="56"/>
      <c r="BC31" s="18"/>
      <c r="BD31" s="18"/>
      <c r="BE31" s="18"/>
      <c r="BF31" s="18"/>
    </row>
    <row r="32" spans="2:72" x14ac:dyDescent="0.35">
      <c r="B32" s="30" t="str">
        <f>'[1]Table data (2)'!A29</f>
        <v>Brown coal</v>
      </c>
      <c r="C32">
        <v>30</v>
      </c>
      <c r="D32" s="41">
        <v>4</v>
      </c>
      <c r="E32" s="36">
        <v>0.31754432389521037</v>
      </c>
      <c r="F32" s="41">
        <v>69</v>
      </c>
      <c r="G32" s="41">
        <v>5.27</v>
      </c>
      <c r="H32" s="41">
        <v>0</v>
      </c>
      <c r="J32" s="18">
        <v>7942.3920831933719</v>
      </c>
      <c r="K32" s="41">
        <v>0.67</v>
      </c>
      <c r="L32" s="36">
        <v>0.89</v>
      </c>
      <c r="N32" s="18">
        <v>8168.6346695792481</v>
      </c>
      <c r="O32" s="41">
        <v>0.67</v>
      </c>
      <c r="P32" s="36">
        <v>0.53</v>
      </c>
      <c r="Q32" s="17"/>
      <c r="R32" s="17"/>
      <c r="U32" s="18">
        <f t="shared" si="46"/>
        <v>107.6103625552843</v>
      </c>
      <c r="V32" s="18">
        <f t="shared" si="47"/>
        <v>7.5957900000000009</v>
      </c>
      <c r="W32" s="18">
        <f t="shared" si="48"/>
        <v>14.120238571648452</v>
      </c>
      <c r="X32" s="18">
        <f t="shared" si="49"/>
        <v>0</v>
      </c>
      <c r="Y32" s="18"/>
      <c r="Z32" s="18">
        <f t="shared" si="57"/>
        <v>129.32639112693275</v>
      </c>
      <c r="AA32" s="18">
        <f t="shared" si="51"/>
        <v>185.85163340440155</v>
      </c>
      <c r="AB32" s="18">
        <f t="shared" si="52"/>
        <v>7.5957900000000009</v>
      </c>
      <c r="AC32" s="18">
        <f t="shared" si="53"/>
        <v>20.131721375032306</v>
      </c>
      <c r="AD32" s="18">
        <f t="shared" si="54"/>
        <v>0</v>
      </c>
      <c r="AE32" s="18"/>
      <c r="AF32" s="18">
        <f t="shared" si="58"/>
        <v>213.57914477943385</v>
      </c>
      <c r="AH32" s="18"/>
      <c r="AU32" s="56"/>
      <c r="AV32" s="56"/>
      <c r="AW32" s="56"/>
      <c r="AX32" s="56"/>
      <c r="AY32" s="56"/>
      <c r="AZ32" s="56"/>
      <c r="BA32" s="56"/>
      <c r="BB32" s="56"/>
      <c r="BC32" s="18"/>
      <c r="BD32" s="18"/>
      <c r="BE32" s="18"/>
      <c r="BF32" s="18"/>
    </row>
    <row r="33" spans="2:58" x14ac:dyDescent="0.35">
      <c r="B33" s="30" t="s">
        <v>105</v>
      </c>
      <c r="C33">
        <v>30</v>
      </c>
      <c r="D33" s="41">
        <v>4.416666666666667</v>
      </c>
      <c r="E33" s="36">
        <v>0.33</v>
      </c>
      <c r="F33" s="41">
        <v>200</v>
      </c>
      <c r="G33" s="41">
        <v>5.33</v>
      </c>
      <c r="H33" s="41">
        <v>0</v>
      </c>
      <c r="J33" s="18">
        <v>20699.849352939753</v>
      </c>
      <c r="K33" s="41">
        <v>0.79642857142857149</v>
      </c>
      <c r="L33" s="36">
        <v>0.89</v>
      </c>
      <c r="N33" s="18">
        <v>23925.157525264527</v>
      </c>
      <c r="O33" s="41">
        <v>1.0178571428571428</v>
      </c>
      <c r="P33" s="36">
        <v>0.53</v>
      </c>
      <c r="Q33" s="17"/>
      <c r="R33" s="17"/>
      <c r="U33" s="18">
        <f t="shared" si="46"/>
        <v>288.47833150610569</v>
      </c>
      <c r="V33" s="18">
        <f t="shared" si="47"/>
        <v>8.6883116883116891</v>
      </c>
      <c r="W33" s="18">
        <f t="shared" si="48"/>
        <v>30.982865425067978</v>
      </c>
      <c r="X33" s="18">
        <f t="shared" si="49"/>
        <v>0</v>
      </c>
      <c r="Y33" s="18"/>
      <c r="Z33" s="18">
        <f t="shared" si="57"/>
        <v>328.14950861948535</v>
      </c>
      <c r="AA33" s="18">
        <f t="shared" si="51"/>
        <v>559.90578623682802</v>
      </c>
      <c r="AB33" s="18">
        <f t="shared" si="52"/>
        <v>11.103896103896103</v>
      </c>
      <c r="AC33" s="18">
        <f t="shared" si="53"/>
        <v>48.407453260963209</v>
      </c>
      <c r="AD33" s="18">
        <f t="shared" si="54"/>
        <v>0</v>
      </c>
      <c r="AE33" s="18"/>
      <c r="AF33" s="18">
        <f t="shared" si="58"/>
        <v>619.41713560168728</v>
      </c>
      <c r="AH33" s="18"/>
      <c r="AU33" s="56"/>
      <c r="AV33" s="56"/>
      <c r="AW33" s="56"/>
      <c r="AX33" s="56"/>
      <c r="AY33" s="56"/>
      <c r="AZ33" s="56"/>
      <c r="BA33" s="56"/>
      <c r="BB33" s="56"/>
      <c r="BC33" s="18"/>
      <c r="BD33" s="18"/>
      <c r="BE33" s="18"/>
      <c r="BF33" s="18"/>
    </row>
    <row r="34" spans="2:58" x14ac:dyDescent="0.35">
      <c r="B34" s="30" t="s">
        <v>106</v>
      </c>
      <c r="C34">
        <v>30</v>
      </c>
      <c r="D34" s="41">
        <v>5.75</v>
      </c>
      <c r="E34" s="36">
        <v>0.33</v>
      </c>
      <c r="F34" s="41">
        <v>200</v>
      </c>
      <c r="G34" s="41">
        <v>5.33</v>
      </c>
      <c r="H34" s="41">
        <v>0</v>
      </c>
      <c r="J34" s="18">
        <v>8736.2395255837328</v>
      </c>
      <c r="K34" s="41">
        <v>0.79642857142857149</v>
      </c>
      <c r="L34" s="36">
        <v>0.89</v>
      </c>
      <c r="N34" s="18">
        <v>8919.2150725202628</v>
      </c>
      <c r="O34" s="41">
        <v>1.0178571428571428</v>
      </c>
      <c r="P34" s="36">
        <v>0.53</v>
      </c>
      <c r="Q34" s="17"/>
      <c r="R34" s="17"/>
      <c r="U34" s="18">
        <f t="shared" si="46"/>
        <v>133.24438472185975</v>
      </c>
      <c r="V34" s="18">
        <f t="shared" si="47"/>
        <v>8.6883116883116891</v>
      </c>
      <c r="W34" s="18">
        <f t="shared" si="48"/>
        <v>30.982865425067978</v>
      </c>
      <c r="X34" s="18">
        <f t="shared" si="49"/>
        <v>0</v>
      </c>
      <c r="Y34" s="18"/>
      <c r="Z34" s="18">
        <f t="shared" si="57"/>
        <v>172.91556183523943</v>
      </c>
      <c r="AA34" s="18">
        <f t="shared" si="51"/>
        <v>228.43632057733433</v>
      </c>
      <c r="AB34" s="18">
        <f t="shared" si="52"/>
        <v>11.103896103896103</v>
      </c>
      <c r="AC34" s="18">
        <f t="shared" si="53"/>
        <v>48.407453260963209</v>
      </c>
      <c r="AD34" s="18">
        <f t="shared" si="54"/>
        <v>0</v>
      </c>
      <c r="AE34" s="18"/>
      <c r="AF34" s="18">
        <f t="shared" si="58"/>
        <v>287.94766994219361</v>
      </c>
      <c r="AH34" s="18"/>
      <c r="AU34" s="56"/>
      <c r="AV34" s="56"/>
      <c r="AW34" s="56"/>
      <c r="AX34" s="56"/>
      <c r="AY34" s="56"/>
      <c r="AZ34" s="56"/>
      <c r="BA34" s="56"/>
      <c r="BB34" s="56"/>
      <c r="BC34" s="18"/>
      <c r="BD34" s="18"/>
      <c r="BE34" s="18"/>
      <c r="BF34" s="18"/>
    </row>
    <row r="35" spans="2:58" x14ac:dyDescent="0.35">
      <c r="B35" s="30" t="s">
        <v>107</v>
      </c>
      <c r="C35">
        <v>30</v>
      </c>
      <c r="D35" s="41">
        <v>1.75</v>
      </c>
      <c r="E35" s="36">
        <v>1</v>
      </c>
      <c r="F35" s="41">
        <v>124.17</v>
      </c>
      <c r="G35" s="41">
        <v>0</v>
      </c>
      <c r="H35" s="41">
        <v>0</v>
      </c>
      <c r="J35" s="18">
        <v>8275.8182060562813</v>
      </c>
      <c r="K35" s="41">
        <v>0</v>
      </c>
      <c r="L35" s="36">
        <v>0.71399999999999997</v>
      </c>
      <c r="N35" s="18">
        <v>8613.6194695847134</v>
      </c>
      <c r="O35" s="41">
        <v>0</v>
      </c>
      <c r="P35" s="36">
        <v>0.56599999999999995</v>
      </c>
      <c r="Q35" s="17"/>
      <c r="R35" s="17"/>
      <c r="U35" s="18">
        <f t="shared" si="46"/>
        <v>120.03060886327849</v>
      </c>
      <c r="V35" s="18">
        <f t="shared" si="47"/>
        <v>0</v>
      </c>
      <c r="W35" s="18">
        <f t="shared" si="48"/>
        <v>19.85246153255823</v>
      </c>
      <c r="X35" s="18">
        <f t="shared" si="49"/>
        <v>0</v>
      </c>
      <c r="Y35" s="18"/>
      <c r="Z35" s="18">
        <f t="shared" ref="Z35" si="59">SUM(U35:Y35)</f>
        <v>139.88307039583671</v>
      </c>
      <c r="AA35" s="18">
        <f t="shared" si="51"/>
        <v>157.59721167675579</v>
      </c>
      <c r="AB35" s="18">
        <f t="shared" si="52"/>
        <v>0</v>
      </c>
      <c r="AC35" s="18">
        <f t="shared" si="53"/>
        <v>25.043564548138825</v>
      </c>
      <c r="AD35" s="18">
        <f t="shared" si="54"/>
        <v>0</v>
      </c>
      <c r="AE35" s="18"/>
      <c r="AF35" s="18">
        <f t="shared" ref="AF35" si="60">SUM(AA35:AE35)</f>
        <v>182.64077622489461</v>
      </c>
      <c r="AH35" s="18"/>
      <c r="AU35" s="56"/>
      <c r="AV35" s="56"/>
      <c r="AW35" s="56"/>
      <c r="AX35" s="56"/>
      <c r="AY35" s="56"/>
      <c r="AZ35" s="56"/>
      <c r="BA35" s="56"/>
      <c r="BB35" s="56"/>
      <c r="BC35" s="18"/>
      <c r="BD35" s="18"/>
      <c r="BE35" s="18"/>
      <c r="BF35" s="18"/>
    </row>
    <row r="36" spans="2:58" x14ac:dyDescent="0.35">
      <c r="B36" s="30" t="str">
        <f>'[1]Table data (2)'!A32</f>
        <v>Large scale solar PV</v>
      </c>
      <c r="C36">
        <v>30</v>
      </c>
      <c r="D36" s="41">
        <v>0.5</v>
      </c>
      <c r="E36" s="36">
        <v>1</v>
      </c>
      <c r="F36" s="41">
        <v>12</v>
      </c>
      <c r="G36" s="41">
        <v>0</v>
      </c>
      <c r="H36" s="41">
        <v>0</v>
      </c>
      <c r="J36" s="18">
        <v>1026.6264560710104</v>
      </c>
      <c r="K36" s="41">
        <v>0</v>
      </c>
      <c r="L36" s="36">
        <v>0.32</v>
      </c>
      <c r="N36" s="18">
        <v>1123.4911777986381</v>
      </c>
      <c r="O36" s="41">
        <v>0</v>
      </c>
      <c r="P36" s="36">
        <v>0.19</v>
      </c>
      <c r="Q36" s="17"/>
      <c r="R36" s="17"/>
      <c r="U36" s="18">
        <f t="shared" si="46"/>
        <v>30.528961431928316</v>
      </c>
      <c r="V36" s="18">
        <f t="shared" si="47"/>
        <v>0</v>
      </c>
      <c r="W36" s="18">
        <f t="shared" si="48"/>
        <v>4.2808219178082192</v>
      </c>
      <c r="X36" s="18">
        <f t="shared" si="49"/>
        <v>0</v>
      </c>
      <c r="Y36" s="18"/>
      <c r="Z36" s="18">
        <f t="shared" si="57"/>
        <v>34.809783349736534</v>
      </c>
      <c r="AA36" s="18">
        <f t="shared" si="51"/>
        <v>56.268536841711658</v>
      </c>
      <c r="AB36" s="18">
        <f t="shared" si="52"/>
        <v>0</v>
      </c>
      <c r="AC36" s="18">
        <f t="shared" si="53"/>
        <v>7.2098053352559477</v>
      </c>
      <c r="AD36" s="18">
        <f t="shared" si="54"/>
        <v>0</v>
      </c>
      <c r="AE36" s="18"/>
      <c r="AF36" s="18">
        <f t="shared" si="58"/>
        <v>63.478342176967608</v>
      </c>
      <c r="AH36" s="18"/>
      <c r="AU36" s="56"/>
      <c r="AV36" s="56"/>
      <c r="AW36" s="56"/>
      <c r="AX36" s="56"/>
      <c r="AY36" s="56"/>
      <c r="AZ36" s="56"/>
      <c r="BA36" s="56"/>
      <c r="BB36" s="56"/>
      <c r="BC36" s="18"/>
      <c r="BD36" s="18"/>
      <c r="BE36" s="18"/>
      <c r="BF36" s="18"/>
    </row>
    <row r="37" spans="2:58" x14ac:dyDescent="0.35">
      <c r="B37" s="30" t="str">
        <f>'[1]Table data (2)'!A34</f>
        <v>Wind onshore</v>
      </c>
      <c r="C37">
        <v>25</v>
      </c>
      <c r="D37" s="41">
        <v>1</v>
      </c>
      <c r="E37" s="36">
        <v>1</v>
      </c>
      <c r="F37" s="41">
        <v>28</v>
      </c>
      <c r="G37" s="41">
        <v>0</v>
      </c>
      <c r="H37" s="41">
        <v>0</v>
      </c>
      <c r="J37" s="18">
        <v>2616.2118192275425</v>
      </c>
      <c r="K37" s="41">
        <v>0</v>
      </c>
      <c r="L37" s="36">
        <v>0.48</v>
      </c>
      <c r="N37" s="18">
        <v>2646.088998313071</v>
      </c>
      <c r="O37" s="41">
        <v>0</v>
      </c>
      <c r="P37" s="36">
        <v>0.28999999999999998</v>
      </c>
      <c r="Q37" s="17"/>
      <c r="R37" s="17"/>
      <c r="U37" s="18">
        <f t="shared" si="46"/>
        <v>57.128373197870374</v>
      </c>
      <c r="V37" s="18">
        <f t="shared" si="47"/>
        <v>0</v>
      </c>
      <c r="W37" s="18">
        <f t="shared" si="48"/>
        <v>6.6590563165905632</v>
      </c>
      <c r="X37" s="18">
        <f t="shared" si="49"/>
        <v>0</v>
      </c>
      <c r="Y37" s="18"/>
      <c r="Z37" s="18">
        <f t="shared" si="57"/>
        <v>63.787429514460939</v>
      </c>
      <c r="AA37" s="18">
        <f t="shared" si="51"/>
        <v>95.637153261753554</v>
      </c>
      <c r="AB37" s="18">
        <f t="shared" si="52"/>
        <v>0</v>
      </c>
      <c r="AC37" s="18">
        <f t="shared" si="53"/>
        <v>11.021886317115417</v>
      </c>
      <c r="AD37" s="18">
        <f t="shared" si="54"/>
        <v>0</v>
      </c>
      <c r="AF37" s="18">
        <f t="shared" si="58"/>
        <v>106.65903957886897</v>
      </c>
      <c r="AH37" s="18"/>
      <c r="AU37" s="56"/>
      <c r="AV37" s="56"/>
      <c r="AW37" s="56"/>
      <c r="AX37" s="56"/>
      <c r="AY37" s="56"/>
      <c r="AZ37" s="56"/>
      <c r="BA37" s="56"/>
      <c r="BB37" s="56"/>
      <c r="BC37" s="18"/>
      <c r="BD37" s="18"/>
      <c r="BE37" s="18"/>
      <c r="BF37" s="18"/>
    </row>
    <row r="38" spans="2:58" x14ac:dyDescent="0.35">
      <c r="B38" s="30" t="str">
        <f>'[1]Table data (2)'!A35</f>
        <v>Wind offshore</v>
      </c>
      <c r="C38">
        <v>25</v>
      </c>
      <c r="D38" s="41">
        <v>3</v>
      </c>
      <c r="E38" s="36">
        <v>1</v>
      </c>
      <c r="F38" s="41">
        <v>174.57300000000001</v>
      </c>
      <c r="G38" s="41">
        <v>0</v>
      </c>
      <c r="H38" s="41">
        <v>0</v>
      </c>
      <c r="J38" s="18">
        <v>3180.405721247977</v>
      </c>
      <c r="K38" s="41">
        <v>0</v>
      </c>
      <c r="L38" s="36">
        <v>0.54</v>
      </c>
      <c r="N38" s="18">
        <v>4654.3695896037398</v>
      </c>
      <c r="O38" s="41">
        <v>0</v>
      </c>
      <c r="P38" s="36">
        <v>0.4</v>
      </c>
      <c r="U38" s="18">
        <f t="shared" si="46"/>
        <v>70.676740575679887</v>
      </c>
      <c r="V38" s="18">
        <f t="shared" si="47"/>
        <v>0</v>
      </c>
      <c r="W38" s="18">
        <f t="shared" si="48"/>
        <v>36.904490106544898</v>
      </c>
      <c r="X38" s="18">
        <f t="shared" si="49"/>
        <v>0</v>
      </c>
      <c r="Y38" s="18"/>
      <c r="Z38" s="18">
        <f t="shared" si="57"/>
        <v>107.58123068222478</v>
      </c>
      <c r="AA38" s="18">
        <f t="shared" si="51"/>
        <v>139.6331777013699</v>
      </c>
      <c r="AB38" s="18">
        <f t="shared" si="52"/>
        <v>0</v>
      </c>
      <c r="AC38" s="18">
        <f t="shared" si="53"/>
        <v>49.82106164383562</v>
      </c>
      <c r="AD38" s="18">
        <f t="shared" si="54"/>
        <v>0</v>
      </c>
      <c r="AE38" s="18"/>
      <c r="AF38" s="18">
        <f t="shared" ref="AF38" si="61">SUM(AA38:AE38)</f>
        <v>189.45423934520551</v>
      </c>
      <c r="AH38" s="18"/>
      <c r="AU38" s="56"/>
      <c r="AV38" s="56"/>
      <c r="AW38" s="56"/>
      <c r="AX38" s="56"/>
      <c r="AY38" s="56"/>
      <c r="AZ38" s="56"/>
      <c r="BA38" s="56"/>
      <c r="BB38" s="56"/>
      <c r="BC38" s="18"/>
      <c r="BD38" s="18"/>
      <c r="BE38" s="18"/>
      <c r="BF38" s="18"/>
    </row>
    <row r="39" spans="2:58" x14ac:dyDescent="0.35">
      <c r="B39" s="30">
        <f>'[1]Table data (2)'!A36</f>
        <v>2040</v>
      </c>
      <c r="D39" s="41"/>
      <c r="F39" s="41"/>
      <c r="G39" s="41"/>
      <c r="H39" s="41"/>
      <c r="J39" s="18"/>
      <c r="K39" s="41"/>
      <c r="L39" s="36"/>
      <c r="N39" s="18"/>
      <c r="O39" s="41"/>
      <c r="P39" s="36"/>
      <c r="Q39" s="17"/>
      <c r="R39" s="17"/>
      <c r="AE39" s="18"/>
      <c r="AF39" s="18"/>
      <c r="AH39" s="18"/>
      <c r="AU39" s="56"/>
      <c r="AV39" s="56"/>
      <c r="AW39" s="56"/>
      <c r="AX39" s="56"/>
      <c r="AY39" s="56"/>
      <c r="AZ39" s="56"/>
      <c r="BA39" s="56"/>
      <c r="BB39" s="56"/>
      <c r="BC39" s="18"/>
      <c r="BD39" s="18"/>
      <c r="BE39" s="18"/>
      <c r="BF39" s="18"/>
    </row>
    <row r="40" spans="2:58" x14ac:dyDescent="0.35">
      <c r="B40" s="30" t="str">
        <f>'[1]Table data (2)'!A37</f>
        <v>Gas with CCS</v>
      </c>
      <c r="C40">
        <v>25</v>
      </c>
      <c r="D40" s="41">
        <v>2</v>
      </c>
      <c r="E40" s="36">
        <v>0.439</v>
      </c>
      <c r="F40" s="41">
        <v>22.542000000000002</v>
      </c>
      <c r="G40" s="41">
        <v>8</v>
      </c>
      <c r="H40" s="41">
        <v>8.6930722800000009</v>
      </c>
      <c r="J40" s="18">
        <v>4579.6513720584217</v>
      </c>
      <c r="K40" s="41">
        <v>9.2266398321032632</v>
      </c>
      <c r="L40" s="36">
        <v>0.89</v>
      </c>
      <c r="N40" s="18">
        <v>4795.618301108726</v>
      </c>
      <c r="O40" s="41">
        <v>16.095512098584869</v>
      </c>
      <c r="P40" s="36">
        <v>0.53</v>
      </c>
      <c r="Q40" s="17"/>
      <c r="R40" s="17"/>
      <c r="U40" s="18">
        <f t="shared" ref="U40:U54" si="62">J40*1000*((1+$V$2)^$D40)*$V$2*((1+$V$2)^$C40)/(((1+$V$2)^$C40)-1)/(8760*L40)</f>
        <v>57.709376298770941</v>
      </c>
      <c r="V40" s="18">
        <f t="shared" ref="V40:V54" si="63">K40*3.6/$E40</f>
        <v>75.66265010380809</v>
      </c>
      <c r="W40" s="18">
        <f t="shared" ref="W40:W54" si="64">$G40+(($F40*1000)/(8760*L40))</f>
        <v>10.891334462059412</v>
      </c>
      <c r="X40" s="18">
        <f t="shared" ref="X40:X54" si="65">$H40</f>
        <v>8.6930722800000009</v>
      </c>
      <c r="Y40" s="18"/>
      <c r="Z40" s="18">
        <f t="shared" ref="Z40:Z44" si="66">SUM(U40:Y40)</f>
        <v>152.95643314463842</v>
      </c>
      <c r="AA40" s="18">
        <f t="shared" ref="AA40:AA54" si="67">N40*1000*((1+$V$2)^$D40)*$V$2*((1+$V$2)^$C40)/(((1+$V$2)^$C40)-1)/(8760*P40)</f>
        <v>101.4781890130843</v>
      </c>
      <c r="AB40" s="18">
        <f t="shared" ref="AB40:AB54" si="68">O40*3.6/$E40</f>
        <v>131.99053201573014</v>
      </c>
      <c r="AC40" s="18">
        <f t="shared" ref="AC40:AC54" si="69">$G40+(($F40*1000)/(8760*P40))</f>
        <v>12.855259757043164</v>
      </c>
      <c r="AD40" s="18">
        <f t="shared" ref="AD40:AD54" si="70">$H40</f>
        <v>8.6930722800000009</v>
      </c>
      <c r="AE40" s="18"/>
      <c r="AF40" s="18">
        <f>SUM(AA40:AE40)</f>
        <v>255.01705306585762</v>
      </c>
      <c r="AU40" s="56"/>
      <c r="AV40" s="56"/>
      <c r="AW40" s="56"/>
      <c r="AX40" s="56"/>
      <c r="AY40" s="56"/>
      <c r="AZ40" s="56"/>
      <c r="BA40" s="56"/>
      <c r="BB40" s="56"/>
      <c r="BC40" s="18"/>
      <c r="BD40" s="18"/>
      <c r="BE40" s="18"/>
      <c r="BF40" s="18"/>
    </row>
    <row r="41" spans="2:58" x14ac:dyDescent="0.35">
      <c r="B41" s="30" t="str">
        <f>'[1]Table data (2)'!A38</f>
        <v>Gas combined cycle</v>
      </c>
      <c r="C41">
        <v>25</v>
      </c>
      <c r="D41" s="41">
        <v>2</v>
      </c>
      <c r="E41" s="36">
        <v>0.50900000000000001</v>
      </c>
      <c r="F41" s="41">
        <v>15.028</v>
      </c>
      <c r="G41" s="41">
        <v>4.0999999999999996</v>
      </c>
      <c r="H41" s="41">
        <v>0</v>
      </c>
      <c r="J41" s="18">
        <v>1904.3945409000878</v>
      </c>
      <c r="K41" s="41">
        <v>9.2266398321032632</v>
      </c>
      <c r="L41" s="36">
        <v>0.89</v>
      </c>
      <c r="N41" s="18">
        <v>1953.483738417777</v>
      </c>
      <c r="O41" s="41">
        <v>16.095512098584869</v>
      </c>
      <c r="P41" s="36">
        <v>0.53</v>
      </c>
      <c r="Q41" s="17"/>
      <c r="R41" s="17"/>
      <c r="U41" s="18">
        <f t="shared" si="62"/>
        <v>23.997770191125003</v>
      </c>
      <c r="V41" s="18">
        <f t="shared" si="63"/>
        <v>65.257177594443519</v>
      </c>
      <c r="W41" s="18">
        <f t="shared" si="64"/>
        <v>6.0275563080396077</v>
      </c>
      <c r="X41" s="18">
        <f t="shared" si="65"/>
        <v>0</v>
      </c>
      <c r="Y41" s="18"/>
      <c r="Z41" s="18">
        <f t="shared" si="66"/>
        <v>95.282504093608125</v>
      </c>
      <c r="AA41" s="18">
        <f t="shared" si="67"/>
        <v>41.336899560024278</v>
      </c>
      <c r="AB41" s="18">
        <f t="shared" si="68"/>
        <v>113.8385924457869</v>
      </c>
      <c r="AC41" s="18">
        <f t="shared" si="69"/>
        <v>7.3368398380287747</v>
      </c>
      <c r="AD41" s="18">
        <f t="shared" si="70"/>
        <v>0</v>
      </c>
      <c r="AE41" s="18"/>
      <c r="AF41" s="18">
        <f>SUM(AA41:AE41)</f>
        <v>162.51233184383995</v>
      </c>
      <c r="AH41" s="18"/>
      <c r="AU41" s="56"/>
      <c r="AV41" s="56"/>
      <c r="AW41" s="56"/>
      <c r="AX41" s="56"/>
      <c r="AY41" s="56"/>
      <c r="AZ41" s="56"/>
      <c r="BA41" s="56"/>
      <c r="BB41" s="56"/>
      <c r="BC41" s="18"/>
      <c r="BD41" s="18"/>
      <c r="BE41" s="18"/>
      <c r="BF41" s="18"/>
    </row>
    <row r="42" spans="2:58" x14ac:dyDescent="0.35">
      <c r="B42" s="30" t="str">
        <f>'[1]Table data (2)'!A39</f>
        <v>Gas open cycle (small)</v>
      </c>
      <c r="C42">
        <v>25</v>
      </c>
      <c r="D42" s="41">
        <v>1.5</v>
      </c>
      <c r="E42" s="36">
        <v>0.3594</v>
      </c>
      <c r="F42" s="41">
        <v>17.367999999999999</v>
      </c>
      <c r="G42" s="41">
        <v>16.100000000000001</v>
      </c>
      <c r="H42" s="41">
        <v>0</v>
      </c>
      <c r="J42" s="18">
        <v>1734.1810787499419</v>
      </c>
      <c r="K42" s="41">
        <v>9.2266398321032632</v>
      </c>
      <c r="L42" s="36">
        <v>0.2</v>
      </c>
      <c r="N42" s="18">
        <v>1774.8001069356351</v>
      </c>
      <c r="O42" s="41">
        <v>16.095512098584869</v>
      </c>
      <c r="P42" s="36">
        <v>0.2</v>
      </c>
      <c r="Q42" s="17"/>
      <c r="R42" s="17"/>
      <c r="U42" s="18">
        <f t="shared" si="62"/>
        <v>94.010535780332077</v>
      </c>
      <c r="V42" s="18">
        <f t="shared" si="63"/>
        <v>92.420432374990952</v>
      </c>
      <c r="W42" s="18">
        <f t="shared" si="64"/>
        <v>26.013242009132419</v>
      </c>
      <c r="X42" s="18">
        <f t="shared" si="65"/>
        <v>0</v>
      </c>
      <c r="Y42" s="18"/>
      <c r="Z42" s="18">
        <f t="shared" si="66"/>
        <v>212.44421016445546</v>
      </c>
      <c r="AA42" s="18">
        <f t="shared" si="67"/>
        <v>96.212506871705074</v>
      </c>
      <c r="AB42" s="18">
        <f t="shared" si="68"/>
        <v>161.22382736479003</v>
      </c>
      <c r="AC42" s="18">
        <f t="shared" si="69"/>
        <v>26.013242009132419</v>
      </c>
      <c r="AD42" s="18">
        <f t="shared" si="70"/>
        <v>0</v>
      </c>
      <c r="AE42" s="18"/>
      <c r="AF42" s="18">
        <f>SUM(AA42:AE42)</f>
        <v>283.4495762456275</v>
      </c>
      <c r="AH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</row>
    <row r="43" spans="2:58" x14ac:dyDescent="0.35">
      <c r="B43" s="30" t="str">
        <f>'[1]Table data (2)'!A40</f>
        <v>Gas open cycle (large)</v>
      </c>
      <c r="C43">
        <v>25</v>
      </c>
      <c r="D43" s="41">
        <v>1.5</v>
      </c>
      <c r="E43" s="36">
        <v>0.33300000000000002</v>
      </c>
      <c r="F43" s="41">
        <v>14.066000000000001</v>
      </c>
      <c r="G43" s="41">
        <v>8.1</v>
      </c>
      <c r="H43" s="41">
        <v>0</v>
      </c>
      <c r="J43" s="18">
        <v>936.30674848623892</v>
      </c>
      <c r="K43" s="41">
        <v>9.2266398321032632</v>
      </c>
      <c r="L43" s="36">
        <v>0.2</v>
      </c>
      <c r="N43" s="18">
        <v>958.23748609677239</v>
      </c>
      <c r="O43" s="41">
        <v>16.095512098584869</v>
      </c>
      <c r="P43" s="36">
        <v>0.2</v>
      </c>
      <c r="Q43" s="17"/>
      <c r="R43" s="17"/>
      <c r="U43" s="18">
        <f t="shared" si="62"/>
        <v>50.757501715669612</v>
      </c>
      <c r="V43" s="18">
        <f t="shared" si="63"/>
        <v>99.747457644359599</v>
      </c>
      <c r="W43" s="18">
        <f t="shared" si="64"/>
        <v>16.128538812785386</v>
      </c>
      <c r="X43" s="18">
        <f t="shared" si="65"/>
        <v>0</v>
      </c>
      <c r="Y43" s="18"/>
      <c r="Z43" s="18">
        <f t="shared" si="66"/>
        <v>166.6334981728146</v>
      </c>
      <c r="AA43" s="18">
        <f t="shared" si="67"/>
        <v>51.946374330004829</v>
      </c>
      <c r="AB43" s="18">
        <f t="shared" si="68"/>
        <v>174.0055362009175</v>
      </c>
      <c r="AC43" s="18">
        <f t="shared" si="69"/>
        <v>16.128538812785386</v>
      </c>
      <c r="AD43" s="18">
        <f t="shared" si="70"/>
        <v>0</v>
      </c>
      <c r="AF43" s="18">
        <f>SUM(AA43:AE43)</f>
        <v>242.08044934370773</v>
      </c>
      <c r="AH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</row>
    <row r="44" spans="2:58" x14ac:dyDescent="0.35">
      <c r="B44" s="30" t="str">
        <f>'[1]Table data (2)'!A41</f>
        <v>Gas reciprocating</v>
      </c>
      <c r="C44">
        <v>25</v>
      </c>
      <c r="D44" s="41">
        <v>1.1153846153846154</v>
      </c>
      <c r="E44" s="36">
        <v>0.40899999999999997</v>
      </c>
      <c r="F44" s="41">
        <v>29.382999999999999</v>
      </c>
      <c r="G44" s="41">
        <v>8.51</v>
      </c>
      <c r="H44" s="41">
        <v>0</v>
      </c>
      <c r="J44" s="18">
        <v>2005.7958250216377</v>
      </c>
      <c r="K44" s="41">
        <v>9.2266398321032632</v>
      </c>
      <c r="L44" s="36">
        <v>0.2</v>
      </c>
      <c r="N44" s="18">
        <v>2074.4388338935751</v>
      </c>
      <c r="O44" s="41">
        <v>16.095512098584869</v>
      </c>
      <c r="P44" s="36">
        <v>0.2</v>
      </c>
      <c r="Q44" s="17"/>
      <c r="R44" s="17"/>
      <c r="U44" s="18">
        <f t="shared" si="62"/>
        <v>105.94180168423829</v>
      </c>
      <c r="V44" s="18">
        <f t="shared" si="63"/>
        <v>81.212477739784234</v>
      </c>
      <c r="W44" s="18">
        <f t="shared" si="64"/>
        <v>25.281118721461191</v>
      </c>
      <c r="X44" s="18">
        <f t="shared" si="65"/>
        <v>0</v>
      </c>
      <c r="Y44" s="18"/>
      <c r="Z44" s="18">
        <f t="shared" si="66"/>
        <v>212.4353981454837</v>
      </c>
      <c r="AA44" s="18">
        <f t="shared" si="67"/>
        <v>109.56737710034115</v>
      </c>
      <c r="AB44" s="18">
        <f t="shared" si="68"/>
        <v>141.67198913179837</v>
      </c>
      <c r="AC44" s="18">
        <f t="shared" si="69"/>
        <v>25.281118721461191</v>
      </c>
      <c r="AD44" s="18">
        <f t="shared" si="70"/>
        <v>0</v>
      </c>
      <c r="AE44" s="18"/>
      <c r="AF44" s="18">
        <f>SUM(AA44:AE44)</f>
        <v>276.52048495360071</v>
      </c>
      <c r="AW44" s="18"/>
      <c r="AX44" s="18"/>
      <c r="AY44" s="18"/>
      <c r="AZ44" s="18"/>
      <c r="BA44" s="18"/>
      <c r="BB44" s="18"/>
      <c r="BC44" s="18"/>
      <c r="BD44" s="18"/>
      <c r="BE44" s="18"/>
      <c r="BF44" s="18"/>
    </row>
    <row r="45" spans="2:58" x14ac:dyDescent="0.35">
      <c r="B45" s="30" t="str">
        <f>'[1]Table data (2)'!A42</f>
        <v>Hydrogen reciprocating</v>
      </c>
      <c r="C45">
        <v>25</v>
      </c>
      <c r="D45" s="41">
        <v>1</v>
      </c>
      <c r="E45" s="36">
        <v>0.32</v>
      </c>
      <c r="F45" s="41">
        <v>33</v>
      </c>
      <c r="G45" s="41">
        <v>0</v>
      </c>
      <c r="H45" s="41">
        <v>0</v>
      </c>
      <c r="J45" s="18">
        <v>2250.8386974309219</v>
      </c>
      <c r="K45" s="41">
        <v>30.978145559905716</v>
      </c>
      <c r="L45" s="36">
        <v>0.2</v>
      </c>
      <c r="M45" s="18"/>
      <c r="N45" s="18">
        <v>2176.3586317125914</v>
      </c>
      <c r="O45" s="41">
        <v>36.575135447573295</v>
      </c>
      <c r="P45" s="36">
        <v>0.2</v>
      </c>
      <c r="Q45" s="17"/>
      <c r="R45" s="17"/>
      <c r="U45" s="18">
        <f t="shared" si="62"/>
        <v>117.95994697677813</v>
      </c>
      <c r="V45" s="18">
        <f t="shared" si="63"/>
        <v>348.5041375489393</v>
      </c>
      <c r="W45" s="18">
        <f t="shared" si="64"/>
        <v>18.835616438356166</v>
      </c>
      <c r="X45" s="18">
        <f t="shared" si="65"/>
        <v>0</v>
      </c>
      <c r="Y45" s="18"/>
      <c r="Z45" s="18">
        <f t="shared" ref="Z45" si="71">SUM(U45:Y45)</f>
        <v>485.29970096407362</v>
      </c>
      <c r="AA45" s="18">
        <f t="shared" si="67"/>
        <v>114.05666211989829</v>
      </c>
      <c r="AB45" s="18">
        <f t="shared" si="68"/>
        <v>411.47027378519959</v>
      </c>
      <c r="AC45" s="18">
        <f t="shared" si="69"/>
        <v>18.835616438356166</v>
      </c>
      <c r="AD45" s="18">
        <f t="shared" si="70"/>
        <v>0</v>
      </c>
      <c r="AE45" s="18"/>
      <c r="AF45" s="18">
        <f t="shared" ref="AF45" si="72">SUM(AA45:AE45)</f>
        <v>544.36255234345401</v>
      </c>
      <c r="AH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</row>
    <row r="46" spans="2:58" x14ac:dyDescent="0.35">
      <c r="B46" s="30" t="str">
        <f>'[1]Table data (2)'!A43</f>
        <v>Black coal with CCS</v>
      </c>
      <c r="C46">
        <v>30</v>
      </c>
      <c r="D46" s="41">
        <v>2</v>
      </c>
      <c r="E46" s="36">
        <v>0.30049999999999999</v>
      </c>
      <c r="F46" s="41">
        <v>94.837999999999994</v>
      </c>
      <c r="G46" s="41">
        <v>8.85</v>
      </c>
      <c r="H46" s="41">
        <v>14.306075819999998</v>
      </c>
      <c r="J46" s="18">
        <v>11020.025987469702</v>
      </c>
      <c r="K46" s="41">
        <v>2.9408333333333334</v>
      </c>
      <c r="L46" s="36">
        <v>0.89</v>
      </c>
      <c r="N46" s="18">
        <v>11027.626525839825</v>
      </c>
      <c r="O46" s="41">
        <v>4.57</v>
      </c>
      <c r="P46" s="36">
        <v>0.53</v>
      </c>
      <c r="Q46" s="17"/>
      <c r="R46" s="17"/>
      <c r="U46" s="18">
        <f t="shared" si="62"/>
        <v>130.41208408211497</v>
      </c>
      <c r="V46" s="18">
        <f t="shared" si="63"/>
        <v>35.23128119800333</v>
      </c>
      <c r="W46" s="18">
        <f t="shared" si="64"/>
        <v>21.014332255912983</v>
      </c>
      <c r="X46" s="18">
        <f t="shared" si="65"/>
        <v>14.306075819999998</v>
      </c>
      <c r="Y46" s="18"/>
      <c r="Z46" s="18">
        <f t="shared" ref="Z46:Z54" si="73">SUM(U46:Y46)</f>
        <v>200.96377335603128</v>
      </c>
      <c r="AA46" s="18">
        <f t="shared" si="67"/>
        <v>219.14491764610406</v>
      </c>
      <c r="AB46" s="18">
        <f t="shared" si="68"/>
        <v>54.748752079866897</v>
      </c>
      <c r="AC46" s="18">
        <f t="shared" si="69"/>
        <v>29.276897561816142</v>
      </c>
      <c r="AD46" s="18">
        <f t="shared" si="70"/>
        <v>14.306075819999998</v>
      </c>
      <c r="AE46" s="18"/>
      <c r="AF46" s="18">
        <f t="shared" ref="AF46:AF53" si="74">SUM(AA46:AE46)</f>
        <v>317.47664310778708</v>
      </c>
      <c r="AH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</row>
    <row r="47" spans="2:58" x14ac:dyDescent="0.35">
      <c r="B47" s="30" t="str">
        <f>'[1]Table data (2)'!A44</f>
        <v>Black coal</v>
      </c>
      <c r="C47">
        <v>30</v>
      </c>
      <c r="D47" s="41">
        <v>2</v>
      </c>
      <c r="E47" s="36">
        <v>0.42120000000000002</v>
      </c>
      <c r="F47" s="41">
        <v>64.850999999999999</v>
      </c>
      <c r="G47" s="41">
        <v>4.68</v>
      </c>
      <c r="H47" s="41">
        <v>0</v>
      </c>
      <c r="J47" s="18">
        <v>5500.3540655432143</v>
      </c>
      <c r="K47" s="41">
        <v>2.9408333333333334</v>
      </c>
      <c r="L47" s="36">
        <v>0.89</v>
      </c>
      <c r="N47" s="18">
        <v>5777.225671314055</v>
      </c>
      <c r="O47" s="41">
        <v>4.57</v>
      </c>
      <c r="P47" s="36">
        <v>0.53</v>
      </c>
      <c r="Q47" s="17"/>
      <c r="R47" s="17"/>
      <c r="U47" s="18">
        <f t="shared" si="62"/>
        <v>65.091737323727131</v>
      </c>
      <c r="V47" s="18">
        <f t="shared" si="63"/>
        <v>25.135327635327634</v>
      </c>
      <c r="W47" s="18">
        <f t="shared" si="64"/>
        <v>12.998069878405417</v>
      </c>
      <c r="X47" s="18">
        <f t="shared" si="65"/>
        <v>0</v>
      </c>
      <c r="Y47" s="18"/>
      <c r="Z47" s="18">
        <f t="shared" si="73"/>
        <v>103.22513483746017</v>
      </c>
      <c r="AA47" s="18">
        <f t="shared" si="67"/>
        <v>114.80708391751222</v>
      </c>
      <c r="AB47" s="18">
        <f t="shared" si="68"/>
        <v>39.059829059829063</v>
      </c>
      <c r="AC47" s="18">
        <f t="shared" si="69"/>
        <v>18.648079607133624</v>
      </c>
      <c r="AD47" s="18">
        <f t="shared" si="70"/>
        <v>0</v>
      </c>
      <c r="AE47" s="18"/>
      <c r="AF47" s="18">
        <f t="shared" si="74"/>
        <v>172.5149925844749</v>
      </c>
      <c r="AH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</row>
    <row r="48" spans="2:58" x14ac:dyDescent="0.35">
      <c r="B48" s="30" t="str">
        <f>'[1]Table data (2)'!A45</f>
        <v>Brown coal</v>
      </c>
      <c r="C48">
        <v>30</v>
      </c>
      <c r="D48" s="41">
        <v>4</v>
      </c>
      <c r="E48" s="36">
        <v>0.31754432389521037</v>
      </c>
      <c r="F48" s="41">
        <v>69</v>
      </c>
      <c r="G48" s="41">
        <v>5.27</v>
      </c>
      <c r="H48" s="41">
        <v>0</v>
      </c>
      <c r="J48" s="18">
        <v>8274.842417505608</v>
      </c>
      <c r="K48" s="41">
        <v>0.72</v>
      </c>
      <c r="L48" s="36">
        <v>0.89</v>
      </c>
      <c r="N48" s="18">
        <v>8658.3072606448932</v>
      </c>
      <c r="O48" s="41">
        <v>0.73</v>
      </c>
      <c r="P48" s="36">
        <v>0.53</v>
      </c>
      <c r="Q48" s="17"/>
      <c r="R48" s="17"/>
      <c r="U48" s="18">
        <f t="shared" si="62"/>
        <v>112.11468576575233</v>
      </c>
      <c r="V48" s="18">
        <f t="shared" si="63"/>
        <v>8.1626399999999997</v>
      </c>
      <c r="W48" s="18">
        <f t="shared" si="64"/>
        <v>14.120238571648452</v>
      </c>
      <c r="X48" s="18">
        <f t="shared" si="65"/>
        <v>0</v>
      </c>
      <c r="Y48" s="18"/>
      <c r="Z48" s="18">
        <f t="shared" si="73"/>
        <v>134.39756433740078</v>
      </c>
      <c r="AA48" s="18">
        <f t="shared" si="67"/>
        <v>196.99259570276857</v>
      </c>
      <c r="AB48" s="18">
        <f t="shared" si="68"/>
        <v>8.2760100000000012</v>
      </c>
      <c r="AC48" s="18">
        <f t="shared" si="69"/>
        <v>20.131721375032306</v>
      </c>
      <c r="AD48" s="18">
        <f t="shared" si="70"/>
        <v>0</v>
      </c>
      <c r="AE48" s="18"/>
      <c r="AF48" s="18">
        <f t="shared" si="74"/>
        <v>225.40032707780088</v>
      </c>
      <c r="AH48" s="18"/>
      <c r="AY48" s="18"/>
      <c r="AZ48" s="18"/>
      <c r="BA48" s="18"/>
      <c r="BB48" s="18"/>
      <c r="BC48" s="18"/>
      <c r="BD48" s="18"/>
      <c r="BE48" s="18"/>
      <c r="BF48" s="18"/>
    </row>
    <row r="49" spans="2:35" x14ac:dyDescent="0.35">
      <c r="B49" s="30" t="s">
        <v>105</v>
      </c>
      <c r="C49">
        <v>30</v>
      </c>
      <c r="D49" s="41">
        <v>4.416666666666667</v>
      </c>
      <c r="E49" s="36">
        <v>0.33</v>
      </c>
      <c r="F49" s="41">
        <v>200</v>
      </c>
      <c r="G49" s="41">
        <v>5.33</v>
      </c>
      <c r="H49" s="41">
        <v>0</v>
      </c>
      <c r="J49" s="18">
        <v>16581.744303900046</v>
      </c>
      <c r="K49" s="41">
        <v>0.5</v>
      </c>
      <c r="L49" s="36">
        <v>0.89</v>
      </c>
      <c r="N49" s="18">
        <v>19646.359989603592</v>
      </c>
      <c r="O49" s="41">
        <v>0.7</v>
      </c>
      <c r="P49" s="36">
        <v>0.53</v>
      </c>
      <c r="Q49" s="17"/>
      <c r="R49" s="17"/>
      <c r="U49" s="18">
        <f t="shared" si="62"/>
        <v>231.08737888329694</v>
      </c>
      <c r="V49" s="18">
        <f t="shared" si="63"/>
        <v>5.4545454545454541</v>
      </c>
      <c r="W49" s="18">
        <f t="shared" si="64"/>
        <v>30.982865425067978</v>
      </c>
      <c r="X49" s="18">
        <f t="shared" si="65"/>
        <v>0</v>
      </c>
      <c r="Y49" s="18"/>
      <c r="Z49" s="18">
        <f t="shared" si="73"/>
        <v>267.52478976291036</v>
      </c>
      <c r="AA49" s="18">
        <f t="shared" si="67"/>
        <v>459.77171205894234</v>
      </c>
      <c r="AB49" s="18">
        <f t="shared" si="68"/>
        <v>7.6363636363636358</v>
      </c>
      <c r="AC49" s="18">
        <f t="shared" si="69"/>
        <v>48.407453260963209</v>
      </c>
      <c r="AD49" s="18">
        <f t="shared" si="70"/>
        <v>0</v>
      </c>
      <c r="AE49" s="18"/>
      <c r="AF49" s="18">
        <f t="shared" si="74"/>
        <v>515.81552895626919</v>
      </c>
      <c r="AH49" s="18"/>
    </row>
    <row r="50" spans="2:35" x14ac:dyDescent="0.35">
      <c r="B50" s="30" t="s">
        <v>106</v>
      </c>
      <c r="C50">
        <v>30</v>
      </c>
      <c r="D50" s="41">
        <v>5.75</v>
      </c>
      <c r="E50" s="36">
        <v>0.33</v>
      </c>
      <c r="F50" s="41">
        <v>200</v>
      </c>
      <c r="G50" s="41">
        <v>5.33</v>
      </c>
      <c r="H50" s="41">
        <v>0</v>
      </c>
      <c r="J50" s="18">
        <v>9101.9184949030532</v>
      </c>
      <c r="K50" s="41">
        <v>0.5</v>
      </c>
      <c r="L50" s="36">
        <v>0.89</v>
      </c>
      <c r="N50" s="18">
        <v>9523.7109075936951</v>
      </c>
      <c r="O50" s="41">
        <v>0.7</v>
      </c>
      <c r="P50" s="36">
        <v>0.53</v>
      </c>
      <c r="Q50" s="17"/>
      <c r="R50" s="17"/>
      <c r="U50" s="18">
        <f t="shared" si="62"/>
        <v>138.82168936534947</v>
      </c>
      <c r="V50" s="18">
        <f t="shared" si="63"/>
        <v>5.4545454545454541</v>
      </c>
      <c r="W50" s="18">
        <f t="shared" si="64"/>
        <v>30.982865425067978</v>
      </c>
      <c r="X50" s="18">
        <f t="shared" si="65"/>
        <v>0</v>
      </c>
      <c r="Y50" s="18"/>
      <c r="Z50" s="18">
        <f t="shared" si="73"/>
        <v>175.25910024496292</v>
      </c>
      <c r="AA50" s="18">
        <f t="shared" si="67"/>
        <v>243.91849061648318</v>
      </c>
      <c r="AB50" s="18">
        <f t="shared" si="68"/>
        <v>7.6363636363636358</v>
      </c>
      <c r="AC50" s="18">
        <f t="shared" si="69"/>
        <v>48.407453260963209</v>
      </c>
      <c r="AD50" s="18">
        <f t="shared" si="70"/>
        <v>0</v>
      </c>
      <c r="AE50" s="18"/>
      <c r="AF50" s="18">
        <f t="shared" si="74"/>
        <v>299.96230751381</v>
      </c>
      <c r="AH50" s="18"/>
    </row>
    <row r="51" spans="2:35" x14ac:dyDescent="0.35">
      <c r="B51" s="30" t="s">
        <v>107</v>
      </c>
      <c r="C51">
        <v>30</v>
      </c>
      <c r="D51" s="41">
        <v>1.75</v>
      </c>
      <c r="E51" s="36">
        <v>1</v>
      </c>
      <c r="F51" s="41">
        <v>124.17</v>
      </c>
      <c r="G51" s="41">
        <v>0</v>
      </c>
      <c r="H51" s="41">
        <v>0</v>
      </c>
      <c r="J51" s="18">
        <v>7055.3371457315016</v>
      </c>
      <c r="K51" s="41">
        <v>0</v>
      </c>
      <c r="L51" s="36">
        <v>0.71399999999999997</v>
      </c>
      <c r="N51" s="18">
        <v>8599.5140892768577</v>
      </c>
      <c r="O51" s="41">
        <v>0</v>
      </c>
      <c r="P51" s="36">
        <v>0.56599999999999995</v>
      </c>
      <c r="Q51" s="17"/>
      <c r="R51" s="17"/>
      <c r="U51" s="18">
        <f t="shared" si="62"/>
        <v>102.32902563255006</v>
      </c>
      <c r="V51" s="18">
        <f t="shared" si="63"/>
        <v>0</v>
      </c>
      <c r="W51" s="18">
        <f t="shared" si="64"/>
        <v>19.85246153255823</v>
      </c>
      <c r="X51" s="18">
        <f t="shared" si="65"/>
        <v>0</v>
      </c>
      <c r="Y51" s="18"/>
      <c r="Z51" s="18">
        <f t="shared" ref="Z51" si="75">SUM(U51:Y51)</f>
        <v>122.18148716510828</v>
      </c>
      <c r="AA51" s="18">
        <f t="shared" si="67"/>
        <v>157.3391356595823</v>
      </c>
      <c r="AB51" s="18">
        <f t="shared" si="68"/>
        <v>0</v>
      </c>
      <c r="AC51" s="18">
        <f t="shared" si="69"/>
        <v>25.043564548138825</v>
      </c>
      <c r="AD51" s="18">
        <f t="shared" si="70"/>
        <v>0</v>
      </c>
      <c r="AE51" s="18"/>
      <c r="AF51" s="18">
        <f t="shared" ref="AF51" si="76">SUM(AA51:AE51)</f>
        <v>182.38270020772111</v>
      </c>
      <c r="AH51" s="18"/>
    </row>
    <row r="52" spans="2:35" x14ac:dyDescent="0.35">
      <c r="B52" s="30" t="str">
        <f>'[1]Table data (2)'!A48</f>
        <v>Large scale solar PV</v>
      </c>
      <c r="C52">
        <v>30</v>
      </c>
      <c r="D52" s="41">
        <v>0.5</v>
      </c>
      <c r="E52" s="36">
        <v>1</v>
      </c>
      <c r="F52" s="41">
        <v>12</v>
      </c>
      <c r="G52" s="41">
        <v>0</v>
      </c>
      <c r="H52" s="41">
        <v>0</v>
      </c>
      <c r="J52" s="18">
        <v>712.7557096815184</v>
      </c>
      <c r="K52" s="41">
        <v>0</v>
      </c>
      <c r="L52" s="36">
        <v>0.32</v>
      </c>
      <c r="N52" s="18">
        <v>1024.201679083865</v>
      </c>
      <c r="O52" s="41">
        <v>0</v>
      </c>
      <c r="P52" s="36">
        <v>0.19</v>
      </c>
      <c r="Q52" s="17"/>
      <c r="R52" s="17"/>
      <c r="U52" s="18">
        <f t="shared" si="62"/>
        <v>21.195334917171355</v>
      </c>
      <c r="V52" s="18">
        <f t="shared" si="63"/>
        <v>0</v>
      </c>
      <c r="W52" s="18">
        <f t="shared" si="64"/>
        <v>4.2808219178082192</v>
      </c>
      <c r="X52" s="18">
        <f t="shared" si="65"/>
        <v>0</v>
      </c>
      <c r="Y52" s="18"/>
      <c r="Z52" s="18">
        <f t="shared" si="73"/>
        <v>25.476156834979573</v>
      </c>
      <c r="AA52" s="18">
        <f t="shared" si="67"/>
        <v>51.295756523690663</v>
      </c>
      <c r="AB52" s="18">
        <f t="shared" si="68"/>
        <v>0</v>
      </c>
      <c r="AC52" s="18">
        <f t="shared" si="69"/>
        <v>7.2098053352559477</v>
      </c>
      <c r="AD52" s="18">
        <f t="shared" si="70"/>
        <v>0</v>
      </c>
      <c r="AE52" s="18"/>
      <c r="AF52" s="18">
        <f t="shared" si="74"/>
        <v>58.505561858946614</v>
      </c>
      <c r="AH52" s="18"/>
    </row>
    <row r="53" spans="2:35" x14ac:dyDescent="0.35">
      <c r="B53" s="30" t="str">
        <f>'[1]Table data (2)'!A50</f>
        <v>Wind onshore</v>
      </c>
      <c r="C53">
        <v>25</v>
      </c>
      <c r="D53" s="41">
        <v>1</v>
      </c>
      <c r="E53" s="36">
        <v>1</v>
      </c>
      <c r="F53" s="41">
        <v>28</v>
      </c>
      <c r="G53" s="41">
        <v>0</v>
      </c>
      <c r="H53" s="41">
        <v>0</v>
      </c>
      <c r="J53" s="18">
        <v>2123.4865969184511</v>
      </c>
      <c r="K53" s="41">
        <v>0</v>
      </c>
      <c r="L53" s="36">
        <v>0.48</v>
      </c>
      <c r="N53" s="18">
        <v>2163.1109163736674</v>
      </c>
      <c r="O53" s="41">
        <v>0</v>
      </c>
      <c r="P53" s="36">
        <v>0.28999999999999998</v>
      </c>
      <c r="Q53" s="17"/>
      <c r="R53" s="17"/>
      <c r="U53" s="18">
        <f t="shared" si="62"/>
        <v>46.36907986496719</v>
      </c>
      <c r="V53" s="18">
        <f t="shared" si="63"/>
        <v>0</v>
      </c>
      <c r="W53" s="18">
        <f t="shared" si="64"/>
        <v>6.6590563165905632</v>
      </c>
      <c r="X53" s="18">
        <f t="shared" si="65"/>
        <v>0</v>
      </c>
      <c r="Y53" s="18"/>
      <c r="Z53" s="18">
        <f t="shared" si="73"/>
        <v>53.028136181557755</v>
      </c>
      <c r="AA53" s="18">
        <f t="shared" si="67"/>
        <v>78.180957013647813</v>
      </c>
      <c r="AB53" s="18">
        <f t="shared" si="68"/>
        <v>0</v>
      </c>
      <c r="AC53" s="18">
        <f t="shared" si="69"/>
        <v>11.021886317115417</v>
      </c>
      <c r="AD53" s="18">
        <f t="shared" si="70"/>
        <v>0</v>
      </c>
      <c r="AE53" s="18"/>
      <c r="AF53" s="18">
        <f t="shared" si="74"/>
        <v>89.20284333076323</v>
      </c>
      <c r="AH53" s="18"/>
    </row>
    <row r="54" spans="2:35" x14ac:dyDescent="0.35">
      <c r="B54" s="30" t="str">
        <f>'[1]Table data (2)'!A51</f>
        <v>Wind offshore</v>
      </c>
      <c r="C54">
        <v>25</v>
      </c>
      <c r="D54" s="41">
        <v>3</v>
      </c>
      <c r="E54" s="36">
        <v>1</v>
      </c>
      <c r="F54" s="41">
        <v>174.57300000000001</v>
      </c>
      <c r="G54" s="41">
        <v>0</v>
      </c>
      <c r="H54" s="41">
        <v>0</v>
      </c>
      <c r="J54" s="18">
        <v>3066.8243265125325</v>
      </c>
      <c r="K54" s="41">
        <v>0</v>
      </c>
      <c r="L54" s="36">
        <v>0.56999999999999995</v>
      </c>
      <c r="N54" s="18">
        <v>4690.138286635246</v>
      </c>
      <c r="O54" s="41">
        <v>0</v>
      </c>
      <c r="P54" s="36">
        <v>0.4</v>
      </c>
      <c r="U54" s="18">
        <f t="shared" si="62"/>
        <v>64.565689075189908</v>
      </c>
      <c r="V54" s="18">
        <f t="shared" si="63"/>
        <v>0</v>
      </c>
      <c r="W54" s="18">
        <f t="shared" si="64"/>
        <v>34.96214852198991</v>
      </c>
      <c r="X54" s="18">
        <f t="shared" si="65"/>
        <v>0</v>
      </c>
      <c r="Y54" s="18"/>
      <c r="Z54" s="18">
        <f t="shared" si="73"/>
        <v>99.527837597179825</v>
      </c>
      <c r="AA54" s="18">
        <f t="shared" si="67"/>
        <v>140.70625467400711</v>
      </c>
      <c r="AB54" s="18">
        <f t="shared" si="68"/>
        <v>0</v>
      </c>
      <c r="AC54" s="18">
        <f t="shared" si="69"/>
        <v>49.82106164383562</v>
      </c>
      <c r="AD54" s="18">
        <f t="shared" si="70"/>
        <v>0</v>
      </c>
      <c r="AE54" s="18"/>
      <c r="AF54" s="18">
        <f t="shared" ref="AF54" si="77">SUM(AA54:AE54)</f>
        <v>190.52731631784275</v>
      </c>
      <c r="AH54" s="18"/>
    </row>
    <row r="55" spans="2:35" x14ac:dyDescent="0.35">
      <c r="B55" s="30">
        <f>'[1]Table data (2)'!A52</f>
        <v>2050</v>
      </c>
      <c r="D55" s="41"/>
      <c r="F55" s="41"/>
      <c r="G55" s="41"/>
      <c r="H55" s="41"/>
      <c r="J55" s="18"/>
      <c r="K55" s="41"/>
      <c r="L55" s="36"/>
      <c r="N55" s="18"/>
      <c r="O55" s="41"/>
      <c r="P55" s="36"/>
      <c r="Q55" s="17"/>
      <c r="R55" s="17"/>
      <c r="AE55" s="18"/>
      <c r="AF55" s="18"/>
      <c r="AH55" s="18"/>
    </row>
    <row r="56" spans="2:35" x14ac:dyDescent="0.35">
      <c r="B56" s="30" t="str">
        <f>'[1]Table data (2)'!A53</f>
        <v>Gas with CCS</v>
      </c>
      <c r="C56">
        <v>25</v>
      </c>
      <c r="D56" s="41">
        <v>2</v>
      </c>
      <c r="E56" s="36">
        <v>0.439</v>
      </c>
      <c r="F56" s="41">
        <v>22.542000000000002</v>
      </c>
      <c r="G56" s="41">
        <v>8</v>
      </c>
      <c r="H56" s="41">
        <v>8.6930722800000009</v>
      </c>
      <c r="J56" s="18">
        <v>4620.7844440901472</v>
      </c>
      <c r="K56" s="41">
        <v>9.2266398321032632</v>
      </c>
      <c r="L56" s="36">
        <v>0.89</v>
      </c>
      <c r="N56" s="18">
        <v>4653.4386260532992</v>
      </c>
      <c r="O56" s="41">
        <v>16.095512098584869</v>
      </c>
      <c r="P56" s="36">
        <v>0.53</v>
      </c>
      <c r="Q56" s="17"/>
      <c r="R56" s="17"/>
      <c r="U56" s="18">
        <f t="shared" ref="U56:U70" si="78">J56*1000*((1+$V$2)^$D56)*$V$2*((1+$V$2)^$C56)/(((1+$V$2)^$C56)-1)/(8760*L56)</f>
        <v>58.227704821917101</v>
      </c>
      <c r="V56" s="18">
        <f t="shared" ref="V56:V70" si="79">K56*3.6/$E56</f>
        <v>75.66265010380809</v>
      </c>
      <c r="W56" s="18">
        <f t="shared" ref="W56:W70" si="80">$G56+(($F56*1000)/(8760*L56))</f>
        <v>10.891334462059412</v>
      </c>
      <c r="X56" s="18">
        <f t="shared" ref="X56:X70" si="81">$H56</f>
        <v>8.6930722800000009</v>
      </c>
      <c r="Y56" s="18"/>
      <c r="Z56" s="18">
        <f t="shared" ref="Z56:Z59" si="82">SUM(U56:Y56)</f>
        <v>153.47476166778461</v>
      </c>
      <c r="AA56" s="18">
        <f t="shared" ref="AA56:AA70" si="83">N56*1000*((1+$V$2)^$D56)*$V$2*((1+$V$2)^$C56)/(((1+$V$2)^$C56)-1)/(8760*P56)</f>
        <v>98.46958093938548</v>
      </c>
      <c r="AB56" s="18">
        <f t="shared" ref="AB56:AB70" si="84">O56*3.6/$E56</f>
        <v>131.99053201573014</v>
      </c>
      <c r="AC56" s="18">
        <f t="shared" ref="AC56:AC70" si="85">$G56+(($F56*1000)/(8760*P56))</f>
        <v>12.855259757043164</v>
      </c>
      <c r="AD56" s="18">
        <f t="shared" ref="AD56:AD70" si="86">$H56</f>
        <v>8.6930722800000009</v>
      </c>
      <c r="AE56" s="18"/>
      <c r="AF56" s="18">
        <f t="shared" ref="AF56:AF70" si="87">SUM(AA56:AE56)</f>
        <v>252.00844499215879</v>
      </c>
    </row>
    <row r="57" spans="2:35" x14ac:dyDescent="0.35">
      <c r="B57" s="30" t="str">
        <f>'[1]Table data (2)'!A54</f>
        <v>Gas combined cycle</v>
      </c>
      <c r="C57">
        <v>25</v>
      </c>
      <c r="D57" s="41">
        <v>2</v>
      </c>
      <c r="E57" s="36">
        <v>0.50900000000000001</v>
      </c>
      <c r="F57" s="41">
        <v>15.028</v>
      </c>
      <c r="G57" s="41">
        <v>4.0999999999999996</v>
      </c>
      <c r="H57" s="41">
        <v>0</v>
      </c>
      <c r="J57" s="18">
        <v>1940.4416643748261</v>
      </c>
      <c r="K57" s="41">
        <v>9.2266398321032632</v>
      </c>
      <c r="L57" s="36">
        <v>0.89</v>
      </c>
      <c r="N57" s="18">
        <v>2022.6242666987148</v>
      </c>
      <c r="O57" s="41">
        <v>16.095512098584869</v>
      </c>
      <c r="P57" s="36">
        <v>0.53</v>
      </c>
      <c r="Q57" s="17"/>
      <c r="R57" s="17"/>
      <c r="U57" s="18">
        <f t="shared" si="78"/>
        <v>24.452009355657069</v>
      </c>
      <c r="V57" s="18">
        <f t="shared" si="79"/>
        <v>65.257177594443519</v>
      </c>
      <c r="W57" s="18">
        <f t="shared" si="80"/>
        <v>6.0275563080396077</v>
      </c>
      <c r="X57" s="18">
        <f t="shared" si="81"/>
        <v>0</v>
      </c>
      <c r="Y57" s="18"/>
      <c r="Z57" s="18">
        <f t="shared" si="82"/>
        <v>95.736743258140194</v>
      </c>
      <c r="AA57" s="18">
        <f t="shared" si="83"/>
        <v>42.799955032086217</v>
      </c>
      <c r="AB57" s="18">
        <f t="shared" si="84"/>
        <v>113.8385924457869</v>
      </c>
      <c r="AC57" s="18">
        <f t="shared" si="85"/>
        <v>7.3368398380287747</v>
      </c>
      <c r="AD57" s="18">
        <f t="shared" si="86"/>
        <v>0</v>
      </c>
      <c r="AE57" s="18"/>
      <c r="AF57" s="18">
        <f t="shared" si="87"/>
        <v>163.97538731590188</v>
      </c>
      <c r="AH57" s="18"/>
    </row>
    <row r="58" spans="2:35" x14ac:dyDescent="0.35">
      <c r="B58" s="30" t="str">
        <f>'[1]Table data (2)'!A55</f>
        <v>Gas open cycle (small)</v>
      </c>
      <c r="C58">
        <v>25</v>
      </c>
      <c r="D58" s="41">
        <v>1.5</v>
      </c>
      <c r="E58" s="36">
        <v>0.3594</v>
      </c>
      <c r="F58" s="41">
        <v>17.367999999999999</v>
      </c>
      <c r="G58" s="41">
        <v>16.100000000000001</v>
      </c>
      <c r="H58" s="41">
        <v>0</v>
      </c>
      <c r="J58" s="18">
        <v>1764.0083971302122</v>
      </c>
      <c r="K58" s="41">
        <v>9.2266398321032632</v>
      </c>
      <c r="L58" s="36">
        <v>0.2</v>
      </c>
      <c r="N58" s="18">
        <v>1832.0106788738524</v>
      </c>
      <c r="O58" s="41">
        <v>16.095512098584869</v>
      </c>
      <c r="P58" s="36">
        <v>0.2</v>
      </c>
      <c r="Q58" s="17"/>
      <c r="R58" s="17"/>
      <c r="U58" s="18">
        <f t="shared" si="78"/>
        <v>95.627484676949649</v>
      </c>
      <c r="V58" s="18">
        <f t="shared" si="79"/>
        <v>92.420432374990952</v>
      </c>
      <c r="W58" s="18">
        <f t="shared" si="80"/>
        <v>26.013242009132419</v>
      </c>
      <c r="X58" s="18">
        <f t="shared" si="81"/>
        <v>0</v>
      </c>
      <c r="Y58" s="18"/>
      <c r="Z58" s="18">
        <f t="shared" si="82"/>
        <v>214.06115906107303</v>
      </c>
      <c r="AA58" s="18">
        <f t="shared" si="83"/>
        <v>99.313911094203007</v>
      </c>
      <c r="AB58" s="18">
        <f t="shared" si="84"/>
        <v>161.22382736479003</v>
      </c>
      <c r="AC58" s="18">
        <f t="shared" si="85"/>
        <v>26.013242009132419</v>
      </c>
      <c r="AD58" s="18">
        <f t="shared" si="86"/>
        <v>0</v>
      </c>
      <c r="AE58" s="18"/>
      <c r="AF58" s="18">
        <f t="shared" si="87"/>
        <v>286.55098046812543</v>
      </c>
      <c r="AH58" s="18"/>
    </row>
    <row r="59" spans="2:35" x14ac:dyDescent="0.35">
      <c r="B59" s="30" t="str">
        <f>'[1]Table data (2)'!A56</f>
        <v>Gas open cycle (large)</v>
      </c>
      <c r="C59">
        <v>25</v>
      </c>
      <c r="D59" s="41">
        <v>1.5</v>
      </c>
      <c r="E59" s="36">
        <v>0.33300000000000002</v>
      </c>
      <c r="F59" s="41">
        <v>14.066000000000001</v>
      </c>
      <c r="G59" s="41">
        <v>8.1</v>
      </c>
      <c r="H59" s="41">
        <v>0</v>
      </c>
      <c r="J59" s="18">
        <v>952.41090267804077</v>
      </c>
      <c r="K59" s="41">
        <v>9.2266398321032632</v>
      </c>
      <c r="L59" s="36">
        <v>0.2</v>
      </c>
      <c r="N59" s="18">
        <v>989.1262123358589</v>
      </c>
      <c r="O59" s="41">
        <v>16.095512098584869</v>
      </c>
      <c r="P59" s="36">
        <v>0.2</v>
      </c>
      <c r="Q59" s="17"/>
      <c r="R59" s="17"/>
      <c r="U59" s="18">
        <f t="shared" si="78"/>
        <v>51.630513295839606</v>
      </c>
      <c r="V59" s="18">
        <f t="shared" si="79"/>
        <v>99.747457644359599</v>
      </c>
      <c r="W59" s="18">
        <f t="shared" si="80"/>
        <v>16.128538812785386</v>
      </c>
      <c r="X59" s="18">
        <f t="shared" si="81"/>
        <v>0</v>
      </c>
      <c r="Y59" s="18"/>
      <c r="Z59" s="18">
        <f t="shared" si="82"/>
        <v>167.50650975298458</v>
      </c>
      <c r="AA59" s="18">
        <f t="shared" si="83"/>
        <v>53.620862501333363</v>
      </c>
      <c r="AB59" s="18">
        <f t="shared" si="84"/>
        <v>174.0055362009175</v>
      </c>
      <c r="AC59" s="18">
        <f t="shared" si="85"/>
        <v>16.128538812785386</v>
      </c>
      <c r="AD59" s="18">
        <f t="shared" si="86"/>
        <v>0</v>
      </c>
      <c r="AF59" s="18">
        <f t="shared" si="87"/>
        <v>243.75493751503626</v>
      </c>
      <c r="AH59" s="18"/>
    </row>
    <row r="60" spans="2:35" x14ac:dyDescent="0.35">
      <c r="B60" s="30" t="str">
        <f>'[1]Table data (2)'!A57</f>
        <v>Gas reciprocating</v>
      </c>
      <c r="C60">
        <v>25</v>
      </c>
      <c r="D60" s="41">
        <v>1.1153846153846154</v>
      </c>
      <c r="E60" s="36">
        <v>0.40899999999999997</v>
      </c>
      <c r="F60" s="41">
        <v>29.382999999999999</v>
      </c>
      <c r="G60" s="41">
        <v>8.51</v>
      </c>
      <c r="H60" s="41">
        <v>0</v>
      </c>
      <c r="J60" s="18">
        <v>2052.2512914926006</v>
      </c>
      <c r="K60" s="41">
        <v>9.2266398321032632</v>
      </c>
      <c r="L60" s="36">
        <v>0.2</v>
      </c>
      <c r="N60" s="18">
        <v>2167.1698761446278</v>
      </c>
      <c r="O60" s="41">
        <v>16.095512098584869</v>
      </c>
      <c r="P60" s="36">
        <v>0.2</v>
      </c>
      <c r="Q60" s="17"/>
      <c r="R60" s="17"/>
      <c r="U60" s="18">
        <f t="shared" si="78"/>
        <v>108.39547904991056</v>
      </c>
      <c r="V60" s="18">
        <f t="shared" si="79"/>
        <v>81.212477739784234</v>
      </c>
      <c r="W60" s="18">
        <f t="shared" si="80"/>
        <v>25.281118721461191</v>
      </c>
      <c r="X60" s="18">
        <f t="shared" si="81"/>
        <v>0</v>
      </c>
      <c r="Y60" s="18"/>
      <c r="Z60" s="18">
        <f t="shared" ref="Z60:Z70" si="88">SUM(U60:Y60)</f>
        <v>214.88907551115599</v>
      </c>
      <c r="AA60" s="18">
        <f t="shared" si="83"/>
        <v>114.46523039407197</v>
      </c>
      <c r="AB60" s="18">
        <f t="shared" si="84"/>
        <v>141.67198913179837</v>
      </c>
      <c r="AC60" s="18">
        <f t="shared" si="85"/>
        <v>25.281118721461191</v>
      </c>
      <c r="AD60" s="18">
        <f t="shared" si="86"/>
        <v>0</v>
      </c>
      <c r="AE60" s="18"/>
      <c r="AF60" s="18">
        <f t="shared" si="87"/>
        <v>281.41833824733158</v>
      </c>
    </row>
    <row r="61" spans="2:35" x14ac:dyDescent="0.35">
      <c r="B61" s="30" t="str">
        <f>'[1]Table data (2)'!A58</f>
        <v>Hydrogen reciprocating</v>
      </c>
      <c r="C61">
        <v>25</v>
      </c>
      <c r="D61" s="41">
        <v>1</v>
      </c>
      <c r="E61" s="36">
        <v>0.32</v>
      </c>
      <c r="F61" s="41">
        <v>33</v>
      </c>
      <c r="G61" s="41">
        <v>0</v>
      </c>
      <c r="H61" s="41">
        <v>0</v>
      </c>
      <c r="J61" s="18">
        <v>2351.4551219509035</v>
      </c>
      <c r="K61" s="41">
        <v>28.478850108511313</v>
      </c>
      <c r="L61" s="36">
        <v>0.2</v>
      </c>
      <c r="M61" s="18"/>
      <c r="N61" s="18">
        <v>2226.7644378186164</v>
      </c>
      <c r="O61" s="41">
        <v>35.8035711457971</v>
      </c>
      <c r="P61" s="36">
        <v>0.2</v>
      </c>
      <c r="U61" s="18">
        <f t="shared" si="78"/>
        <v>123.23296281523729</v>
      </c>
      <c r="V61" s="18">
        <f t="shared" si="79"/>
        <v>320.38706372075228</v>
      </c>
      <c r="W61" s="18">
        <f t="shared" si="80"/>
        <v>18.835616438356166</v>
      </c>
      <c r="X61" s="18">
        <f t="shared" si="81"/>
        <v>0</v>
      </c>
      <c r="Y61" s="18"/>
      <c r="Z61" s="18">
        <f t="shared" si="88"/>
        <v>462.45564297434572</v>
      </c>
      <c r="AA61" s="18">
        <f t="shared" si="83"/>
        <v>116.69828465036886</v>
      </c>
      <c r="AB61" s="18">
        <f t="shared" si="84"/>
        <v>402.79017539021737</v>
      </c>
      <c r="AC61" s="18">
        <f t="shared" si="85"/>
        <v>18.835616438356166</v>
      </c>
      <c r="AD61" s="18">
        <f t="shared" si="86"/>
        <v>0</v>
      </c>
      <c r="AE61" s="18"/>
      <c r="AF61" s="18">
        <f t="shared" si="87"/>
        <v>538.3240764789424</v>
      </c>
      <c r="AH61" s="18"/>
      <c r="AI61" s="18"/>
    </row>
    <row r="62" spans="2:35" x14ac:dyDescent="0.35">
      <c r="B62" s="30" t="str">
        <f>'[1]Table data (2)'!A59</f>
        <v>Black coal with CCS</v>
      </c>
      <c r="C62">
        <v>30</v>
      </c>
      <c r="D62" s="41">
        <v>2</v>
      </c>
      <c r="E62" s="36">
        <v>0.30049999999999999</v>
      </c>
      <c r="F62" s="41">
        <v>94.837999999999994</v>
      </c>
      <c r="G62" s="41">
        <v>8.85</v>
      </c>
      <c r="H62" s="41">
        <v>14.306075819999998</v>
      </c>
      <c r="J62" s="18">
        <v>11026.383447835915</v>
      </c>
      <c r="K62" s="41">
        <v>2.9408333333333334</v>
      </c>
      <c r="L62" s="36">
        <v>0.89</v>
      </c>
      <c r="N62" s="18">
        <v>11373.703174907365</v>
      </c>
      <c r="O62" s="41">
        <v>4.57</v>
      </c>
      <c r="P62" s="36">
        <v>0.53</v>
      </c>
      <c r="Q62" s="17"/>
      <c r="R62" s="17"/>
      <c r="U62" s="18">
        <f t="shared" si="78"/>
        <v>130.48731890068706</v>
      </c>
      <c r="V62" s="18">
        <f t="shared" si="79"/>
        <v>35.23128119800333</v>
      </c>
      <c r="W62" s="18">
        <f t="shared" si="80"/>
        <v>21.014332255912983</v>
      </c>
      <c r="X62" s="18">
        <f t="shared" si="81"/>
        <v>14.306075819999998</v>
      </c>
      <c r="Y62" s="18"/>
      <c r="Z62" s="18">
        <f t="shared" si="88"/>
        <v>201.03900817460337</v>
      </c>
      <c r="AA62" s="18">
        <f t="shared" si="83"/>
        <v>226.02227594087725</v>
      </c>
      <c r="AB62" s="18">
        <f t="shared" si="84"/>
        <v>54.748752079866897</v>
      </c>
      <c r="AC62" s="18">
        <f t="shared" si="85"/>
        <v>29.276897561816142</v>
      </c>
      <c r="AD62" s="18">
        <f t="shared" si="86"/>
        <v>14.306075819999998</v>
      </c>
      <c r="AE62" s="18"/>
      <c r="AF62" s="18">
        <f t="shared" si="87"/>
        <v>324.3540014025603</v>
      </c>
      <c r="AH62" s="18"/>
      <c r="AI62" s="18"/>
    </row>
    <row r="63" spans="2:35" x14ac:dyDescent="0.35">
      <c r="B63" s="30" t="str">
        <f>'[1]Table data (2)'!A60</f>
        <v>Black coal</v>
      </c>
      <c r="C63">
        <v>30</v>
      </c>
      <c r="D63" s="41">
        <v>2</v>
      </c>
      <c r="E63" s="36">
        <v>0.42120000000000002</v>
      </c>
      <c r="F63" s="41">
        <v>64.850999999999999</v>
      </c>
      <c r="G63" s="41">
        <v>4.68</v>
      </c>
      <c r="H63" s="41">
        <v>0</v>
      </c>
      <c r="J63" s="18">
        <v>5635.1449354190436</v>
      </c>
      <c r="K63" s="41">
        <v>2.9408333333333334</v>
      </c>
      <c r="L63" s="36">
        <v>0.89</v>
      </c>
      <c r="N63" s="18">
        <v>6111.1259953215485</v>
      </c>
      <c r="O63" s="41">
        <v>4.57</v>
      </c>
      <c r="P63" s="36">
        <v>0.53</v>
      </c>
      <c r="Q63" s="17"/>
      <c r="R63" s="17"/>
      <c r="U63" s="18">
        <f t="shared" si="78"/>
        <v>66.686865890187448</v>
      </c>
      <c r="V63" s="18">
        <f t="shared" si="79"/>
        <v>25.135327635327634</v>
      </c>
      <c r="W63" s="18">
        <f t="shared" si="80"/>
        <v>12.998069878405417</v>
      </c>
      <c r="X63" s="18">
        <f t="shared" si="81"/>
        <v>0</v>
      </c>
      <c r="Y63" s="18"/>
      <c r="Z63" s="18">
        <f t="shared" si="88"/>
        <v>104.82026340392049</v>
      </c>
      <c r="AA63" s="18">
        <f t="shared" si="83"/>
        <v>121.44246994869241</v>
      </c>
      <c r="AB63" s="18">
        <f t="shared" si="84"/>
        <v>39.059829059829063</v>
      </c>
      <c r="AC63" s="18">
        <f t="shared" si="85"/>
        <v>18.648079607133624</v>
      </c>
      <c r="AD63" s="18">
        <f t="shared" si="86"/>
        <v>0</v>
      </c>
      <c r="AE63" s="18"/>
      <c r="AF63" s="18">
        <f t="shared" si="87"/>
        <v>179.15037861565509</v>
      </c>
      <c r="AH63" s="18"/>
      <c r="AI63" s="18"/>
    </row>
    <row r="64" spans="2:35" x14ac:dyDescent="0.35">
      <c r="B64" s="30" t="str">
        <f>'[1]Table data (2)'!A61</f>
        <v>Brown coal</v>
      </c>
      <c r="C64">
        <v>30</v>
      </c>
      <c r="D64" s="41">
        <v>4</v>
      </c>
      <c r="E64" s="36">
        <v>0.31754432389521037</v>
      </c>
      <c r="F64" s="41">
        <v>69</v>
      </c>
      <c r="G64" s="41">
        <v>5.27</v>
      </c>
      <c r="H64" s="41">
        <v>0</v>
      </c>
      <c r="J64" s="18">
        <v>8516.7454108404199</v>
      </c>
      <c r="K64" s="41">
        <v>0.72</v>
      </c>
      <c r="L64" s="36">
        <v>0.89</v>
      </c>
      <c r="N64" s="18">
        <v>9158.7224710183873</v>
      </c>
      <c r="O64" s="41">
        <v>0.73</v>
      </c>
      <c r="P64" s="36">
        <v>0.53</v>
      </c>
      <c r="Q64" s="17"/>
      <c r="R64" s="17"/>
      <c r="U64" s="18">
        <f t="shared" si="78"/>
        <v>115.39219568257592</v>
      </c>
      <c r="V64" s="18">
        <f t="shared" si="79"/>
        <v>8.1626399999999997</v>
      </c>
      <c r="W64" s="18">
        <f t="shared" si="80"/>
        <v>14.120238571648452</v>
      </c>
      <c r="X64" s="18">
        <f t="shared" si="81"/>
        <v>0</v>
      </c>
      <c r="Y64" s="18"/>
      <c r="Z64" s="18">
        <f t="shared" si="88"/>
        <v>137.67507425422437</v>
      </c>
      <c r="AA64" s="18">
        <f t="shared" si="83"/>
        <v>208.37797257299056</v>
      </c>
      <c r="AB64" s="18">
        <f t="shared" si="84"/>
        <v>8.2760100000000012</v>
      </c>
      <c r="AC64" s="18">
        <f t="shared" si="85"/>
        <v>20.131721375032306</v>
      </c>
      <c r="AD64" s="18">
        <f t="shared" si="86"/>
        <v>0</v>
      </c>
      <c r="AE64" s="18"/>
      <c r="AF64" s="18">
        <f t="shared" si="87"/>
        <v>236.78570394802287</v>
      </c>
      <c r="AH64" s="18"/>
      <c r="AI64" s="18"/>
    </row>
    <row r="65" spans="2:35" x14ac:dyDescent="0.35">
      <c r="B65" s="30" t="s">
        <v>105</v>
      </c>
      <c r="C65">
        <v>30</v>
      </c>
      <c r="D65" s="41">
        <v>4.416666666666667</v>
      </c>
      <c r="E65" s="36">
        <v>0.33</v>
      </c>
      <c r="F65" s="41">
        <v>200</v>
      </c>
      <c r="G65" s="41">
        <v>5.33</v>
      </c>
      <c r="H65" s="41">
        <v>0</v>
      </c>
      <c r="J65" s="18">
        <v>17176.33670882327</v>
      </c>
      <c r="K65" s="41">
        <v>0.5</v>
      </c>
      <c r="L65" s="36">
        <v>0.89</v>
      </c>
      <c r="N65" s="18">
        <v>17540.10219239246</v>
      </c>
      <c r="O65" s="41">
        <v>0.7</v>
      </c>
      <c r="P65" s="36">
        <v>0.53</v>
      </c>
      <c r="Q65" s="17"/>
      <c r="R65" s="17"/>
      <c r="U65" s="18">
        <f t="shared" si="78"/>
        <v>239.37376889386451</v>
      </c>
      <c r="V65" s="18">
        <f t="shared" si="79"/>
        <v>5.4545454545454541</v>
      </c>
      <c r="W65" s="18">
        <f t="shared" si="80"/>
        <v>30.982865425067978</v>
      </c>
      <c r="X65" s="18">
        <f t="shared" si="81"/>
        <v>0</v>
      </c>
      <c r="Y65" s="18"/>
      <c r="Z65" s="18">
        <f t="shared" si="88"/>
        <v>275.81117977347793</v>
      </c>
      <c r="AA65" s="18">
        <f t="shared" si="83"/>
        <v>410.48025277723758</v>
      </c>
      <c r="AB65" s="18">
        <f t="shared" si="84"/>
        <v>7.6363636363636358</v>
      </c>
      <c r="AC65" s="18">
        <f t="shared" si="85"/>
        <v>48.407453260963209</v>
      </c>
      <c r="AD65" s="18">
        <f t="shared" si="86"/>
        <v>0</v>
      </c>
      <c r="AE65" s="18"/>
      <c r="AF65" s="18">
        <f t="shared" si="87"/>
        <v>466.52406967456443</v>
      </c>
      <c r="AH65" s="18"/>
      <c r="AI65" s="18"/>
    </row>
    <row r="66" spans="2:35" x14ac:dyDescent="0.35">
      <c r="B66" s="30" t="s">
        <v>106</v>
      </c>
      <c r="C66">
        <v>30</v>
      </c>
      <c r="D66" s="41">
        <v>5.75</v>
      </c>
      <c r="E66" s="36">
        <v>0.33</v>
      </c>
      <c r="F66" s="41">
        <v>200</v>
      </c>
      <c r="G66" s="41">
        <v>5.33</v>
      </c>
      <c r="H66" s="41">
        <v>0</v>
      </c>
      <c r="J66" s="18">
        <v>9367.999855479613</v>
      </c>
      <c r="K66" s="41">
        <v>0.5</v>
      </c>
      <c r="L66" s="36">
        <v>0.89</v>
      </c>
      <c r="N66" s="18">
        <v>10074.142955555557</v>
      </c>
      <c r="O66" s="41">
        <v>0.7</v>
      </c>
      <c r="P66" s="36">
        <v>0.53</v>
      </c>
      <c r="Q66" s="17"/>
      <c r="R66" s="17"/>
      <c r="U66" s="18">
        <f t="shared" si="78"/>
        <v>142.8799397226289</v>
      </c>
      <c r="V66" s="18">
        <f t="shared" si="79"/>
        <v>5.4545454545454541</v>
      </c>
      <c r="W66" s="18">
        <f t="shared" si="80"/>
        <v>30.982865425067978</v>
      </c>
      <c r="X66" s="18">
        <f t="shared" si="81"/>
        <v>0</v>
      </c>
      <c r="Y66" s="18"/>
      <c r="Z66" s="18">
        <f t="shared" si="88"/>
        <v>179.31735060224236</v>
      </c>
      <c r="AA66" s="18">
        <f t="shared" si="83"/>
        <v>258.01599479615589</v>
      </c>
      <c r="AB66" s="18">
        <f t="shared" si="84"/>
        <v>7.6363636363636358</v>
      </c>
      <c r="AC66" s="18">
        <f t="shared" si="85"/>
        <v>48.407453260963209</v>
      </c>
      <c r="AD66" s="18">
        <f t="shared" si="86"/>
        <v>0</v>
      </c>
      <c r="AE66" s="18"/>
      <c r="AF66" s="18">
        <f t="shared" si="87"/>
        <v>314.05981169348274</v>
      </c>
      <c r="AH66" s="18"/>
      <c r="AI66" s="18"/>
    </row>
    <row r="67" spans="2:35" x14ac:dyDescent="0.35">
      <c r="B67" s="30" t="s">
        <v>107</v>
      </c>
      <c r="C67">
        <v>30</v>
      </c>
      <c r="D67" s="41">
        <v>1.75</v>
      </c>
      <c r="E67" s="36">
        <v>1</v>
      </c>
      <c r="F67" s="41">
        <v>124.17</v>
      </c>
      <c r="G67" s="41">
        <v>0</v>
      </c>
      <c r="H67" s="41">
        <v>0</v>
      </c>
      <c r="J67" s="18">
        <v>6688.2515848177845</v>
      </c>
      <c r="K67" s="41">
        <v>0</v>
      </c>
      <c r="L67" s="36">
        <v>0.71399999999999997</v>
      </c>
      <c r="N67" s="18">
        <v>7708.7381685046385</v>
      </c>
      <c r="O67" s="41">
        <v>0</v>
      </c>
      <c r="P67" s="36">
        <v>0.56599999999999995</v>
      </c>
      <c r="Q67" s="17"/>
      <c r="R67" s="17"/>
      <c r="U67" s="18">
        <f t="shared" si="78"/>
        <v>97.004899088887328</v>
      </c>
      <c r="V67" s="18">
        <f t="shared" si="79"/>
        <v>0</v>
      </c>
      <c r="W67" s="18">
        <f t="shared" si="80"/>
        <v>19.85246153255823</v>
      </c>
      <c r="X67" s="18">
        <f t="shared" si="81"/>
        <v>0</v>
      </c>
      <c r="Y67" s="18"/>
      <c r="Z67" s="18">
        <f t="shared" ref="Z67" si="89">SUM(U67:Y67)</f>
        <v>116.85736062144557</v>
      </c>
      <c r="AA67" s="18">
        <f t="shared" si="83"/>
        <v>141.04124812946779</v>
      </c>
      <c r="AB67" s="18">
        <f t="shared" si="84"/>
        <v>0</v>
      </c>
      <c r="AC67" s="18">
        <f t="shared" si="85"/>
        <v>25.043564548138825</v>
      </c>
      <c r="AD67" s="18">
        <f t="shared" si="86"/>
        <v>0</v>
      </c>
      <c r="AE67" s="18"/>
      <c r="AF67" s="18">
        <f t="shared" si="87"/>
        <v>166.08481267760661</v>
      </c>
      <c r="AH67" s="18"/>
      <c r="AI67" s="18"/>
    </row>
    <row r="68" spans="2:35" x14ac:dyDescent="0.35">
      <c r="B68" s="30" t="str">
        <f>'[1]Table data (2)'!A64</f>
        <v>Large scale solar PV</v>
      </c>
      <c r="C68">
        <v>30</v>
      </c>
      <c r="D68" s="41">
        <v>0.5</v>
      </c>
      <c r="E68" s="36">
        <v>1</v>
      </c>
      <c r="F68" s="41">
        <v>12</v>
      </c>
      <c r="G68" s="41">
        <v>0</v>
      </c>
      <c r="H68" s="41">
        <v>0</v>
      </c>
      <c r="J68" s="18">
        <v>647.27351863629826</v>
      </c>
      <c r="K68" s="41">
        <v>0</v>
      </c>
      <c r="L68" s="36">
        <v>0.32</v>
      </c>
      <c r="N68" s="18">
        <v>933.68697517820442</v>
      </c>
      <c r="O68" s="41">
        <v>0</v>
      </c>
      <c r="P68" s="36">
        <v>0.19</v>
      </c>
      <c r="Q68" s="17"/>
      <c r="R68" s="17"/>
      <c r="U68" s="18">
        <f t="shared" si="78"/>
        <v>19.24808012641871</v>
      </c>
      <c r="V68" s="18">
        <f t="shared" si="79"/>
        <v>0</v>
      </c>
      <c r="W68" s="18">
        <f t="shared" si="80"/>
        <v>4.2808219178082192</v>
      </c>
      <c r="X68" s="18">
        <f t="shared" si="81"/>
        <v>0</v>
      </c>
      <c r="Y68" s="18"/>
      <c r="Z68" s="18">
        <f t="shared" si="88"/>
        <v>23.528902044226928</v>
      </c>
      <c r="AA68" s="18">
        <f t="shared" si="83"/>
        <v>46.76244994142472</v>
      </c>
      <c r="AB68" s="18">
        <f t="shared" si="84"/>
        <v>0</v>
      </c>
      <c r="AC68" s="18">
        <f t="shared" si="85"/>
        <v>7.2098053352559477</v>
      </c>
      <c r="AD68" s="18">
        <f t="shared" si="86"/>
        <v>0</v>
      </c>
      <c r="AE68" s="18"/>
      <c r="AF68" s="18">
        <f t="shared" si="87"/>
        <v>53.97225527668067</v>
      </c>
      <c r="AH68" s="18"/>
      <c r="AI68" s="18"/>
    </row>
    <row r="69" spans="2:35" x14ac:dyDescent="0.35">
      <c r="B69" s="30" t="str">
        <f>'[1]Table data (2)'!A66</f>
        <v>Wind onshore</v>
      </c>
      <c r="C69">
        <v>25</v>
      </c>
      <c r="D69" s="41">
        <v>1</v>
      </c>
      <c r="E69" s="36">
        <v>1</v>
      </c>
      <c r="F69" s="41">
        <v>28</v>
      </c>
      <c r="G69" s="41">
        <v>0</v>
      </c>
      <c r="H69" s="41">
        <v>0</v>
      </c>
      <c r="J69" s="18">
        <v>2064.7799597805001</v>
      </c>
      <c r="K69" s="41">
        <v>0</v>
      </c>
      <c r="L69" s="36">
        <v>0.48</v>
      </c>
      <c r="N69" s="18">
        <v>2107.6707349868952</v>
      </c>
      <c r="O69" s="41">
        <v>0</v>
      </c>
      <c r="P69" s="36">
        <v>0.28999999999999998</v>
      </c>
      <c r="Q69" s="17"/>
      <c r="R69" s="17"/>
      <c r="U69" s="18">
        <f t="shared" si="78"/>
        <v>45.087144415031382</v>
      </c>
      <c r="V69" s="18">
        <f t="shared" si="79"/>
        <v>0</v>
      </c>
      <c r="W69" s="18">
        <f t="shared" si="80"/>
        <v>6.6590563165905632</v>
      </c>
      <c r="X69" s="18">
        <f t="shared" si="81"/>
        <v>0</v>
      </c>
      <c r="Y69" s="18"/>
      <c r="Z69" s="18">
        <f t="shared" si="88"/>
        <v>51.746200731621947</v>
      </c>
      <c r="AA69" s="18">
        <f t="shared" si="83"/>
        <v>76.177191785975424</v>
      </c>
      <c r="AB69" s="18">
        <f t="shared" si="84"/>
        <v>0</v>
      </c>
      <c r="AC69" s="18">
        <f t="shared" si="85"/>
        <v>11.021886317115417</v>
      </c>
      <c r="AD69" s="18">
        <f t="shared" si="86"/>
        <v>0</v>
      </c>
      <c r="AF69" s="18">
        <f t="shared" si="87"/>
        <v>87.199078103090841</v>
      </c>
      <c r="AH69" s="18"/>
      <c r="AI69" s="18"/>
    </row>
    <row r="70" spans="2:35" x14ac:dyDescent="0.35">
      <c r="B70" s="30" t="str">
        <f>'[1]Table data (2)'!A67</f>
        <v>Wind offshore</v>
      </c>
      <c r="C70">
        <v>25</v>
      </c>
      <c r="D70" s="41">
        <v>3</v>
      </c>
      <c r="E70" s="36">
        <v>1</v>
      </c>
      <c r="F70" s="41">
        <v>174.57300000000001</v>
      </c>
      <c r="G70" s="41">
        <v>0</v>
      </c>
      <c r="H70" s="41">
        <v>0</v>
      </c>
      <c r="J70" s="18">
        <v>3112.3797708624516</v>
      </c>
      <c r="K70" s="41">
        <v>0</v>
      </c>
      <c r="L70" s="36">
        <v>0.61</v>
      </c>
      <c r="N70" s="18">
        <v>4724.3172076809924</v>
      </c>
      <c r="O70" s="41">
        <v>0</v>
      </c>
      <c r="P70" s="36">
        <v>0.4</v>
      </c>
      <c r="U70" s="18">
        <f t="shared" si="78"/>
        <v>61.22805948787417</v>
      </c>
      <c r="V70" s="18">
        <f t="shared" si="79"/>
        <v>0</v>
      </c>
      <c r="W70" s="18">
        <f t="shared" si="80"/>
        <v>32.669548618908607</v>
      </c>
      <c r="X70" s="18">
        <f t="shared" si="81"/>
        <v>0</v>
      </c>
      <c r="Y70" s="18"/>
      <c r="Z70" s="18">
        <f t="shared" si="88"/>
        <v>93.897608106782769</v>
      </c>
      <c r="AA70" s="18">
        <f t="shared" si="83"/>
        <v>141.73163765319342</v>
      </c>
      <c r="AB70" s="18">
        <f t="shared" si="84"/>
        <v>0</v>
      </c>
      <c r="AC70" s="18">
        <f t="shared" si="85"/>
        <v>49.82106164383562</v>
      </c>
      <c r="AD70" s="18">
        <f t="shared" si="86"/>
        <v>0</v>
      </c>
      <c r="AF70" s="18">
        <f t="shared" si="87"/>
        <v>191.55269929702905</v>
      </c>
      <c r="AH70" s="18"/>
      <c r="AI70" s="18"/>
    </row>
    <row r="71" spans="2:35" x14ac:dyDescent="0.35">
      <c r="AH71" s="18"/>
      <c r="AI71" s="18"/>
    </row>
    <row r="75" spans="2:35" x14ac:dyDescent="0.35">
      <c r="B75" s="31"/>
      <c r="C75" s="31"/>
      <c r="D75" s="31"/>
      <c r="E75" s="33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2:35" x14ac:dyDescent="0.35">
      <c r="B76" s="31"/>
      <c r="C76" s="31"/>
      <c r="D76" s="31"/>
      <c r="E76" s="33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2:35" x14ac:dyDescent="0.35">
      <c r="B77" s="31"/>
      <c r="C77" s="31"/>
      <c r="D77" s="31"/>
      <c r="E77" s="33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2:35" x14ac:dyDescent="0.35">
      <c r="B78" s="31"/>
      <c r="C78" s="31"/>
      <c r="D78" s="31"/>
      <c r="E78" s="33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2:35" x14ac:dyDescent="0.35">
      <c r="B79" s="31"/>
      <c r="C79" s="31"/>
      <c r="D79" s="31"/>
      <c r="E79" s="33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2:35" x14ac:dyDescent="0.35">
      <c r="B80" s="31"/>
      <c r="C80" s="31"/>
      <c r="D80" s="31"/>
      <c r="E80" s="33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</sheetData>
  <mergeCells count="3">
    <mergeCell ref="J4:K4"/>
    <mergeCell ref="N4:O4"/>
    <mergeCell ref="H5:I5"/>
  </mergeCells>
  <pageMargins left="0.7" right="0.7" top="0.75" bottom="0.75" header="0.3" footer="0.3"/>
  <pageSetup paperSize="9" orientation="portrait" r:id="rId1"/>
  <headerFooter>
    <oddHeader>&amp;C&amp;"Calibri"&amp;12&amp;KFF0000 OFFICIAL&amp;1#_x000D_</oddHeader>
    <oddFooter>&amp;C_x000D_&amp;1#&amp;"Calibri"&amp;12&amp;KFF0000 OFFICIAL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4738-8A2D-49F0-AD64-D2140E6DC2FB}">
  <dimension ref="C2:K37"/>
  <sheetViews>
    <sheetView tabSelected="1" workbookViewId="0"/>
  </sheetViews>
  <sheetFormatPr defaultRowHeight="14.5" x14ac:dyDescent="0.35"/>
  <cols>
    <col min="6" max="6" width="5" customWidth="1"/>
    <col min="9" max="9" width="5.453125" customWidth="1"/>
  </cols>
  <sheetData>
    <row r="2" spans="3:11" x14ac:dyDescent="0.35">
      <c r="C2" t="s">
        <v>99</v>
      </c>
    </row>
    <row r="4" spans="3:11" x14ac:dyDescent="0.35">
      <c r="C4" s="8"/>
      <c r="D4" s="74" t="s">
        <v>79</v>
      </c>
      <c r="E4" s="74"/>
      <c r="F4" s="61"/>
      <c r="G4" s="74" t="s">
        <v>81</v>
      </c>
      <c r="H4" s="74"/>
      <c r="I4" s="61"/>
      <c r="J4" s="74" t="s">
        <v>80</v>
      </c>
      <c r="K4" s="74"/>
    </row>
    <row r="5" spans="3:11" x14ac:dyDescent="0.35">
      <c r="C5" s="7"/>
      <c r="D5" s="23" t="s">
        <v>65</v>
      </c>
      <c r="E5" s="23" t="s">
        <v>66</v>
      </c>
      <c r="F5" s="75" t="s">
        <v>65</v>
      </c>
      <c r="G5" s="75"/>
      <c r="H5" s="23" t="s">
        <v>66</v>
      </c>
      <c r="I5" s="75" t="s">
        <v>65</v>
      </c>
      <c r="J5" s="75"/>
      <c r="K5" s="23" t="s">
        <v>66</v>
      </c>
    </row>
    <row r="6" spans="3:11" x14ac:dyDescent="0.35">
      <c r="C6" s="34">
        <v>2024</v>
      </c>
      <c r="D6" s="22">
        <v>2706</v>
      </c>
      <c r="E6" s="22">
        <v>2840</v>
      </c>
      <c r="F6" s="76">
        <v>2706</v>
      </c>
      <c r="G6" s="76"/>
      <c r="H6" s="22">
        <v>2840</v>
      </c>
      <c r="I6" s="76">
        <v>2706</v>
      </c>
      <c r="J6" s="76"/>
      <c r="K6" s="22">
        <v>2840</v>
      </c>
    </row>
    <row r="7" spans="3:11" x14ac:dyDescent="0.35">
      <c r="C7" s="35">
        <v>2025</v>
      </c>
      <c r="D7" s="23">
        <v>2626</v>
      </c>
      <c r="E7" s="23">
        <v>2756</v>
      </c>
      <c r="F7" s="75">
        <v>2482</v>
      </c>
      <c r="G7" s="75"/>
      <c r="H7" s="23">
        <v>2605</v>
      </c>
      <c r="I7" s="75">
        <v>2513</v>
      </c>
      <c r="J7" s="75"/>
      <c r="K7" s="23">
        <v>2638</v>
      </c>
    </row>
    <row r="8" spans="3:11" x14ac:dyDescent="0.35">
      <c r="C8" s="34">
        <v>2026</v>
      </c>
      <c r="D8" s="22">
        <v>2548</v>
      </c>
      <c r="E8" s="22">
        <v>2675</v>
      </c>
      <c r="F8" s="76">
        <v>2276</v>
      </c>
      <c r="G8" s="76"/>
      <c r="H8" s="22">
        <v>2389</v>
      </c>
      <c r="I8" s="76">
        <v>2333</v>
      </c>
      <c r="J8" s="76"/>
      <c r="K8" s="22">
        <v>2449</v>
      </c>
    </row>
    <row r="9" spans="3:11" x14ac:dyDescent="0.35">
      <c r="C9" s="35">
        <v>2027</v>
      </c>
      <c r="D9" s="23">
        <v>2473</v>
      </c>
      <c r="E9" s="23">
        <v>2596</v>
      </c>
      <c r="F9" s="75">
        <v>2087</v>
      </c>
      <c r="G9" s="75"/>
      <c r="H9" s="23">
        <v>2190</v>
      </c>
      <c r="I9" s="75">
        <v>2167</v>
      </c>
      <c r="J9" s="75"/>
      <c r="K9" s="23">
        <v>2274</v>
      </c>
    </row>
    <row r="10" spans="3:11" x14ac:dyDescent="0.35">
      <c r="C10" s="34">
        <v>2028</v>
      </c>
      <c r="D10" s="22">
        <v>2400</v>
      </c>
      <c r="E10" s="22">
        <v>2519</v>
      </c>
      <c r="F10" s="76">
        <v>1914</v>
      </c>
      <c r="G10" s="76"/>
      <c r="H10" s="22">
        <v>2009</v>
      </c>
      <c r="I10" s="76">
        <v>2012</v>
      </c>
      <c r="J10" s="76"/>
      <c r="K10" s="22">
        <v>2112</v>
      </c>
    </row>
    <row r="11" spans="3:11" x14ac:dyDescent="0.35">
      <c r="C11" s="35">
        <v>2029</v>
      </c>
      <c r="D11" s="23">
        <v>2329</v>
      </c>
      <c r="E11" s="23">
        <v>2444</v>
      </c>
      <c r="F11" s="75">
        <v>1755</v>
      </c>
      <c r="G11" s="75"/>
      <c r="H11" s="23">
        <v>1842</v>
      </c>
      <c r="I11" s="75">
        <v>1868</v>
      </c>
      <c r="J11" s="75"/>
      <c r="K11" s="23">
        <v>1961</v>
      </c>
    </row>
    <row r="12" spans="3:11" x14ac:dyDescent="0.35">
      <c r="C12" s="34">
        <v>2030</v>
      </c>
      <c r="D12" s="22">
        <v>2260</v>
      </c>
      <c r="E12" s="22">
        <v>2372</v>
      </c>
      <c r="F12" s="76">
        <v>1609</v>
      </c>
      <c r="G12" s="76"/>
      <c r="H12" s="22">
        <v>1689</v>
      </c>
      <c r="I12" s="76">
        <v>1735</v>
      </c>
      <c r="J12" s="76"/>
      <c r="K12" s="22">
        <v>1821</v>
      </c>
    </row>
    <row r="13" spans="3:11" x14ac:dyDescent="0.35">
      <c r="C13" s="35">
        <v>2031</v>
      </c>
      <c r="D13" s="23">
        <v>2193</v>
      </c>
      <c r="E13" s="23">
        <v>2302</v>
      </c>
      <c r="F13" s="75">
        <v>1476</v>
      </c>
      <c r="G13" s="75"/>
      <c r="H13" s="23">
        <v>1549</v>
      </c>
      <c r="I13" s="75">
        <v>1611</v>
      </c>
      <c r="J13" s="75"/>
      <c r="K13" s="23">
        <v>1691</v>
      </c>
    </row>
    <row r="14" spans="3:11" x14ac:dyDescent="0.35">
      <c r="C14" s="34">
        <v>2032</v>
      </c>
      <c r="D14" s="22">
        <v>2128</v>
      </c>
      <c r="E14" s="22">
        <v>2234</v>
      </c>
      <c r="F14" s="76">
        <v>1353</v>
      </c>
      <c r="G14" s="76"/>
      <c r="H14" s="22">
        <v>1421</v>
      </c>
      <c r="I14" s="76">
        <v>1496</v>
      </c>
      <c r="J14" s="76"/>
      <c r="K14" s="22">
        <v>1570</v>
      </c>
    </row>
    <row r="15" spans="3:11" x14ac:dyDescent="0.35">
      <c r="C15" s="35">
        <v>2033</v>
      </c>
      <c r="D15" s="23">
        <v>2065</v>
      </c>
      <c r="E15" s="23">
        <v>2168</v>
      </c>
      <c r="F15" s="75">
        <v>1241</v>
      </c>
      <c r="G15" s="75"/>
      <c r="H15" s="23">
        <v>1303</v>
      </c>
      <c r="I15" s="75">
        <v>1389</v>
      </c>
      <c r="J15" s="75"/>
      <c r="K15" s="23">
        <v>1458</v>
      </c>
    </row>
    <row r="16" spans="3:11" x14ac:dyDescent="0.35">
      <c r="C16" s="34">
        <v>2034</v>
      </c>
      <c r="D16" s="22">
        <v>2004</v>
      </c>
      <c r="E16" s="22">
        <v>2103</v>
      </c>
      <c r="F16" s="76">
        <v>1138</v>
      </c>
      <c r="G16" s="76"/>
      <c r="H16" s="22">
        <v>1195</v>
      </c>
      <c r="I16" s="76">
        <v>1290</v>
      </c>
      <c r="J16" s="76"/>
      <c r="K16" s="22">
        <v>1354</v>
      </c>
    </row>
    <row r="17" spans="3:11" x14ac:dyDescent="0.35">
      <c r="C17" s="35">
        <v>2035</v>
      </c>
      <c r="D17" s="23">
        <v>1945</v>
      </c>
      <c r="E17" s="23">
        <v>2041</v>
      </c>
      <c r="F17" s="75">
        <v>1063</v>
      </c>
      <c r="G17" s="75"/>
      <c r="H17" s="23">
        <v>1116</v>
      </c>
      <c r="I17" s="75">
        <v>1221</v>
      </c>
      <c r="J17" s="75"/>
      <c r="K17" s="23">
        <v>1281</v>
      </c>
    </row>
    <row r="18" spans="3:11" x14ac:dyDescent="0.35">
      <c r="C18" s="34">
        <v>2036</v>
      </c>
      <c r="D18" s="22">
        <v>1887</v>
      </c>
      <c r="E18" s="22">
        <v>1981</v>
      </c>
      <c r="F18" s="76">
        <v>1031</v>
      </c>
      <c r="G18" s="76"/>
      <c r="H18" s="22">
        <v>1082</v>
      </c>
      <c r="I18" s="76">
        <v>1202</v>
      </c>
      <c r="J18" s="76"/>
      <c r="K18" s="22">
        <v>1262</v>
      </c>
    </row>
    <row r="19" spans="3:11" x14ac:dyDescent="0.35">
      <c r="C19" s="35">
        <v>2037</v>
      </c>
      <c r="D19" s="23">
        <v>1831</v>
      </c>
      <c r="E19" s="23">
        <v>1922</v>
      </c>
      <c r="F19" s="75">
        <v>944</v>
      </c>
      <c r="G19" s="75"/>
      <c r="H19" s="23">
        <v>991</v>
      </c>
      <c r="I19" s="75">
        <v>1207</v>
      </c>
      <c r="J19" s="75"/>
      <c r="K19" s="23">
        <v>1267</v>
      </c>
    </row>
    <row r="20" spans="3:11" x14ac:dyDescent="0.35">
      <c r="C20" s="34">
        <v>2038</v>
      </c>
      <c r="D20" s="22">
        <v>1777</v>
      </c>
      <c r="E20" s="22">
        <v>1865</v>
      </c>
      <c r="F20" s="76">
        <v>921</v>
      </c>
      <c r="G20" s="76"/>
      <c r="H20" s="22">
        <v>966</v>
      </c>
      <c r="I20" s="76">
        <v>1209</v>
      </c>
      <c r="J20" s="76"/>
      <c r="K20" s="22">
        <v>1269</v>
      </c>
    </row>
    <row r="21" spans="3:11" x14ac:dyDescent="0.35">
      <c r="C21" s="35">
        <v>2039</v>
      </c>
      <c r="D21" s="23">
        <v>1724</v>
      </c>
      <c r="E21" s="23">
        <v>1810</v>
      </c>
      <c r="F21" s="75">
        <v>913</v>
      </c>
      <c r="G21" s="75"/>
      <c r="H21" s="23">
        <v>958</v>
      </c>
      <c r="I21" s="75">
        <v>1143</v>
      </c>
      <c r="J21" s="75"/>
      <c r="K21" s="23">
        <v>1199</v>
      </c>
    </row>
    <row r="22" spans="3:11" x14ac:dyDescent="0.35">
      <c r="C22" s="34">
        <v>2040</v>
      </c>
      <c r="D22" s="22">
        <v>1673</v>
      </c>
      <c r="E22" s="22">
        <v>1757</v>
      </c>
      <c r="F22" s="76">
        <v>903</v>
      </c>
      <c r="G22" s="76"/>
      <c r="H22" s="22">
        <v>948</v>
      </c>
      <c r="I22" s="76">
        <v>1116</v>
      </c>
      <c r="J22" s="76"/>
      <c r="K22" s="22">
        <v>1171</v>
      </c>
    </row>
    <row r="23" spans="3:11" x14ac:dyDescent="0.35">
      <c r="C23" s="35">
        <v>2041</v>
      </c>
      <c r="D23" s="23">
        <v>1680</v>
      </c>
      <c r="E23" s="23">
        <v>1763</v>
      </c>
      <c r="F23" s="75">
        <v>888</v>
      </c>
      <c r="G23" s="75"/>
      <c r="H23" s="23">
        <v>932</v>
      </c>
      <c r="I23" s="75">
        <v>1110</v>
      </c>
      <c r="J23" s="75"/>
      <c r="K23" s="23">
        <v>1165</v>
      </c>
    </row>
    <row r="24" spans="3:11" x14ac:dyDescent="0.35">
      <c r="C24" s="34">
        <v>2042</v>
      </c>
      <c r="D24" s="22">
        <v>1663</v>
      </c>
      <c r="E24" s="22">
        <v>1746</v>
      </c>
      <c r="F24" s="76">
        <v>862</v>
      </c>
      <c r="G24" s="76"/>
      <c r="H24" s="22">
        <v>905</v>
      </c>
      <c r="I24" s="76">
        <v>1096</v>
      </c>
      <c r="J24" s="76"/>
      <c r="K24" s="22">
        <v>1150</v>
      </c>
    </row>
    <row r="25" spans="3:11" x14ac:dyDescent="0.35">
      <c r="C25" s="35">
        <v>2043</v>
      </c>
      <c r="D25" s="23">
        <v>1658</v>
      </c>
      <c r="E25" s="23">
        <v>1741</v>
      </c>
      <c r="F25" s="75">
        <v>844</v>
      </c>
      <c r="G25" s="75"/>
      <c r="H25" s="23">
        <v>886</v>
      </c>
      <c r="I25" s="75">
        <v>1074</v>
      </c>
      <c r="J25" s="75"/>
      <c r="K25" s="23">
        <v>1127</v>
      </c>
    </row>
    <row r="26" spans="3:11" x14ac:dyDescent="0.35">
      <c r="C26" s="34">
        <v>2044</v>
      </c>
      <c r="D26" s="22">
        <v>1653</v>
      </c>
      <c r="E26" s="22">
        <v>1736</v>
      </c>
      <c r="F26" s="76">
        <v>830</v>
      </c>
      <c r="G26" s="76"/>
      <c r="H26" s="22">
        <v>871</v>
      </c>
      <c r="I26" s="76">
        <v>1069</v>
      </c>
      <c r="J26" s="76"/>
      <c r="K26" s="22">
        <v>1122</v>
      </c>
    </row>
    <row r="27" spans="3:11" x14ac:dyDescent="0.35">
      <c r="C27" s="35">
        <v>2045</v>
      </c>
      <c r="D27" s="23">
        <v>1644</v>
      </c>
      <c r="E27" s="23">
        <v>1726</v>
      </c>
      <c r="F27" s="75">
        <v>814</v>
      </c>
      <c r="G27" s="75"/>
      <c r="H27" s="23">
        <v>855</v>
      </c>
      <c r="I27" s="75">
        <v>1055</v>
      </c>
      <c r="J27" s="75"/>
      <c r="K27" s="23">
        <v>1108</v>
      </c>
    </row>
    <row r="28" spans="3:11" x14ac:dyDescent="0.35">
      <c r="C28" s="34">
        <v>2046</v>
      </c>
      <c r="D28" s="22">
        <v>1638</v>
      </c>
      <c r="E28" s="22">
        <v>1720</v>
      </c>
      <c r="F28" s="76">
        <v>790</v>
      </c>
      <c r="G28" s="76"/>
      <c r="H28" s="22">
        <v>829</v>
      </c>
      <c r="I28" s="76">
        <v>1052</v>
      </c>
      <c r="J28" s="76"/>
      <c r="K28" s="22">
        <v>1104</v>
      </c>
    </row>
    <row r="29" spans="3:11" x14ac:dyDescent="0.35">
      <c r="C29" s="35">
        <v>2047</v>
      </c>
      <c r="D29" s="23">
        <v>1592</v>
      </c>
      <c r="E29" s="23">
        <v>1671</v>
      </c>
      <c r="F29" s="75">
        <v>764</v>
      </c>
      <c r="G29" s="75"/>
      <c r="H29" s="23">
        <v>802</v>
      </c>
      <c r="I29" s="75">
        <v>1043</v>
      </c>
      <c r="J29" s="75"/>
      <c r="K29" s="23">
        <v>1095</v>
      </c>
    </row>
    <row r="30" spans="3:11" x14ac:dyDescent="0.35">
      <c r="C30" s="34">
        <v>2048</v>
      </c>
      <c r="D30" s="22">
        <v>1551</v>
      </c>
      <c r="E30" s="22">
        <v>1628</v>
      </c>
      <c r="F30" s="76">
        <v>745</v>
      </c>
      <c r="G30" s="76"/>
      <c r="H30" s="22">
        <v>782</v>
      </c>
      <c r="I30" s="76">
        <v>1043</v>
      </c>
      <c r="J30" s="76"/>
      <c r="K30" s="22">
        <v>1095</v>
      </c>
    </row>
    <row r="31" spans="3:11" x14ac:dyDescent="0.35">
      <c r="C31" s="35">
        <v>2049</v>
      </c>
      <c r="D31" s="23">
        <v>1533</v>
      </c>
      <c r="E31" s="23">
        <v>1609</v>
      </c>
      <c r="F31" s="75">
        <v>731</v>
      </c>
      <c r="G31" s="75"/>
      <c r="H31" s="23">
        <v>768</v>
      </c>
      <c r="I31" s="75">
        <v>1039</v>
      </c>
      <c r="J31" s="75"/>
      <c r="K31" s="23">
        <v>1091</v>
      </c>
    </row>
    <row r="32" spans="3:11" x14ac:dyDescent="0.35">
      <c r="C32" s="34">
        <v>2050</v>
      </c>
      <c r="D32" s="22">
        <v>1514</v>
      </c>
      <c r="E32" s="22">
        <v>1589</v>
      </c>
      <c r="F32" s="76">
        <v>721</v>
      </c>
      <c r="G32" s="76"/>
      <c r="H32" s="22">
        <v>756</v>
      </c>
      <c r="I32" s="76">
        <v>1034</v>
      </c>
      <c r="J32" s="76"/>
      <c r="K32" s="22">
        <v>1085</v>
      </c>
    </row>
    <row r="33" spans="3:11" x14ac:dyDescent="0.35">
      <c r="C33" s="35">
        <v>2051</v>
      </c>
      <c r="D33" s="23">
        <v>1519</v>
      </c>
      <c r="E33" s="23">
        <v>1595</v>
      </c>
      <c r="F33" s="75">
        <v>725</v>
      </c>
      <c r="G33" s="75"/>
      <c r="H33" s="23">
        <v>761</v>
      </c>
      <c r="I33" s="75">
        <v>1038</v>
      </c>
      <c r="J33" s="75"/>
      <c r="K33" s="23">
        <v>1089</v>
      </c>
    </row>
    <row r="34" spans="3:11" x14ac:dyDescent="0.35">
      <c r="C34" s="34">
        <v>2052</v>
      </c>
      <c r="D34" s="22">
        <v>1515</v>
      </c>
      <c r="E34" s="22">
        <v>1590</v>
      </c>
      <c r="F34" s="76">
        <v>716</v>
      </c>
      <c r="G34" s="76"/>
      <c r="H34" s="22">
        <v>752</v>
      </c>
      <c r="I34" s="76">
        <v>1034</v>
      </c>
      <c r="J34" s="76"/>
      <c r="K34" s="22">
        <v>1086</v>
      </c>
    </row>
    <row r="35" spans="3:11" x14ac:dyDescent="0.35">
      <c r="C35" s="35">
        <v>2053</v>
      </c>
      <c r="D35" s="23">
        <v>1521</v>
      </c>
      <c r="E35" s="23">
        <v>1596</v>
      </c>
      <c r="F35" s="75">
        <v>721</v>
      </c>
      <c r="G35" s="75"/>
      <c r="H35" s="23">
        <v>756</v>
      </c>
      <c r="I35" s="75">
        <v>1038</v>
      </c>
      <c r="J35" s="75"/>
      <c r="K35" s="23">
        <v>1090</v>
      </c>
    </row>
    <row r="36" spans="3:11" x14ac:dyDescent="0.35">
      <c r="C36" s="34">
        <v>2054</v>
      </c>
      <c r="D36" s="22">
        <v>1520</v>
      </c>
      <c r="E36" s="22">
        <v>1595</v>
      </c>
      <c r="F36" s="76">
        <v>706</v>
      </c>
      <c r="G36" s="76"/>
      <c r="H36" s="22">
        <v>741</v>
      </c>
      <c r="I36" s="76">
        <v>1038</v>
      </c>
      <c r="J36" s="76"/>
      <c r="K36" s="22">
        <v>1090</v>
      </c>
    </row>
    <row r="37" spans="3:11" ht="15" thickBot="1" x14ac:dyDescent="0.4">
      <c r="C37" s="60">
        <v>2055</v>
      </c>
      <c r="D37" s="46">
        <v>1525</v>
      </c>
      <c r="E37" s="46">
        <v>1601</v>
      </c>
      <c r="F37" s="77">
        <v>710</v>
      </c>
      <c r="G37" s="77"/>
      <c r="H37" s="46">
        <v>746</v>
      </c>
      <c r="I37" s="77">
        <v>1042</v>
      </c>
      <c r="J37" s="77"/>
      <c r="K37" s="46">
        <v>1094</v>
      </c>
    </row>
  </sheetData>
  <mergeCells count="69">
    <mergeCell ref="F37:G37"/>
    <mergeCell ref="I37:J37"/>
    <mergeCell ref="G4:H4"/>
    <mergeCell ref="F34:G34"/>
    <mergeCell ref="I34:J34"/>
    <mergeCell ref="F35:G35"/>
    <mergeCell ref="I35:J35"/>
    <mergeCell ref="F36:G36"/>
    <mergeCell ref="I36:J36"/>
    <mergeCell ref="F31:G31"/>
    <mergeCell ref="I31:J31"/>
    <mergeCell ref="F32:G32"/>
    <mergeCell ref="I32:J32"/>
    <mergeCell ref="F33:G33"/>
    <mergeCell ref="I33:J33"/>
    <mergeCell ref="F28:G28"/>
    <mergeCell ref="I28:J28"/>
    <mergeCell ref="F29:G29"/>
    <mergeCell ref="I29:J29"/>
    <mergeCell ref="F30:G30"/>
    <mergeCell ref="I30:J30"/>
    <mergeCell ref="F25:G25"/>
    <mergeCell ref="I25:J25"/>
    <mergeCell ref="F26:G26"/>
    <mergeCell ref="I26:J26"/>
    <mergeCell ref="F27:G27"/>
    <mergeCell ref="I27:J27"/>
    <mergeCell ref="F22:G22"/>
    <mergeCell ref="I22:J22"/>
    <mergeCell ref="F23:G23"/>
    <mergeCell ref="I23:J23"/>
    <mergeCell ref="F24:G24"/>
    <mergeCell ref="I24:J24"/>
    <mergeCell ref="F19:G19"/>
    <mergeCell ref="I19:J19"/>
    <mergeCell ref="F20:G20"/>
    <mergeCell ref="I20:J20"/>
    <mergeCell ref="F21:G21"/>
    <mergeCell ref="I21:J21"/>
    <mergeCell ref="F16:G16"/>
    <mergeCell ref="I16:J16"/>
    <mergeCell ref="F17:G17"/>
    <mergeCell ref="I17:J17"/>
    <mergeCell ref="F18:G18"/>
    <mergeCell ref="I18:J18"/>
    <mergeCell ref="F13:G13"/>
    <mergeCell ref="I13:J13"/>
    <mergeCell ref="F14:G14"/>
    <mergeCell ref="I14:J14"/>
    <mergeCell ref="F15:G15"/>
    <mergeCell ref="I15:J15"/>
    <mergeCell ref="F10:G10"/>
    <mergeCell ref="I10:J10"/>
    <mergeCell ref="F11:G11"/>
    <mergeCell ref="I11:J11"/>
    <mergeCell ref="F12:G12"/>
    <mergeCell ref="I12:J12"/>
    <mergeCell ref="F7:G7"/>
    <mergeCell ref="I7:J7"/>
    <mergeCell ref="F8:G8"/>
    <mergeCell ref="I8:J8"/>
    <mergeCell ref="F9:G9"/>
    <mergeCell ref="I9:J9"/>
    <mergeCell ref="D4:E4"/>
    <mergeCell ref="J4:K4"/>
    <mergeCell ref="F5:G5"/>
    <mergeCell ref="I5:J5"/>
    <mergeCell ref="F6:G6"/>
    <mergeCell ref="I6:J6"/>
  </mergeCells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Note</vt:lpstr>
      <vt:lpstr>Apx Table B.1</vt:lpstr>
      <vt:lpstr>Apx Table B.2</vt:lpstr>
      <vt:lpstr>Apx Table B.3</vt:lpstr>
      <vt:lpstr>Apx Table B.4,5&amp;6</vt:lpstr>
      <vt:lpstr>Apx Table B.7</vt:lpstr>
      <vt:lpstr>Apx Table B.8</vt:lpstr>
      <vt:lpstr>Apx Table B.9&amp;10</vt:lpstr>
      <vt:lpstr>Apx Table B.11</vt:lpstr>
      <vt:lpstr>'Apx Table B.1'!_Toc38957271</vt:lpstr>
      <vt:lpstr>'Apx Table B.2'!_Toc38957272</vt:lpstr>
      <vt:lpstr>'Apx Table B.2'!OLE_LINK1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Paul (Energy, Newcastle)</dc:creator>
  <cp:lastModifiedBy>Markus MANNHEIM</cp:lastModifiedBy>
  <dcterms:created xsi:type="dcterms:W3CDTF">2020-04-27T23:21:17Z</dcterms:created>
  <dcterms:modified xsi:type="dcterms:W3CDTF">2025-08-28T08:59:32Z</dcterms:modified>
</cp:coreProperties>
</file>