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2-vd\2-AmtlicheVermessung\22-DirekteAufsicht-AV\2209-GL\Modul-AV\Uebungen-Modul-AV\Berechnungsaufgaben\Messung-Mittelwert_Zimmerbreite\"/>
    </mc:Choice>
  </mc:AlternateContent>
  <bookViews>
    <workbookView xWindow="1200" yWindow="120" windowWidth="38115" windowHeight="1795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Tabelle1!$A$1:$F$142</definedName>
  </definedNames>
  <calcPr calcId="152511"/>
</workbook>
</file>

<file path=xl/calcChain.xml><?xml version="1.0" encoding="utf-8"?>
<calcChain xmlns="http://schemas.openxmlformats.org/spreadsheetml/2006/main">
  <c r="D79" i="1" l="1"/>
  <c r="E79" i="1" s="1"/>
  <c r="D76" i="1"/>
  <c r="E76" i="1" s="1"/>
  <c r="B128" i="1"/>
  <c r="B130" i="1" s="1"/>
  <c r="B131" i="1" s="1"/>
  <c r="B132" i="1" s="1"/>
  <c r="B124" i="1"/>
  <c r="C123" i="1"/>
  <c r="B123" i="1"/>
  <c r="D116" i="1" s="1"/>
  <c r="B90" i="1"/>
  <c r="B92" i="1" s="1"/>
  <c r="B93" i="1" s="1"/>
  <c r="B94" i="1" s="1"/>
  <c r="D88" i="1"/>
  <c r="B86" i="1"/>
  <c r="C85" i="1"/>
  <c r="B85" i="1"/>
  <c r="D77" i="1" s="1"/>
  <c r="E77" i="1" s="1"/>
  <c r="B56" i="1"/>
  <c r="B58" i="1" s="1"/>
  <c r="B59" i="1" s="1"/>
  <c r="B60" i="1" s="1"/>
  <c r="B52" i="1"/>
  <c r="C51" i="1"/>
  <c r="B51" i="1"/>
  <c r="D44" i="1" s="1"/>
  <c r="B18" i="1"/>
  <c r="B20" i="1" s="1"/>
  <c r="B21" i="1" s="1"/>
  <c r="B22" i="1" s="1"/>
  <c r="B14" i="1"/>
  <c r="C13" i="1"/>
  <c r="B13" i="1"/>
  <c r="D5" i="1" s="1"/>
  <c r="D47" i="1" l="1"/>
  <c r="F47" i="1" s="1"/>
  <c r="D54" i="1"/>
  <c r="D80" i="1"/>
  <c r="E80" i="1" s="1"/>
  <c r="D82" i="1"/>
  <c r="E82" i="1" s="1"/>
  <c r="D78" i="1"/>
  <c r="E78" i="1" s="1"/>
  <c r="D42" i="1"/>
  <c r="F42" i="1" s="1"/>
  <c r="D43" i="1"/>
  <c r="F43" i="1" s="1"/>
  <c r="D41" i="1"/>
  <c r="F41" i="1" s="1"/>
  <c r="D46" i="1"/>
  <c r="F46" i="1" s="1"/>
  <c r="D126" i="1"/>
  <c r="D81" i="1"/>
  <c r="E81" i="1" s="1"/>
  <c r="D16" i="1"/>
  <c r="D4" i="1"/>
  <c r="F4" i="1" s="1"/>
  <c r="D7" i="1"/>
  <c r="F7" i="1" s="1"/>
  <c r="D8" i="1"/>
  <c r="F8" i="1" s="1"/>
  <c r="E116" i="1"/>
  <c r="D118" i="1"/>
  <c r="E118" i="1" s="1"/>
  <c r="D115" i="1"/>
  <c r="E115" i="1" s="1"/>
  <c r="D113" i="1"/>
  <c r="E113" i="1" s="1"/>
  <c r="D120" i="1"/>
  <c r="E120" i="1" s="1"/>
  <c r="D114" i="1"/>
  <c r="E114" i="1" s="1"/>
  <c r="D119" i="1"/>
  <c r="E119" i="1" s="1"/>
  <c r="D117" i="1"/>
  <c r="E117" i="1" s="1"/>
  <c r="F5" i="1"/>
  <c r="E5" i="1"/>
  <c r="F44" i="1"/>
  <c r="E44" i="1"/>
  <c r="E41" i="1"/>
  <c r="E47" i="1"/>
  <c r="D6" i="1"/>
  <c r="E42" i="1"/>
  <c r="D45" i="1"/>
  <c r="D9" i="1"/>
  <c r="D48" i="1"/>
  <c r="E43" i="1"/>
  <c r="E7" i="1"/>
  <c r="D10" i="1"/>
  <c r="E46" i="1"/>
  <c r="D51" i="1" l="1"/>
  <c r="E8" i="1"/>
  <c r="E4" i="1"/>
  <c r="F79" i="1"/>
  <c r="F118" i="1"/>
  <c r="F82" i="1"/>
  <c r="E123" i="1"/>
  <c r="D123" i="1"/>
  <c r="F113" i="1"/>
  <c r="F77" i="1"/>
  <c r="F116" i="1"/>
  <c r="F119" i="1"/>
  <c r="F80" i="1"/>
  <c r="F114" i="1"/>
  <c r="F78" i="1"/>
  <c r="F117" i="1"/>
  <c r="F81" i="1"/>
  <c r="F120" i="1"/>
  <c r="F76" i="1"/>
  <c r="E85" i="1"/>
  <c r="D85" i="1"/>
  <c r="F115" i="1"/>
  <c r="E6" i="1"/>
  <c r="F6" i="1"/>
  <c r="F48" i="1"/>
  <c r="E48" i="1"/>
  <c r="D13" i="1"/>
  <c r="F9" i="1"/>
  <c r="E9" i="1"/>
  <c r="F45" i="1"/>
  <c r="E45" i="1"/>
  <c r="E51" i="1" s="1"/>
  <c r="E10" i="1"/>
  <c r="F10" i="1"/>
  <c r="F51" i="1" l="1"/>
  <c r="B53" i="1" s="1"/>
  <c r="B54" i="1" s="1"/>
  <c r="F13" i="1"/>
  <c r="B15" i="1" s="1"/>
  <c r="B16" i="1" s="1"/>
  <c r="E13" i="1"/>
  <c r="F123" i="1"/>
  <c r="B125" i="1" s="1"/>
  <c r="B126" i="1" s="1"/>
  <c r="F85" i="1"/>
  <c r="B87" i="1" s="1"/>
  <c r="B88" i="1" s="1"/>
</calcChain>
</file>

<file path=xl/sharedStrings.xml><?xml version="1.0" encoding="utf-8"?>
<sst xmlns="http://schemas.openxmlformats.org/spreadsheetml/2006/main" count="100" uniqueCount="30">
  <si>
    <t>"statistisch unabhängige, gleich genaue Messungen li"</t>
  </si>
  <si>
    <t>Zimmerbreite
 in m</t>
  </si>
  <si>
    <t>v (cm)</t>
  </si>
  <si>
    <t>Testgrösse
wi = v / mv</t>
  </si>
  <si>
    <t>v v</t>
  </si>
  <si>
    <t>1. Beobachtung</t>
  </si>
  <si>
    <t>2. Beobachtung</t>
  </si>
  <si>
    <t>3. Beobachtung</t>
  </si>
  <si>
    <t>4. Beobachtung</t>
  </si>
  <si>
    <t>5. Beobachtung</t>
  </si>
  <si>
    <t>6. Beobachtung</t>
  </si>
  <si>
    <t>7. Beobachtung</t>
  </si>
  <si>
    <t>Mittel in m (Unbekannte)</t>
  </si>
  <si>
    <t>Median (aus sortierten Werten)</t>
  </si>
  <si>
    <r>
      <t>Mittlerer Fehler</t>
    </r>
    <r>
      <rPr>
        <sz val="11"/>
        <color theme="1"/>
        <rFont val="Calibri"/>
        <family val="2"/>
        <scheme val="minor"/>
      </rPr>
      <t xml:space="preserve"> jeder </t>
    </r>
    <r>
      <rPr>
        <b/>
        <sz val="10"/>
        <rFont val="Arial"/>
        <family val="2"/>
      </rPr>
      <t>einzelnen</t>
    </r>
    <r>
      <rPr>
        <sz val="11"/>
        <color theme="1"/>
        <rFont val="Calibri"/>
        <family val="2"/>
        <scheme val="minor"/>
      </rPr>
      <t xml:space="preserve"> Beobachtung in cm: 
</t>
    </r>
    <r>
      <rPr>
        <b/>
        <sz val="10"/>
        <rFont val="Arial"/>
        <family val="2"/>
      </rPr>
      <t xml:space="preserve">m </t>
    </r>
    <r>
      <rPr>
        <sz val="11"/>
        <color theme="1"/>
        <rFont val="Calibri"/>
        <family val="2"/>
        <scheme val="minor"/>
      </rPr>
      <t>= Wurzel (Summe v v / n-1)</t>
    </r>
  </si>
  <si>
    <r>
      <t xml:space="preserve">Mittlerer Fehler am Mittel in cm:
</t>
    </r>
    <r>
      <rPr>
        <b/>
        <sz val="10"/>
        <rFont val="Arial"/>
        <family val="2"/>
      </rPr>
      <t>M</t>
    </r>
    <r>
      <rPr>
        <sz val="11"/>
        <color theme="1"/>
        <rFont val="Calibri"/>
        <family val="2"/>
        <scheme val="minor"/>
      </rPr>
      <t xml:space="preserve"> = m / Wurzel n</t>
    </r>
  </si>
  <si>
    <t>Statistische Angaben:</t>
  </si>
  <si>
    <t>Anzahl Beobachtungen n</t>
  </si>
  <si>
    <t>Anzahl Unbekannte u</t>
  </si>
  <si>
    <t>Überschüssige Beobachtungen f=n-u</t>
  </si>
  <si>
    <r>
      <t xml:space="preserve">Redundanzanteil </t>
    </r>
    <r>
      <rPr>
        <b/>
        <sz val="10"/>
        <color indexed="10"/>
        <rFont val="Arial"/>
        <family val="2"/>
      </rPr>
      <t>zi</t>
    </r>
    <r>
      <rPr>
        <sz val="10"/>
        <color indexed="10"/>
        <rFont val="Arial"/>
        <family val="2"/>
      </rPr>
      <t xml:space="preserve"> jeder Messung: (n-1)/n</t>
    </r>
  </si>
  <si>
    <t>Mittlerer Fehler jeder Verbesserung: mv = m*zi</t>
  </si>
  <si>
    <t>8. Beobachtung falscher dm</t>
  </si>
  <si>
    <t>Median (aus sortierten Werten!)</t>
  </si>
  <si>
    <t>8. Beobachtung falscher m</t>
  </si>
  <si>
    <t>mittl.Fehler
 geschätzt in m</t>
  </si>
  <si>
    <r>
      <t>Mittlerer Fehler</t>
    </r>
    <r>
      <rPr>
        <sz val="11"/>
        <color theme="1"/>
        <rFont val="Calibri"/>
        <family val="2"/>
        <scheme val="minor"/>
      </rPr>
      <t xml:space="preserve"> jeder </t>
    </r>
    <r>
      <rPr>
        <b/>
        <sz val="10"/>
        <rFont val="Arial"/>
        <family val="2"/>
      </rPr>
      <t>einzelnen</t>
    </r>
    <r>
      <rPr>
        <sz val="11"/>
        <color theme="1"/>
        <rFont val="Calibri"/>
        <family val="2"/>
        <scheme val="minor"/>
      </rPr>
      <t xml:space="preserve"> Beobachtung </t>
    </r>
    <r>
      <rPr>
        <b/>
        <sz val="11"/>
        <color theme="1"/>
        <rFont val="Calibri"/>
        <family val="2"/>
        <scheme val="minor"/>
      </rPr>
      <t>in cm</t>
    </r>
    <r>
      <rPr>
        <sz val="11"/>
        <color theme="1"/>
        <rFont val="Calibri"/>
        <family val="2"/>
        <scheme val="minor"/>
      </rPr>
      <t xml:space="preserve">: 
</t>
    </r>
    <r>
      <rPr>
        <b/>
        <sz val="10"/>
        <rFont val="Arial"/>
        <family val="2"/>
      </rPr>
      <t xml:space="preserve">m </t>
    </r>
    <r>
      <rPr>
        <sz val="11"/>
        <color theme="1"/>
        <rFont val="Calibri"/>
        <family val="2"/>
        <scheme val="minor"/>
      </rPr>
      <t>= Wurzel (Summe v v / n-1)</t>
    </r>
  </si>
  <si>
    <t>Erfahrungswert in cm</t>
  </si>
  <si>
    <t>Einfaches Messbeispiel (mit Doppelmeter) AV- Klasse 2017: 7 Beobachtende je für Distanzmessung</t>
  </si>
  <si>
    <t>Einfaches Messbeispiel (von Auge geschätzt) AV- Klasse 2017: 7 Beobachtende je für Distanzmessung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</si>
</sst>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b/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3" fillId="0" borderId="0" xfId="0" applyFont="1" applyAlignment="1">
      <alignment vertical="center"/>
    </xf>
    <xf numFmtId="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4" fontId="0" fillId="0" borderId="5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0" fontId="2" fillId="0" borderId="7" xfId="0" applyFont="1" applyBorder="1" applyAlignment="1">
      <alignment vertical="center"/>
    </xf>
    <xf numFmtId="4" fontId="2" fillId="0" borderId="5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4" fontId="2" fillId="0" borderId="6" xfId="0" applyNumberFormat="1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164" fontId="8" fillId="2" borderId="0" xfId="0" applyNumberFormat="1" applyFont="1" applyFill="1" applyBorder="1" applyAlignment="1">
      <alignment horizontal="center" vertical="center"/>
    </xf>
    <xf numFmtId="2" fontId="0" fillId="0" borderId="0" xfId="0" applyNumberForma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4" fontId="2" fillId="0" borderId="10" xfId="0" applyNumberFormat="1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2" fontId="0" fillId="0" borderId="11" xfId="0" applyNumberFormat="1" applyBorder="1" applyAlignment="1">
      <alignment vertical="center"/>
    </xf>
    <xf numFmtId="0" fontId="4" fillId="0" borderId="4" xfId="0" applyFont="1" applyBorder="1"/>
    <xf numFmtId="4" fontId="6" fillId="0" borderId="6" xfId="0" applyNumberFormat="1" applyFont="1" applyBorder="1" applyAlignment="1">
      <alignment horizontal="center"/>
    </xf>
    <xf numFmtId="4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/>
    <xf numFmtId="0" fontId="6" fillId="0" borderId="0" xfId="0" applyFont="1" applyBorder="1"/>
    <xf numFmtId="2" fontId="6" fillId="0" borderId="0" xfId="0" applyNumberFormat="1" applyFont="1" applyBorder="1"/>
    <xf numFmtId="0" fontId="6" fillId="0" borderId="4" xfId="0" applyFont="1" applyBorder="1"/>
    <xf numFmtId="3" fontId="6" fillId="0" borderId="6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/>
    <xf numFmtId="164" fontId="6" fillId="0" borderId="6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0" fontId="4" fillId="0" borderId="0" xfId="0" applyFont="1" applyFill="1" applyBorder="1"/>
    <xf numFmtId="0" fontId="2" fillId="0" borderId="4" xfId="0" applyFont="1" applyBorder="1" applyAlignment="1">
      <alignment horizontal="center"/>
    </xf>
    <xf numFmtId="4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vertical="center" wrapText="1"/>
    </xf>
    <xf numFmtId="164" fontId="8" fillId="2" borderId="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0" fillId="0" borderId="8" xfId="0" applyBorder="1"/>
    <xf numFmtId="2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2"/>
  <sheetViews>
    <sheetView tabSelected="1" topLeftCell="A76" workbookViewId="0">
      <selection activeCell="A74" sqref="A74"/>
    </sheetView>
  </sheetViews>
  <sheetFormatPr baseColWidth="10" defaultRowHeight="15" x14ac:dyDescent="0.25"/>
  <cols>
    <col min="1" max="1" width="54.28515625" customWidth="1"/>
    <col min="2" max="2" width="15.28515625" customWidth="1"/>
    <col min="3" max="3" width="13" customWidth="1"/>
    <col min="4" max="4" width="16.7109375" customWidth="1"/>
    <col min="5" max="5" width="12.140625" customWidth="1"/>
    <col min="6" max="6" width="12.140625" bestFit="1" customWidth="1"/>
  </cols>
  <sheetData>
    <row r="1" spans="1:6" x14ac:dyDescent="0.25">
      <c r="A1" s="1" t="s">
        <v>28</v>
      </c>
      <c r="B1" s="2"/>
      <c r="C1" s="2"/>
      <c r="D1" s="3"/>
      <c r="F1" s="4"/>
    </row>
    <row r="2" spans="1:6" x14ac:dyDescent="0.25">
      <c r="A2" s="5"/>
      <c r="B2" s="6"/>
      <c r="C2" s="6"/>
      <c r="D2" s="7"/>
      <c r="E2" s="8"/>
      <c r="F2" s="9"/>
    </row>
    <row r="3" spans="1:6" ht="38.25" x14ac:dyDescent="0.25">
      <c r="A3" s="10" t="s">
        <v>0</v>
      </c>
      <c r="B3" s="11" t="s">
        <v>1</v>
      </c>
      <c r="C3" s="12" t="s">
        <v>25</v>
      </c>
      <c r="D3" s="13" t="s">
        <v>2</v>
      </c>
      <c r="E3" s="14" t="s">
        <v>3</v>
      </c>
      <c r="F3" s="15" t="s">
        <v>4</v>
      </c>
    </row>
    <row r="4" spans="1:6" x14ac:dyDescent="0.25">
      <c r="A4" s="16" t="s">
        <v>5</v>
      </c>
      <c r="B4" s="17">
        <v>8.4600000000000009</v>
      </c>
      <c r="C4" s="18">
        <v>0.01</v>
      </c>
      <c r="D4" s="19">
        <f t="shared" ref="D4:D10" si="0">(+$B$13-B4)*100</f>
        <v>2.1428571428570464</v>
      </c>
      <c r="E4" s="20">
        <f t="shared" ref="E4:E10" si="1">+D4/$B$22</f>
        <v>1.2499999999999438</v>
      </c>
      <c r="F4" s="21">
        <f t="shared" ref="F4:F10" si="2">+D4*D4</f>
        <v>4.5918367346934641</v>
      </c>
    </row>
    <row r="5" spans="1:6" x14ac:dyDescent="0.25">
      <c r="A5" s="16" t="s">
        <v>6</v>
      </c>
      <c r="B5" s="22">
        <v>8.4600000000000009</v>
      </c>
      <c r="C5" s="18">
        <v>0.02</v>
      </c>
      <c r="D5" s="19">
        <f t="shared" si="0"/>
        <v>2.1428571428570464</v>
      </c>
      <c r="E5" s="20">
        <f t="shared" si="1"/>
        <v>1.2499999999999438</v>
      </c>
      <c r="F5" s="21">
        <f t="shared" si="2"/>
        <v>4.5918367346934641</v>
      </c>
    </row>
    <row r="6" spans="1:6" x14ac:dyDescent="0.25">
      <c r="A6" s="16" t="s">
        <v>7</v>
      </c>
      <c r="B6" s="22">
        <v>8.4700000000000006</v>
      </c>
      <c r="C6" s="18">
        <v>0.05</v>
      </c>
      <c r="D6" s="19">
        <f t="shared" si="0"/>
        <v>1.1428571428570677</v>
      </c>
      <c r="E6" s="20">
        <f t="shared" si="1"/>
        <v>0.66666666666662289</v>
      </c>
      <c r="F6" s="21">
        <f t="shared" si="2"/>
        <v>1.3061224489794201</v>
      </c>
    </row>
    <row r="7" spans="1:6" x14ac:dyDescent="0.25">
      <c r="A7" s="16" t="s">
        <v>8</v>
      </c>
      <c r="B7" s="22">
        <v>8.48</v>
      </c>
      <c r="C7" s="18">
        <v>0.01</v>
      </c>
      <c r="D7" s="19">
        <f t="shared" si="0"/>
        <v>0.14285714285708906</v>
      </c>
      <c r="E7" s="20">
        <f t="shared" si="1"/>
        <v>8.3333333333301951E-2</v>
      </c>
      <c r="F7" s="21">
        <f t="shared" si="2"/>
        <v>2.0408163265290751E-2</v>
      </c>
    </row>
    <row r="8" spans="1:6" x14ac:dyDescent="0.25">
      <c r="A8" s="16" t="s">
        <v>9</v>
      </c>
      <c r="B8" s="22">
        <v>8.5</v>
      </c>
      <c r="C8" s="18">
        <v>0.02</v>
      </c>
      <c r="D8" s="19">
        <f t="shared" si="0"/>
        <v>-1.8571428571428683</v>
      </c>
      <c r="E8" s="20">
        <f t="shared" si="1"/>
        <v>-1.0833333333333399</v>
      </c>
      <c r="F8" s="21">
        <f t="shared" si="2"/>
        <v>3.448979591836776</v>
      </c>
    </row>
    <row r="9" spans="1:6" x14ac:dyDescent="0.25">
      <c r="A9" s="16" t="s">
        <v>10</v>
      </c>
      <c r="B9" s="22">
        <v>8.5</v>
      </c>
      <c r="C9" s="18">
        <v>0.02</v>
      </c>
      <c r="D9" s="19">
        <f t="shared" si="0"/>
        <v>-1.8571428571428683</v>
      </c>
      <c r="E9" s="20">
        <f t="shared" si="1"/>
        <v>-1.0833333333333399</v>
      </c>
      <c r="F9" s="21">
        <f t="shared" si="2"/>
        <v>3.448979591836776</v>
      </c>
    </row>
    <row r="10" spans="1:6" x14ac:dyDescent="0.25">
      <c r="A10" s="16" t="s">
        <v>11</v>
      </c>
      <c r="B10" s="22">
        <v>8.5</v>
      </c>
      <c r="C10" s="18">
        <v>0.03</v>
      </c>
      <c r="D10" s="19">
        <f t="shared" si="0"/>
        <v>-1.8571428571428683</v>
      </c>
      <c r="E10" s="20">
        <f t="shared" si="1"/>
        <v>-1.0833333333333399</v>
      </c>
      <c r="F10" s="21">
        <f t="shared" si="2"/>
        <v>3.448979591836776</v>
      </c>
    </row>
    <row r="11" spans="1:6" x14ac:dyDescent="0.25">
      <c r="A11" s="16"/>
      <c r="B11" s="22"/>
      <c r="C11" s="18"/>
      <c r="D11" s="19"/>
      <c r="E11" s="20"/>
      <c r="F11" s="21"/>
    </row>
    <row r="12" spans="1:6" x14ac:dyDescent="0.25">
      <c r="A12" s="16"/>
      <c r="B12" s="22"/>
      <c r="C12" s="18"/>
      <c r="D12" s="19"/>
      <c r="E12" s="20"/>
      <c r="F12" s="21"/>
    </row>
    <row r="13" spans="1:6" ht="22.5" customHeight="1" x14ac:dyDescent="0.25">
      <c r="A13" s="23" t="s">
        <v>12</v>
      </c>
      <c r="B13" s="24">
        <f>AVERAGE(B4:B11)</f>
        <v>8.4814285714285713</v>
      </c>
      <c r="C13" s="24">
        <f>AVERAGE(C4:C11)</f>
        <v>2.2857142857142857E-2</v>
      </c>
      <c r="D13" s="25">
        <f>SUM(D4:D11)</f>
        <v>-3.5527136788005009E-13</v>
      </c>
      <c r="E13" s="26">
        <f>SUM(E4:E11)</f>
        <v>-2.0738966099997924E-13</v>
      </c>
      <c r="F13" s="27">
        <f>SUM(F4:F11)</f>
        <v>20.857142857141966</v>
      </c>
    </row>
    <row r="14" spans="1:6" ht="36" customHeight="1" x14ac:dyDescent="0.25">
      <c r="A14" s="28" t="s">
        <v>13</v>
      </c>
      <c r="B14" s="29">
        <f>MEDIAN(B4:B10)</f>
        <v>8.48</v>
      </c>
      <c r="C14" s="30"/>
      <c r="D14" s="31"/>
      <c r="E14" s="32"/>
      <c r="F14" s="33"/>
    </row>
    <row r="15" spans="1:6" ht="40.5" customHeight="1" x14ac:dyDescent="0.25">
      <c r="A15" s="34" t="s">
        <v>26</v>
      </c>
      <c r="B15" s="29">
        <f>SQRT(F13/B20)</f>
        <v>1.864454471471569</v>
      </c>
      <c r="C15" s="35">
        <v>2</v>
      </c>
      <c r="D15" s="63" t="s">
        <v>27</v>
      </c>
      <c r="E15" s="8"/>
      <c r="F15" s="36"/>
    </row>
    <row r="16" spans="1:6" ht="36.75" customHeight="1" x14ac:dyDescent="0.25">
      <c r="A16" s="37" t="s">
        <v>15</v>
      </c>
      <c r="B16" s="38">
        <f>+B15/SQRT(B18)</f>
        <v>0.70469755175944881</v>
      </c>
      <c r="C16" s="38"/>
      <c r="D16" s="38">
        <f>+C15/SQRT(B18)</f>
        <v>0.7559289460184544</v>
      </c>
      <c r="E16" s="39"/>
      <c r="F16" s="40"/>
    </row>
    <row r="17" spans="1:6" ht="23.25" customHeight="1" x14ac:dyDescent="0.25">
      <c r="A17" s="41" t="s">
        <v>16</v>
      </c>
      <c r="B17" s="42"/>
      <c r="C17" s="43"/>
      <c r="D17" s="44"/>
      <c r="E17" s="45"/>
      <c r="F17" s="46"/>
    </row>
    <row r="18" spans="1:6" x14ac:dyDescent="0.25">
      <c r="A18" s="47" t="s">
        <v>17</v>
      </c>
      <c r="B18" s="48">
        <f>COUNT(B4:B11)</f>
        <v>7</v>
      </c>
      <c r="C18" s="49"/>
      <c r="D18" s="44"/>
      <c r="E18" s="45"/>
      <c r="F18" s="46"/>
    </row>
    <row r="19" spans="1:6" x14ac:dyDescent="0.25">
      <c r="A19" s="47" t="s">
        <v>18</v>
      </c>
      <c r="B19" s="48">
        <v>1</v>
      </c>
      <c r="C19" s="49"/>
      <c r="D19" s="44"/>
      <c r="E19" s="45"/>
      <c r="F19" s="46"/>
    </row>
    <row r="20" spans="1:6" x14ac:dyDescent="0.25">
      <c r="A20" s="47" t="s">
        <v>19</v>
      </c>
      <c r="B20" s="48">
        <f>+B18-B19</f>
        <v>6</v>
      </c>
      <c r="C20" s="49"/>
      <c r="D20" s="44"/>
      <c r="E20" s="50"/>
      <c r="F20" s="46"/>
    </row>
    <row r="21" spans="1:6" x14ac:dyDescent="0.25">
      <c r="A21" s="47" t="s">
        <v>20</v>
      </c>
      <c r="B21" s="51">
        <f>+B20/B18</f>
        <v>0.8571428571428571</v>
      </c>
      <c r="C21" s="52"/>
      <c r="D21" s="44"/>
      <c r="E21" s="44"/>
      <c r="F21" s="46"/>
    </row>
    <row r="22" spans="1:6" x14ac:dyDescent="0.25">
      <c r="A22" s="47" t="s">
        <v>21</v>
      </c>
      <c r="B22" s="53">
        <f>+C15*B21</f>
        <v>1.7142857142857142</v>
      </c>
      <c r="C22" s="54"/>
      <c r="D22" s="44"/>
      <c r="E22" s="45"/>
      <c r="F22" s="46"/>
    </row>
    <row r="23" spans="1:6" x14ac:dyDescent="0.25">
      <c r="A23" s="55"/>
      <c r="B23" s="49"/>
      <c r="C23" s="49"/>
      <c r="D23" s="56"/>
      <c r="E23" s="55"/>
      <c r="F23" s="57"/>
    </row>
    <row r="24" spans="1:6" x14ac:dyDescent="0.25">
      <c r="A24" s="58"/>
      <c r="B24" s="49"/>
      <c r="C24" s="49"/>
      <c r="D24" s="56"/>
      <c r="E24" s="55"/>
      <c r="F24" s="57"/>
    </row>
    <row r="25" spans="1:6" x14ac:dyDescent="0.25">
      <c r="B25" s="2"/>
      <c r="C25" s="2"/>
      <c r="D25" s="3"/>
      <c r="F25" s="4"/>
    </row>
    <row r="26" spans="1:6" x14ac:dyDescent="0.25">
      <c r="B26" s="2"/>
      <c r="C26" s="2"/>
      <c r="D26" s="3"/>
      <c r="F26" s="4"/>
    </row>
    <row r="27" spans="1:6" x14ac:dyDescent="0.25">
      <c r="B27" s="2"/>
      <c r="C27" s="2"/>
      <c r="D27" s="3"/>
      <c r="F27" s="4"/>
    </row>
    <row r="28" spans="1:6" x14ac:dyDescent="0.25">
      <c r="B28" s="2"/>
      <c r="C28" s="2"/>
      <c r="D28" s="3"/>
      <c r="F28" s="4"/>
    </row>
    <row r="29" spans="1:6" x14ac:dyDescent="0.25">
      <c r="B29" s="2"/>
      <c r="C29" s="2"/>
      <c r="D29" s="3"/>
      <c r="F29" s="4"/>
    </row>
    <row r="30" spans="1:6" x14ac:dyDescent="0.25">
      <c r="B30" s="2"/>
      <c r="C30" s="2"/>
      <c r="D30" s="3"/>
      <c r="F30" s="4"/>
    </row>
    <row r="31" spans="1:6" x14ac:dyDescent="0.25">
      <c r="B31" s="2"/>
      <c r="C31" s="2"/>
      <c r="D31" s="3"/>
      <c r="F31" s="4"/>
    </row>
    <row r="32" spans="1:6" x14ac:dyDescent="0.25">
      <c r="B32" s="2"/>
      <c r="C32" s="2"/>
      <c r="D32" s="3"/>
      <c r="F32" s="4"/>
    </row>
    <row r="33" spans="1:6" x14ac:dyDescent="0.25">
      <c r="B33" s="2"/>
      <c r="C33" s="2"/>
      <c r="D33" s="3"/>
      <c r="F33" s="4"/>
    </row>
    <row r="34" spans="1:6" x14ac:dyDescent="0.25">
      <c r="B34" s="2"/>
      <c r="C34" s="2"/>
      <c r="D34" s="3"/>
      <c r="F34" s="4"/>
    </row>
    <row r="35" spans="1:6" x14ac:dyDescent="0.25">
      <c r="B35" s="2"/>
      <c r="C35" s="2"/>
      <c r="D35" s="3"/>
      <c r="F35" s="4"/>
    </row>
    <row r="36" spans="1:6" x14ac:dyDescent="0.25">
      <c r="B36" s="2"/>
      <c r="C36" s="2"/>
      <c r="D36" s="3"/>
      <c r="F36" s="4"/>
    </row>
    <row r="37" spans="1:6" x14ac:dyDescent="0.25">
      <c r="B37" s="2"/>
      <c r="C37" s="2"/>
      <c r="D37" s="3"/>
      <c r="F37" s="4"/>
    </row>
    <row r="38" spans="1:6" x14ac:dyDescent="0.25">
      <c r="B38" s="2"/>
      <c r="C38" s="2"/>
      <c r="D38" s="3"/>
      <c r="F38" s="4"/>
    </row>
    <row r="39" spans="1:6" x14ac:dyDescent="0.25">
      <c r="B39" s="2"/>
      <c r="C39" s="2"/>
      <c r="D39" s="3"/>
      <c r="F39" s="4"/>
    </row>
    <row r="40" spans="1:6" ht="38.25" x14ac:dyDescent="0.25">
      <c r="A40" s="10" t="s">
        <v>0</v>
      </c>
      <c r="B40" s="11" t="s">
        <v>1</v>
      </c>
      <c r="C40" s="12" t="s">
        <v>25</v>
      </c>
      <c r="D40" s="13" t="s">
        <v>2</v>
      </c>
      <c r="E40" s="14" t="s">
        <v>3</v>
      </c>
      <c r="F40" s="15" t="s">
        <v>4</v>
      </c>
    </row>
    <row r="41" spans="1:6" x14ac:dyDescent="0.25">
      <c r="A41" s="16" t="s">
        <v>5</v>
      </c>
      <c r="B41" s="17">
        <v>8.4600000000000009</v>
      </c>
      <c r="C41" s="18">
        <v>0.01</v>
      </c>
      <c r="D41" s="19">
        <f t="shared" ref="D41:D48" si="3">(+$B$51-B41)*100</f>
        <v>3.6249999999999005</v>
      </c>
      <c r="E41" s="20">
        <f t="shared" ref="E41:E48" si="4">+D41/$B$22</f>
        <v>2.1145833333332753</v>
      </c>
      <c r="F41" s="21">
        <f t="shared" ref="F41:F48" si="5">+D41*D41</f>
        <v>13.140624999999279</v>
      </c>
    </row>
    <row r="42" spans="1:6" x14ac:dyDescent="0.25">
      <c r="A42" s="16" t="s">
        <v>6</v>
      </c>
      <c r="B42" s="22">
        <v>8.4600000000000009</v>
      </c>
      <c r="C42" s="18">
        <v>0.02</v>
      </c>
      <c r="D42" s="19">
        <f t="shared" si="3"/>
        <v>3.6249999999999005</v>
      </c>
      <c r="E42" s="20">
        <f t="shared" si="4"/>
        <v>2.1145833333332753</v>
      </c>
      <c r="F42" s="21">
        <f t="shared" si="5"/>
        <v>13.140624999999279</v>
      </c>
    </row>
    <row r="43" spans="1:6" x14ac:dyDescent="0.25">
      <c r="A43" s="16" t="s">
        <v>7</v>
      </c>
      <c r="B43" s="22">
        <v>8.4700000000000006</v>
      </c>
      <c r="C43" s="18">
        <v>0.05</v>
      </c>
      <c r="D43" s="19">
        <f t="shared" si="3"/>
        <v>2.6249999999999218</v>
      </c>
      <c r="E43" s="20">
        <f t="shared" si="4"/>
        <v>1.5312499999999545</v>
      </c>
      <c r="F43" s="21">
        <f t="shared" si="5"/>
        <v>6.8906249999995897</v>
      </c>
    </row>
    <row r="44" spans="1:6" x14ac:dyDescent="0.25">
      <c r="A44" s="16" t="s">
        <v>8</v>
      </c>
      <c r="B44" s="22">
        <v>8.48</v>
      </c>
      <c r="C44" s="18">
        <v>0.01</v>
      </c>
      <c r="D44" s="19">
        <f t="shared" si="3"/>
        <v>1.6249999999999432</v>
      </c>
      <c r="E44" s="20">
        <f t="shared" si="4"/>
        <v>0.94791666666663355</v>
      </c>
      <c r="F44" s="21">
        <f t="shared" si="5"/>
        <v>2.6406249999998153</v>
      </c>
    </row>
    <row r="45" spans="1:6" x14ac:dyDescent="0.25">
      <c r="A45" s="16" t="s">
        <v>9</v>
      </c>
      <c r="B45" s="22">
        <v>8.5</v>
      </c>
      <c r="C45" s="18">
        <v>0.02</v>
      </c>
      <c r="D45" s="19">
        <f t="shared" si="3"/>
        <v>-0.37500000000001421</v>
      </c>
      <c r="E45" s="20">
        <f t="shared" si="4"/>
        <v>-0.2187500000000083</v>
      </c>
      <c r="F45" s="21">
        <f t="shared" si="5"/>
        <v>0.14062500000001066</v>
      </c>
    </row>
    <row r="46" spans="1:6" x14ac:dyDescent="0.25">
      <c r="A46" s="16" t="s">
        <v>10</v>
      </c>
      <c r="B46" s="22">
        <v>8.5</v>
      </c>
      <c r="C46" s="18">
        <v>0.02</v>
      </c>
      <c r="D46" s="19">
        <f t="shared" si="3"/>
        <v>-0.37500000000001421</v>
      </c>
      <c r="E46" s="20">
        <f t="shared" si="4"/>
        <v>-0.2187500000000083</v>
      </c>
      <c r="F46" s="21">
        <f t="shared" si="5"/>
        <v>0.14062500000001066</v>
      </c>
    </row>
    <row r="47" spans="1:6" x14ac:dyDescent="0.25">
      <c r="A47" s="16" t="s">
        <v>11</v>
      </c>
      <c r="B47" s="22">
        <v>8.5</v>
      </c>
      <c r="C47" s="18">
        <v>0.03</v>
      </c>
      <c r="D47" s="19">
        <f t="shared" si="3"/>
        <v>-0.37500000000001421</v>
      </c>
      <c r="E47" s="20">
        <f t="shared" si="4"/>
        <v>-0.2187500000000083</v>
      </c>
      <c r="F47" s="21">
        <f t="shared" si="5"/>
        <v>0.14062500000001066</v>
      </c>
    </row>
    <row r="48" spans="1:6" x14ac:dyDescent="0.25">
      <c r="A48" s="59" t="s">
        <v>22</v>
      </c>
      <c r="B48" s="60">
        <v>8.6</v>
      </c>
      <c r="C48" s="18">
        <v>0.01</v>
      </c>
      <c r="D48" s="19">
        <f t="shared" si="3"/>
        <v>-10.374999999999979</v>
      </c>
      <c r="E48" s="20">
        <f t="shared" si="4"/>
        <v>-6.0520833333333215</v>
      </c>
      <c r="F48" s="21">
        <f t="shared" si="5"/>
        <v>107.64062499999956</v>
      </c>
    </row>
    <row r="49" spans="1:6" x14ac:dyDescent="0.25">
      <c r="A49" s="16"/>
      <c r="B49" s="22"/>
      <c r="C49" s="18"/>
      <c r="D49" s="19"/>
      <c r="E49" s="20"/>
      <c r="F49" s="21"/>
    </row>
    <row r="50" spans="1:6" x14ac:dyDescent="0.25">
      <c r="A50" s="16"/>
      <c r="B50" s="22"/>
      <c r="C50" s="18"/>
      <c r="D50" s="19"/>
      <c r="E50" s="20"/>
      <c r="F50" s="21"/>
    </row>
    <row r="51" spans="1:6" x14ac:dyDescent="0.25">
      <c r="A51" s="23" t="s">
        <v>12</v>
      </c>
      <c r="B51" s="24">
        <f>AVERAGE(B41:B49)</f>
        <v>8.4962499999999999</v>
      </c>
      <c r="C51" s="24">
        <f>AVERAGE(C41:C49)</f>
        <v>2.1250000000000002E-2</v>
      </c>
      <c r="D51" s="25">
        <f>SUM(D41:D49)</f>
        <v>-3.5527136788005009E-13</v>
      </c>
      <c r="E51" s="26">
        <f>SUM(E41:E49)</f>
        <v>-2.0694557179012918E-13</v>
      </c>
      <c r="F51" s="27">
        <f>SUM(F41:F49)</f>
        <v>143.87499999999756</v>
      </c>
    </row>
    <row r="52" spans="1:6" ht="37.5" customHeight="1" x14ac:dyDescent="0.25">
      <c r="A52" s="28" t="s">
        <v>23</v>
      </c>
      <c r="B52" s="29">
        <f>MEDIAN(B41:B48)</f>
        <v>8.49</v>
      </c>
      <c r="C52" s="30"/>
      <c r="D52" s="31"/>
      <c r="E52" s="32"/>
      <c r="F52" s="33"/>
    </row>
    <row r="53" spans="1:6" ht="30" x14ac:dyDescent="0.25">
      <c r="A53" s="61" t="s">
        <v>26</v>
      </c>
      <c r="B53" s="24">
        <f>SQRT(F51/B58)</f>
        <v>4.5336046837556401</v>
      </c>
      <c r="C53" s="62">
        <v>2</v>
      </c>
      <c r="D53" s="63" t="s">
        <v>27</v>
      </c>
      <c r="E53" s="64"/>
      <c r="F53" s="65"/>
    </row>
    <row r="54" spans="1:6" ht="37.5" customHeight="1" x14ac:dyDescent="0.25">
      <c r="A54" s="37" t="s">
        <v>15</v>
      </c>
      <c r="B54" s="38">
        <f>+B53/SQRT(B56)</f>
        <v>1.602871307551353</v>
      </c>
      <c r="C54" s="38"/>
      <c r="D54" s="38">
        <f>+C53/SQRT(B56)</f>
        <v>0.70710678118654746</v>
      </c>
      <c r="E54" s="39"/>
      <c r="F54" s="40"/>
    </row>
    <row r="55" spans="1:6" ht="26.25" customHeight="1" x14ac:dyDescent="0.25">
      <c r="A55" s="41" t="s">
        <v>16</v>
      </c>
      <c r="B55" s="42"/>
      <c r="C55" s="43"/>
      <c r="D55" s="44"/>
      <c r="E55" s="45"/>
      <c r="F55" s="46"/>
    </row>
    <row r="56" spans="1:6" x14ac:dyDescent="0.25">
      <c r="A56" s="47" t="s">
        <v>17</v>
      </c>
      <c r="B56" s="48">
        <f>COUNT(B41:B49)</f>
        <v>8</v>
      </c>
      <c r="C56" s="49"/>
      <c r="D56" s="44"/>
      <c r="E56" s="45"/>
      <c r="F56" s="46"/>
    </row>
    <row r="57" spans="1:6" x14ac:dyDescent="0.25">
      <c r="A57" s="47" t="s">
        <v>18</v>
      </c>
      <c r="B57" s="48">
        <v>1</v>
      </c>
      <c r="C57" s="49"/>
      <c r="D57" s="44"/>
      <c r="E57" s="45"/>
      <c r="F57" s="46"/>
    </row>
    <row r="58" spans="1:6" x14ac:dyDescent="0.25">
      <c r="A58" s="47" t="s">
        <v>19</v>
      </c>
      <c r="B58" s="48">
        <f>+B56-B57</f>
        <v>7</v>
      </c>
      <c r="C58" s="49"/>
      <c r="D58" s="44"/>
      <c r="E58" s="50"/>
      <c r="F58" s="46"/>
    </row>
    <row r="59" spans="1:6" x14ac:dyDescent="0.25">
      <c r="A59" s="47" t="s">
        <v>20</v>
      </c>
      <c r="B59" s="51">
        <f>+B58/B56</f>
        <v>0.875</v>
      </c>
      <c r="C59" s="52"/>
      <c r="D59" s="44"/>
      <c r="E59" s="44"/>
      <c r="F59" s="46"/>
    </row>
    <row r="60" spans="1:6" x14ac:dyDescent="0.25">
      <c r="A60" s="47" t="s">
        <v>21</v>
      </c>
      <c r="B60" s="53">
        <f>+C53*B59</f>
        <v>1.75</v>
      </c>
      <c r="C60" s="54"/>
      <c r="D60" s="44"/>
      <c r="E60" s="45"/>
      <c r="F60" s="46"/>
    </row>
    <row r="61" spans="1:6" x14ac:dyDescent="0.25">
      <c r="B61" s="2"/>
      <c r="C61" s="2"/>
      <c r="D61" s="3"/>
      <c r="F61" s="4"/>
    </row>
    <row r="62" spans="1:6" x14ac:dyDescent="0.25">
      <c r="B62" s="2"/>
      <c r="C62" s="2"/>
      <c r="D62" s="3"/>
      <c r="F62" s="4"/>
    </row>
    <row r="63" spans="1:6" x14ac:dyDescent="0.25">
      <c r="B63" s="2"/>
      <c r="C63" s="2"/>
      <c r="D63" s="3"/>
      <c r="F63" s="4"/>
    </row>
    <row r="64" spans="1:6" x14ac:dyDescent="0.25">
      <c r="B64" s="2"/>
      <c r="C64" s="2"/>
      <c r="D64" s="3"/>
      <c r="F64" s="4"/>
    </row>
    <row r="65" spans="1:6" x14ac:dyDescent="0.25">
      <c r="B65" s="2"/>
      <c r="C65" s="2"/>
      <c r="D65" s="3"/>
      <c r="F65" s="4"/>
    </row>
    <row r="66" spans="1:6" x14ac:dyDescent="0.25">
      <c r="B66" s="2"/>
      <c r="C66" s="2"/>
      <c r="D66" s="3"/>
      <c r="F66" s="4"/>
    </row>
    <row r="67" spans="1:6" x14ac:dyDescent="0.25">
      <c r="B67" s="2"/>
      <c r="C67" s="2"/>
      <c r="D67" s="3"/>
      <c r="F67" s="4"/>
    </row>
    <row r="68" spans="1:6" x14ac:dyDescent="0.25">
      <c r="B68" s="2"/>
      <c r="C68" s="2"/>
      <c r="D68" s="3"/>
      <c r="F68" s="4"/>
    </row>
    <row r="69" spans="1:6" x14ac:dyDescent="0.25">
      <c r="B69" s="2"/>
      <c r="C69" s="2"/>
      <c r="D69" s="3"/>
      <c r="F69" s="4"/>
    </row>
    <row r="70" spans="1:6" x14ac:dyDescent="0.25">
      <c r="B70" s="2"/>
      <c r="C70" s="2"/>
      <c r="D70" s="3"/>
      <c r="F70" s="4"/>
    </row>
    <row r="71" spans="1:6" x14ac:dyDescent="0.25">
      <c r="B71" s="2"/>
      <c r="C71" s="2"/>
      <c r="D71" s="3"/>
      <c r="F71" s="4"/>
    </row>
    <row r="72" spans="1:6" x14ac:dyDescent="0.25">
      <c r="B72" s="2"/>
      <c r="C72" s="2"/>
      <c r="D72" s="3"/>
      <c r="F72" s="4"/>
    </row>
    <row r="73" spans="1:6" x14ac:dyDescent="0.25">
      <c r="A73" s="1" t="s">
        <v>29</v>
      </c>
      <c r="B73" s="2"/>
      <c r="C73" s="2"/>
      <c r="D73" s="3"/>
      <c r="F73" s="4"/>
    </row>
    <row r="74" spans="1:6" x14ac:dyDescent="0.25">
      <c r="A74" s="5"/>
      <c r="B74" s="6"/>
      <c r="C74" s="6"/>
      <c r="D74" s="7"/>
      <c r="E74" s="8"/>
      <c r="F74" s="9"/>
    </row>
    <row r="75" spans="1:6" ht="38.25" x14ac:dyDescent="0.25">
      <c r="A75" s="10" t="s">
        <v>0</v>
      </c>
      <c r="B75" s="11" t="s">
        <v>1</v>
      </c>
      <c r="C75" s="12" t="s">
        <v>25</v>
      </c>
      <c r="D75" s="13" t="s">
        <v>2</v>
      </c>
      <c r="E75" s="14" t="s">
        <v>3</v>
      </c>
      <c r="F75" s="15" t="s">
        <v>4</v>
      </c>
    </row>
    <row r="76" spans="1:6" x14ac:dyDescent="0.25">
      <c r="A76" s="16" t="s">
        <v>5</v>
      </c>
      <c r="B76" s="17">
        <v>7.3</v>
      </c>
      <c r="C76" s="18">
        <v>0.5</v>
      </c>
      <c r="D76" s="19">
        <f>(+$B$85-B76)*100</f>
        <v>104.1428571428571</v>
      </c>
      <c r="E76" s="20">
        <f>+D76/$B$94</f>
        <v>2.4299999999999993</v>
      </c>
      <c r="F76" s="21">
        <f t="shared" ref="F76:F82" si="6">+D76*D76</f>
        <v>10845.734693877541</v>
      </c>
    </row>
    <row r="77" spans="1:6" x14ac:dyDescent="0.25">
      <c r="A77" s="16" t="s">
        <v>6</v>
      </c>
      <c r="B77" s="22">
        <v>7.5</v>
      </c>
      <c r="C77" s="18">
        <v>0.5</v>
      </c>
      <c r="D77" s="19">
        <f t="shared" ref="D77:D82" si="7">(+$B$85-B77)*100</f>
        <v>84.142857142857082</v>
      </c>
      <c r="E77" s="20">
        <f t="shared" ref="E77:E82" si="8">+D77/$B$94</f>
        <v>1.963333333333332</v>
      </c>
      <c r="F77" s="21">
        <f t="shared" si="6"/>
        <v>7080.0204081632546</v>
      </c>
    </row>
    <row r="78" spans="1:6" x14ac:dyDescent="0.25">
      <c r="A78" s="16" t="s">
        <v>7</v>
      </c>
      <c r="B78" s="22">
        <v>9</v>
      </c>
      <c r="C78" s="18">
        <v>1</v>
      </c>
      <c r="D78" s="19">
        <f t="shared" si="7"/>
        <v>-65.857142857142918</v>
      </c>
      <c r="E78" s="20">
        <f t="shared" si="8"/>
        <v>-1.5366666666666682</v>
      </c>
      <c r="F78" s="21">
        <f t="shared" si="6"/>
        <v>4337.1632653061306</v>
      </c>
    </row>
    <row r="79" spans="1:6" x14ac:dyDescent="0.25">
      <c r="A79" s="16" t="s">
        <v>8</v>
      </c>
      <c r="B79" s="22">
        <v>8.3000000000000007</v>
      </c>
      <c r="C79" s="18">
        <v>0.3</v>
      </c>
      <c r="D79" s="19">
        <f t="shared" si="7"/>
        <v>4.1428571428570038</v>
      </c>
      <c r="E79" s="20">
        <f t="shared" si="8"/>
        <v>9.6666666666663431E-2</v>
      </c>
      <c r="F79" s="21">
        <f t="shared" si="6"/>
        <v>17.163265306121296</v>
      </c>
    </row>
    <row r="80" spans="1:6" x14ac:dyDescent="0.25">
      <c r="A80" s="16" t="s">
        <v>9</v>
      </c>
      <c r="B80" s="22">
        <v>8.49</v>
      </c>
      <c r="C80" s="18">
        <v>0.01</v>
      </c>
      <c r="D80" s="19">
        <f t="shared" si="7"/>
        <v>-14.857142857142946</v>
      </c>
      <c r="E80" s="20">
        <f t="shared" si="8"/>
        <v>-0.34666666666666879</v>
      </c>
      <c r="F80" s="21">
        <f t="shared" si="6"/>
        <v>220.73469387755367</v>
      </c>
    </row>
    <row r="81" spans="1:6" x14ac:dyDescent="0.25">
      <c r="A81" s="16" t="s">
        <v>10</v>
      </c>
      <c r="B81" s="22">
        <v>8.3000000000000007</v>
      </c>
      <c r="C81" s="18">
        <v>0.4</v>
      </c>
      <c r="D81" s="19">
        <f t="shared" si="7"/>
        <v>4.1428571428570038</v>
      </c>
      <c r="E81" s="20">
        <f t="shared" si="8"/>
        <v>9.6666666666663431E-2</v>
      </c>
      <c r="F81" s="21">
        <f t="shared" si="6"/>
        <v>17.163265306121296</v>
      </c>
    </row>
    <row r="82" spans="1:6" x14ac:dyDescent="0.25">
      <c r="A82" s="16" t="s">
        <v>11</v>
      </c>
      <c r="B82" s="22">
        <v>9.5</v>
      </c>
      <c r="C82" s="18">
        <v>0.5</v>
      </c>
      <c r="D82" s="19">
        <f t="shared" si="7"/>
        <v>-115.85714285714292</v>
      </c>
      <c r="E82" s="20">
        <f t="shared" si="8"/>
        <v>-2.7033333333333349</v>
      </c>
      <c r="F82" s="21">
        <f t="shared" si="6"/>
        <v>13422.877551020421</v>
      </c>
    </row>
    <row r="83" spans="1:6" x14ac:dyDescent="0.25">
      <c r="A83" s="16"/>
      <c r="B83" s="22"/>
      <c r="C83" s="18"/>
      <c r="D83" s="19"/>
      <c r="E83" s="20"/>
      <c r="F83" s="21"/>
    </row>
    <row r="84" spans="1:6" x14ac:dyDescent="0.25">
      <c r="A84" s="16"/>
      <c r="B84" s="22"/>
      <c r="C84" s="18"/>
      <c r="D84" s="19"/>
      <c r="E84" s="20"/>
      <c r="F84" s="21"/>
    </row>
    <row r="85" spans="1:6" x14ac:dyDescent="0.25">
      <c r="A85" s="23" t="s">
        <v>12</v>
      </c>
      <c r="B85" s="24">
        <f>AVERAGE(B76:B83)</f>
        <v>8.3414285714285707</v>
      </c>
      <c r="C85" s="24">
        <f>AVERAGE(C76:C83)</f>
        <v>0.45857142857142852</v>
      </c>
      <c r="D85" s="25">
        <f>SUM(D76:D83)</f>
        <v>-6.2527760746888816E-13</v>
      </c>
      <c r="E85" s="26">
        <f>SUM(E76:E83)</f>
        <v>-1.3766765505351941E-14</v>
      </c>
      <c r="F85" s="27">
        <f>SUM(F76:F83)</f>
        <v>35940.857142857145</v>
      </c>
    </row>
    <row r="86" spans="1:6" ht="26.25" customHeight="1" x14ac:dyDescent="0.25">
      <c r="A86" s="28" t="s">
        <v>13</v>
      </c>
      <c r="B86" s="29">
        <f>MEDIAN(B76:B82)</f>
        <v>8.3000000000000007</v>
      </c>
      <c r="C86" s="30"/>
      <c r="D86" s="31"/>
      <c r="E86" s="32"/>
      <c r="F86" s="33"/>
    </row>
    <row r="87" spans="1:6" ht="30" x14ac:dyDescent="0.25">
      <c r="A87" s="61" t="s">
        <v>14</v>
      </c>
      <c r="B87" s="24">
        <f>SQRT(F85/B92)</f>
        <v>77.39601318635772</v>
      </c>
      <c r="C87" s="62">
        <v>50</v>
      </c>
      <c r="D87" s="63" t="s">
        <v>27</v>
      </c>
      <c r="E87" s="66"/>
      <c r="F87" s="65"/>
    </row>
    <row r="88" spans="1:6" ht="36.75" customHeight="1" x14ac:dyDescent="0.25">
      <c r="A88" s="37" t="s">
        <v>15</v>
      </c>
      <c r="B88" s="38">
        <f>+B87/SQRT(B90)</f>
        <v>29.252943336996896</v>
      </c>
      <c r="C88" s="38"/>
      <c r="D88" s="38">
        <f>+C87/SQRT(B90)</f>
        <v>18.898223650461361</v>
      </c>
      <c r="E88" s="39"/>
      <c r="F88" s="40"/>
    </row>
    <row r="89" spans="1:6" ht="24" customHeight="1" x14ac:dyDescent="0.25">
      <c r="A89" s="41" t="s">
        <v>16</v>
      </c>
      <c r="B89" s="42"/>
      <c r="C89" s="43"/>
      <c r="D89" s="44"/>
      <c r="E89" s="45"/>
      <c r="F89" s="46"/>
    </row>
    <row r="90" spans="1:6" x14ac:dyDescent="0.25">
      <c r="A90" s="47" t="s">
        <v>17</v>
      </c>
      <c r="B90" s="48">
        <f>COUNT(B76:B83)</f>
        <v>7</v>
      </c>
      <c r="C90" s="49"/>
      <c r="D90" s="44"/>
      <c r="E90" s="45"/>
      <c r="F90" s="46"/>
    </row>
    <row r="91" spans="1:6" x14ac:dyDescent="0.25">
      <c r="A91" s="47" t="s">
        <v>18</v>
      </c>
      <c r="B91" s="48">
        <v>1</v>
      </c>
      <c r="C91" s="49"/>
      <c r="D91" s="44"/>
      <c r="E91" s="45"/>
      <c r="F91" s="46"/>
    </row>
    <row r="92" spans="1:6" x14ac:dyDescent="0.25">
      <c r="A92" s="47" t="s">
        <v>19</v>
      </c>
      <c r="B92" s="48">
        <f>+B90-B91</f>
        <v>6</v>
      </c>
      <c r="C92" s="49"/>
      <c r="D92" s="44"/>
      <c r="E92" s="50"/>
      <c r="F92" s="46"/>
    </row>
    <row r="93" spans="1:6" x14ac:dyDescent="0.25">
      <c r="A93" s="47" t="s">
        <v>20</v>
      </c>
      <c r="B93" s="51">
        <f>+B92/B90</f>
        <v>0.8571428571428571</v>
      </c>
      <c r="C93" s="52"/>
      <c r="D93" s="44"/>
      <c r="E93" s="44"/>
      <c r="F93" s="46"/>
    </row>
    <row r="94" spans="1:6" x14ac:dyDescent="0.25">
      <c r="A94" s="47" t="s">
        <v>21</v>
      </c>
      <c r="B94" s="53">
        <f>+C87*B93</f>
        <v>42.857142857142854</v>
      </c>
      <c r="C94" s="54"/>
      <c r="D94" s="44"/>
      <c r="E94" s="45"/>
      <c r="F94" s="46"/>
    </row>
    <row r="95" spans="1:6" x14ac:dyDescent="0.25">
      <c r="A95" s="55"/>
      <c r="B95" s="49"/>
      <c r="C95" s="49"/>
      <c r="D95" s="56"/>
      <c r="E95" s="55"/>
      <c r="F95" s="57"/>
    </row>
    <row r="96" spans="1:6" x14ac:dyDescent="0.25">
      <c r="A96" s="58"/>
      <c r="B96" s="49"/>
      <c r="C96" s="49"/>
      <c r="D96" s="56"/>
      <c r="E96" s="55"/>
      <c r="F96" s="57"/>
    </row>
    <row r="97" spans="1:6" x14ac:dyDescent="0.25">
      <c r="B97" s="2"/>
      <c r="C97" s="2"/>
      <c r="D97" s="3"/>
      <c r="F97" s="4"/>
    </row>
    <row r="98" spans="1:6" x14ac:dyDescent="0.25">
      <c r="B98" s="2"/>
      <c r="C98" s="2"/>
      <c r="D98" s="3"/>
      <c r="F98" s="4"/>
    </row>
    <row r="99" spans="1:6" x14ac:dyDescent="0.25">
      <c r="B99" s="2"/>
      <c r="C99" s="2"/>
      <c r="D99" s="3"/>
      <c r="F99" s="4"/>
    </row>
    <row r="100" spans="1:6" x14ac:dyDescent="0.25">
      <c r="B100" s="2"/>
      <c r="C100" s="2"/>
      <c r="D100" s="3"/>
      <c r="F100" s="4"/>
    </row>
    <row r="101" spans="1:6" x14ac:dyDescent="0.25">
      <c r="B101" s="2"/>
      <c r="C101" s="2"/>
      <c r="D101" s="3"/>
      <c r="F101" s="4"/>
    </row>
    <row r="102" spans="1:6" x14ac:dyDescent="0.25">
      <c r="B102" s="2"/>
      <c r="C102" s="2"/>
      <c r="D102" s="3"/>
      <c r="F102" s="4"/>
    </row>
    <row r="103" spans="1:6" x14ac:dyDescent="0.25">
      <c r="B103" s="2"/>
      <c r="C103" s="2"/>
      <c r="D103" s="3"/>
      <c r="F103" s="4"/>
    </row>
    <row r="104" spans="1:6" x14ac:dyDescent="0.25">
      <c r="B104" s="2"/>
      <c r="C104" s="2"/>
      <c r="D104" s="3"/>
      <c r="F104" s="4"/>
    </row>
    <row r="105" spans="1:6" x14ac:dyDescent="0.25">
      <c r="B105" s="2"/>
      <c r="C105" s="2"/>
      <c r="D105" s="3"/>
      <c r="F105" s="4"/>
    </row>
    <row r="106" spans="1:6" x14ac:dyDescent="0.25">
      <c r="B106" s="2"/>
      <c r="C106" s="2"/>
      <c r="D106" s="3"/>
      <c r="F106" s="4"/>
    </row>
    <row r="107" spans="1:6" x14ac:dyDescent="0.25">
      <c r="B107" s="2"/>
      <c r="C107" s="2"/>
      <c r="D107" s="3"/>
      <c r="F107" s="4"/>
    </row>
    <row r="108" spans="1:6" x14ac:dyDescent="0.25">
      <c r="B108" s="2"/>
      <c r="C108" s="2"/>
      <c r="D108" s="3"/>
      <c r="F108" s="4"/>
    </row>
    <row r="109" spans="1:6" x14ac:dyDescent="0.25">
      <c r="B109" s="2"/>
      <c r="C109" s="2"/>
      <c r="D109" s="3"/>
      <c r="F109" s="4"/>
    </row>
    <row r="110" spans="1:6" x14ac:dyDescent="0.25">
      <c r="B110" s="2"/>
      <c r="C110" s="2"/>
      <c r="D110" s="3"/>
      <c r="F110" s="4"/>
    </row>
    <row r="111" spans="1:6" x14ac:dyDescent="0.25">
      <c r="B111" s="2"/>
      <c r="C111" s="2"/>
      <c r="D111" s="3"/>
      <c r="F111" s="4"/>
    </row>
    <row r="112" spans="1:6" ht="38.25" x14ac:dyDescent="0.25">
      <c r="A112" s="10" t="s">
        <v>0</v>
      </c>
      <c r="B112" s="11" t="s">
        <v>1</v>
      </c>
      <c r="C112" s="12" t="s">
        <v>25</v>
      </c>
      <c r="D112" s="13" t="s">
        <v>2</v>
      </c>
      <c r="E112" s="14" t="s">
        <v>3</v>
      </c>
      <c r="F112" s="15" t="s">
        <v>4</v>
      </c>
    </row>
    <row r="113" spans="1:6" x14ac:dyDescent="0.25">
      <c r="A113" s="16" t="s">
        <v>5</v>
      </c>
      <c r="B113" s="17">
        <v>7.3</v>
      </c>
      <c r="C113" s="18">
        <v>0.5</v>
      </c>
      <c r="D113" s="19">
        <f>(+$B$123-B113)*100</f>
        <v>131.12500000000003</v>
      </c>
      <c r="E113" s="20">
        <f>+D113/$B$132</f>
        <v>2.9971428571428578</v>
      </c>
      <c r="F113" s="21">
        <f t="shared" ref="F113:F120" si="9">+D113*D113</f>
        <v>17193.765625000007</v>
      </c>
    </row>
    <row r="114" spans="1:6" x14ac:dyDescent="0.25">
      <c r="A114" s="16" t="s">
        <v>6</v>
      </c>
      <c r="B114" s="22">
        <v>7.5</v>
      </c>
      <c r="C114" s="18">
        <v>0.5</v>
      </c>
      <c r="D114" s="19">
        <f t="shared" ref="D114:D120" si="10">(+$B$123-B114)*100</f>
        <v>111.125</v>
      </c>
      <c r="E114" s="20">
        <f t="shared" ref="E114:E120" si="11">+D114/$B$132</f>
        <v>2.54</v>
      </c>
      <c r="F114" s="21">
        <f t="shared" si="9"/>
        <v>12348.765625</v>
      </c>
    </row>
    <row r="115" spans="1:6" x14ac:dyDescent="0.25">
      <c r="A115" s="16" t="s">
        <v>7</v>
      </c>
      <c r="B115" s="22">
        <v>9</v>
      </c>
      <c r="C115" s="18">
        <v>1</v>
      </c>
      <c r="D115" s="19">
        <f t="shared" si="10"/>
        <v>-38.874999999999993</v>
      </c>
      <c r="E115" s="20">
        <f t="shared" si="11"/>
        <v>-0.88857142857142846</v>
      </c>
      <c r="F115" s="21">
        <f t="shared" si="9"/>
        <v>1511.2656249999995</v>
      </c>
    </row>
    <row r="116" spans="1:6" x14ac:dyDescent="0.25">
      <c r="A116" s="16" t="s">
        <v>8</v>
      </c>
      <c r="B116" s="22">
        <v>8.3000000000000007</v>
      </c>
      <c r="C116" s="18">
        <v>0.3</v>
      </c>
      <c r="D116" s="19">
        <f t="shared" si="10"/>
        <v>31.124999999999936</v>
      </c>
      <c r="E116" s="20">
        <f t="shared" si="11"/>
        <v>0.71142857142856997</v>
      </c>
      <c r="F116" s="21">
        <f t="shared" si="9"/>
        <v>968.76562499999602</v>
      </c>
    </row>
    <row r="117" spans="1:6" x14ac:dyDescent="0.25">
      <c r="A117" s="16" t="s">
        <v>9</v>
      </c>
      <c r="B117" s="22">
        <v>8.49</v>
      </c>
      <c r="C117" s="18">
        <v>0.01</v>
      </c>
      <c r="D117" s="19">
        <f t="shared" si="10"/>
        <v>12.124999999999986</v>
      </c>
      <c r="E117" s="20">
        <f t="shared" si="11"/>
        <v>0.2771428571428568</v>
      </c>
      <c r="F117" s="21">
        <f t="shared" si="9"/>
        <v>147.01562499999966</v>
      </c>
    </row>
    <row r="118" spans="1:6" x14ac:dyDescent="0.25">
      <c r="A118" s="16" t="s">
        <v>10</v>
      </c>
      <c r="B118" s="22">
        <v>8.3000000000000007</v>
      </c>
      <c r="C118" s="18">
        <v>0.4</v>
      </c>
      <c r="D118" s="19">
        <f t="shared" si="10"/>
        <v>31.124999999999936</v>
      </c>
      <c r="E118" s="20">
        <f t="shared" si="11"/>
        <v>0.71142857142856997</v>
      </c>
      <c r="F118" s="21">
        <f t="shared" si="9"/>
        <v>968.76562499999602</v>
      </c>
    </row>
    <row r="119" spans="1:6" x14ac:dyDescent="0.25">
      <c r="A119" s="16" t="s">
        <v>11</v>
      </c>
      <c r="B119" s="22">
        <v>9.5</v>
      </c>
      <c r="C119" s="18">
        <v>0.5</v>
      </c>
      <c r="D119" s="19">
        <f t="shared" si="10"/>
        <v>-88.875</v>
      </c>
      <c r="E119" s="20">
        <f t="shared" si="11"/>
        <v>-2.0314285714285716</v>
      </c>
      <c r="F119" s="21">
        <f t="shared" si="9"/>
        <v>7898.765625</v>
      </c>
    </row>
    <row r="120" spans="1:6" x14ac:dyDescent="0.25">
      <c r="A120" s="59" t="s">
        <v>24</v>
      </c>
      <c r="B120" s="60">
        <v>10.5</v>
      </c>
      <c r="C120" s="18">
        <v>0.5</v>
      </c>
      <c r="D120" s="19">
        <f t="shared" si="10"/>
        <v>-188.875</v>
      </c>
      <c r="E120" s="20">
        <f t="shared" si="11"/>
        <v>-4.3171428571428567</v>
      </c>
      <c r="F120" s="21">
        <f t="shared" si="9"/>
        <v>35673.765625</v>
      </c>
    </row>
    <row r="121" spans="1:6" x14ac:dyDescent="0.25">
      <c r="A121" s="16"/>
      <c r="B121" s="22"/>
      <c r="C121" s="18"/>
      <c r="D121" s="19"/>
      <c r="E121" s="20"/>
      <c r="F121" s="21"/>
    </row>
    <row r="122" spans="1:6" x14ac:dyDescent="0.25">
      <c r="A122" s="16"/>
      <c r="B122" s="22"/>
      <c r="C122" s="18"/>
      <c r="D122" s="19"/>
      <c r="E122" s="20"/>
      <c r="F122" s="21"/>
    </row>
    <row r="123" spans="1:6" x14ac:dyDescent="0.25">
      <c r="A123" s="23" t="s">
        <v>12</v>
      </c>
      <c r="B123" s="24">
        <f>AVERAGE(B113:B121)</f>
        <v>8.6112500000000001</v>
      </c>
      <c r="C123" s="24">
        <f>AVERAGE(C113:C121)</f>
        <v>0.46374999999999994</v>
      </c>
      <c r="D123" s="25">
        <f>SUM(D113:D121)</f>
        <v>0</v>
      </c>
      <c r="E123" s="26">
        <f>SUM(E113:E121)</f>
        <v>0</v>
      </c>
      <c r="F123" s="27">
        <f>SUM(F113:F121)</f>
        <v>76710.875</v>
      </c>
    </row>
    <row r="124" spans="1:6" x14ac:dyDescent="0.25">
      <c r="A124" s="28" t="s">
        <v>23</v>
      </c>
      <c r="B124" s="29">
        <f>MEDIAN(B113:B120)</f>
        <v>8.3949999999999996</v>
      </c>
      <c r="C124" s="30"/>
      <c r="D124" s="31"/>
      <c r="E124" s="32"/>
      <c r="F124" s="33"/>
    </row>
    <row r="125" spans="1:6" ht="30" x14ac:dyDescent="0.25">
      <c r="A125" s="34" t="s">
        <v>14</v>
      </c>
      <c r="B125" s="29">
        <f>SQRT(F123/B130)</f>
        <v>104.6837925782756</v>
      </c>
      <c r="C125" s="35">
        <v>50</v>
      </c>
      <c r="D125" s="63" t="s">
        <v>27</v>
      </c>
      <c r="F125" s="36"/>
    </row>
    <row r="126" spans="1:6" ht="27.75" x14ac:dyDescent="0.25">
      <c r="A126" s="37" t="s">
        <v>15</v>
      </c>
      <c r="B126" s="38">
        <f>+B125/SQRT(B128)</f>
        <v>37.011309806212324</v>
      </c>
      <c r="C126" s="38"/>
      <c r="D126" s="38">
        <f>+C125/SQRT(B128)</f>
        <v>17.677669529663685</v>
      </c>
      <c r="E126" s="39"/>
      <c r="F126" s="40"/>
    </row>
    <row r="127" spans="1:6" x14ac:dyDescent="0.25">
      <c r="A127" s="41" t="s">
        <v>16</v>
      </c>
      <c r="B127" s="42"/>
      <c r="C127" s="43"/>
      <c r="D127" s="44"/>
      <c r="E127" s="45"/>
      <c r="F127" s="46"/>
    </row>
    <row r="128" spans="1:6" x14ac:dyDescent="0.25">
      <c r="A128" s="47" t="s">
        <v>17</v>
      </c>
      <c r="B128" s="48">
        <f>COUNT(B113:B121)</f>
        <v>8</v>
      </c>
      <c r="C128" s="49"/>
      <c r="D128" s="44"/>
      <c r="E128" s="45"/>
      <c r="F128" s="46"/>
    </row>
    <row r="129" spans="1:6" x14ac:dyDescent="0.25">
      <c r="A129" s="47" t="s">
        <v>18</v>
      </c>
      <c r="B129" s="48">
        <v>1</v>
      </c>
      <c r="C129" s="49"/>
      <c r="D129" s="44"/>
      <c r="E129" s="45"/>
      <c r="F129" s="46"/>
    </row>
    <row r="130" spans="1:6" x14ac:dyDescent="0.25">
      <c r="A130" s="47" t="s">
        <v>19</v>
      </c>
      <c r="B130" s="48">
        <f>+B128-B129</f>
        <v>7</v>
      </c>
      <c r="C130" s="49"/>
      <c r="D130" s="44"/>
      <c r="E130" s="50"/>
      <c r="F130" s="46"/>
    </row>
    <row r="131" spans="1:6" x14ac:dyDescent="0.25">
      <c r="A131" s="47" t="s">
        <v>20</v>
      </c>
      <c r="B131" s="51">
        <f>+B130/B128</f>
        <v>0.875</v>
      </c>
      <c r="C131" s="52"/>
      <c r="D131" s="44"/>
      <c r="E131" s="44"/>
      <c r="F131" s="46"/>
    </row>
    <row r="132" spans="1:6" x14ac:dyDescent="0.25">
      <c r="A132" s="47" t="s">
        <v>21</v>
      </c>
      <c r="B132" s="53">
        <f>+C125*B131</f>
        <v>43.75</v>
      </c>
      <c r="C132" s="54"/>
      <c r="D132" s="44"/>
      <c r="E132" s="45"/>
      <c r="F132" s="46"/>
    </row>
  </sheetData>
  <pageMargins left="1" right="1" top="1" bottom="1" header="0.5" footer="0.5"/>
  <pageSetup paperSize="9" scale="58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Mäusli Martin</cp:lastModifiedBy>
  <cp:lastPrinted>2016-04-13T14:52:29Z</cp:lastPrinted>
  <dcterms:created xsi:type="dcterms:W3CDTF">2016-04-13T14:30:29Z</dcterms:created>
  <dcterms:modified xsi:type="dcterms:W3CDTF">2017-05-08T16:13:21Z</dcterms:modified>
</cp:coreProperties>
</file>