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7635" windowHeight="9795"/>
  </bookViews>
  <sheets>
    <sheet name="Validate" sheetId="4" r:id="rId1"/>
    <sheet name="Validate-AMEX" sheetId="5" r:id="rId2"/>
    <sheet name="Card number info" sheetId="2" r:id="rId3"/>
    <sheet name="Sheet3" sheetId="3" state="hidden" r:id="rId4"/>
  </sheets>
  <calcPr calcId="145621"/>
</workbook>
</file>

<file path=xl/calcChain.xml><?xml version="1.0" encoding="utf-8"?>
<calcChain xmlns="http://schemas.openxmlformats.org/spreadsheetml/2006/main">
  <c r="J2" i="5" l="1"/>
  <c r="I2" i="5" s="1"/>
  <c r="H2" i="5" s="1"/>
  <c r="G2" i="5" s="1"/>
  <c r="F2" i="5" s="1"/>
  <c r="E2" i="5" s="1"/>
  <c r="O2" i="5"/>
  <c r="N2" i="5" s="1"/>
  <c r="M2" i="5" s="1"/>
  <c r="L2" i="5" s="1"/>
  <c r="K2" i="5" s="1"/>
  <c r="D2" i="5"/>
  <c r="F3" i="5" l="1"/>
  <c r="C2" i="5"/>
  <c r="B2" i="5" s="1"/>
  <c r="A2" i="5" s="1"/>
  <c r="P5" i="5" s="1"/>
  <c r="N3" i="5"/>
  <c r="J3" i="5"/>
  <c r="K3" i="5"/>
  <c r="K4" i="5" s="1"/>
  <c r="O3" i="5"/>
  <c r="O4" i="5" s="1"/>
  <c r="P2" i="4"/>
  <c r="P3" i="4" s="1"/>
  <c r="P4" i="4" s="1"/>
  <c r="L2" i="4"/>
  <c r="L3" i="4" s="1"/>
  <c r="L4" i="4" s="1"/>
  <c r="H2" i="4"/>
  <c r="H3" i="4" s="1"/>
  <c r="H4" i="4" s="1"/>
  <c r="D2" i="4"/>
  <c r="D3" i="4" s="1"/>
  <c r="D4" i="4" s="1"/>
  <c r="F4" i="5"/>
  <c r="N4" i="5"/>
  <c r="J4" i="5"/>
  <c r="C3" i="5" l="1"/>
  <c r="C4" i="5" s="1"/>
  <c r="G3" i="5"/>
  <c r="G4" i="5" s="1"/>
  <c r="B3" i="5"/>
  <c r="H3" i="5"/>
  <c r="I3" i="5"/>
  <c r="I4" i="5" s="1"/>
  <c r="A3" i="5"/>
  <c r="A4" i="5" s="1"/>
  <c r="L3" i="5"/>
  <c r="M3" i="5"/>
  <c r="M4" i="5" s="1"/>
  <c r="D3" i="5"/>
  <c r="E3" i="5"/>
  <c r="E4" i="5" s="1"/>
  <c r="K2" i="4"/>
  <c r="J2" i="4" s="1"/>
  <c r="I2" i="4" s="1"/>
  <c r="I3" i="4" s="1"/>
  <c r="G2" i="4"/>
  <c r="F2" i="4" s="1"/>
  <c r="F3" i="4" s="1"/>
  <c r="F4" i="4" s="1"/>
  <c r="C2" i="4"/>
  <c r="B2" i="4" s="1"/>
  <c r="A2" i="4" s="1"/>
  <c r="O2" i="4"/>
  <c r="N2" i="4" s="1"/>
  <c r="N3" i="4" s="1"/>
  <c r="N4" i="4" s="1"/>
  <c r="P2" i="3"/>
  <c r="O2" i="3" s="1"/>
  <c r="N2" i="3" s="1"/>
  <c r="M2" i="3" s="1"/>
  <c r="M3" i="3" s="1"/>
  <c r="L2" i="3"/>
  <c r="K2" i="3" s="1"/>
  <c r="J2" i="3" s="1"/>
  <c r="I2" i="3" s="1"/>
  <c r="I3" i="3" s="1"/>
  <c r="H2" i="3"/>
  <c r="G2" i="3" s="1"/>
  <c r="F2" i="3" s="1"/>
  <c r="E2" i="3" s="1"/>
  <c r="E3" i="3" s="1"/>
  <c r="D2" i="3"/>
  <c r="C2" i="3" s="1"/>
  <c r="B2" i="3" s="1"/>
  <c r="A2" i="3" s="1"/>
  <c r="A3" i="3" s="1"/>
  <c r="B4" i="5"/>
  <c r="H4" i="5"/>
  <c r="L4" i="5"/>
  <c r="D4" i="5"/>
  <c r="I4" i="4"/>
  <c r="E4" i="3"/>
  <c r="A4" i="3"/>
  <c r="I4" i="3"/>
  <c r="M4" i="3"/>
  <c r="Q5" i="4" l="1"/>
  <c r="P1" i="5"/>
  <c r="P6" i="5" s="1"/>
  <c r="P4" i="5"/>
  <c r="K3" i="4"/>
  <c r="J3" i="4"/>
  <c r="J4" i="4" s="1"/>
  <c r="E2" i="4"/>
  <c r="G3" i="4"/>
  <c r="B3" i="4"/>
  <c r="B4" i="4" s="1"/>
  <c r="C3" i="4"/>
  <c r="O3" i="4"/>
  <c r="M2" i="4"/>
  <c r="M3" i="4" s="1"/>
  <c r="A3" i="4"/>
  <c r="Q5" i="3"/>
  <c r="D3" i="3"/>
  <c r="D4" i="3" s="1"/>
  <c r="L3" i="3"/>
  <c r="L4" i="3" s="1"/>
  <c r="B3" i="3"/>
  <c r="B4" i="3" s="1"/>
  <c r="J3" i="3"/>
  <c r="J4" i="3" s="1"/>
  <c r="N3" i="3"/>
  <c r="N4" i="3" s="1"/>
  <c r="P3" i="3"/>
  <c r="P4" i="3" s="1"/>
  <c r="O3" i="3"/>
  <c r="K3" i="3"/>
  <c r="F3" i="3"/>
  <c r="F4" i="3" s="1"/>
  <c r="H3" i="3"/>
  <c r="H4" i="3" s="1"/>
  <c r="G3" i="3"/>
  <c r="C3" i="3"/>
  <c r="G4" i="4"/>
  <c r="K4" i="3"/>
  <c r="G4" i="3"/>
  <c r="C4" i="3"/>
  <c r="O4" i="4"/>
  <c r="A4" i="4"/>
  <c r="C4" i="4"/>
  <c r="M4" i="4"/>
  <c r="K4" i="4"/>
  <c r="O4" i="3"/>
  <c r="E3" i="4" l="1"/>
  <c r="Q4" i="3"/>
  <c r="E4" i="4"/>
  <c r="Q1" i="4" l="1"/>
  <c r="Q6" i="4" s="1"/>
  <c r="Q4" i="4"/>
</calcChain>
</file>

<file path=xl/sharedStrings.xml><?xml version="1.0" encoding="utf-8"?>
<sst xmlns="http://schemas.openxmlformats.org/spreadsheetml/2006/main" count="5" uniqueCount="5">
  <si>
    <t>https://en.wikipedia.org/wiki/Payment_card_number</t>
  </si>
  <si>
    <t>5800</t>
  </si>
  <si>
    <t>1234</t>
  </si>
  <si>
    <t>5674</t>
  </si>
  <si>
    <t>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</si>
</sst>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101"/>
      <name val="Calibri"/>
      <family val="2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1" fillId="0" borderId="4" xfId="0" applyFont="1" applyBorder="1" applyAlignment="1">
      <alignment horizontal="center"/>
    </xf>
    <xf numFmtId="49" fontId="3" fillId="0" borderId="1" xfId="0" applyNumberFormat="1" applyFont="1" applyBorder="1" applyAlignment="1" applyProtection="1">
      <alignment horizontal="center"/>
      <protection locked="0"/>
    </xf>
    <xf numFmtId="0" fontId="3" fillId="2" borderId="9" xfId="0" applyNumberFormat="1" applyFont="1" applyFill="1" applyBorder="1" applyAlignment="1" applyProtection="1">
      <alignment horizontal="center"/>
      <protection locked="0"/>
    </xf>
    <xf numFmtId="0" fontId="3" fillId="2" borderId="10" xfId="0" applyNumberFormat="1" applyFont="1" applyFill="1" applyBorder="1" applyAlignment="1" applyProtection="1">
      <alignment horizontal="center"/>
      <protection locked="0"/>
    </xf>
    <xf numFmtId="49" fontId="3" fillId="2" borderId="10" xfId="0" applyNumberFormat="1" applyFont="1" applyFill="1" applyBorder="1" applyAlignment="1" applyProtection="1">
      <alignment horizontal="center"/>
      <protection locked="0"/>
    </xf>
    <xf numFmtId="49" fontId="3" fillId="2" borderId="11" xfId="0" applyNumberFormat="1" applyFont="1" applyFill="1" applyBorder="1" applyAlignment="1" applyProtection="1">
      <alignment horizontal="center"/>
      <protection locked="0"/>
    </xf>
    <xf numFmtId="0" fontId="3" fillId="2" borderId="12" xfId="0" applyNumberFormat="1" applyFont="1" applyFill="1" applyBorder="1" applyAlignment="1" applyProtection="1">
      <alignment horizontal="center"/>
      <protection locked="0"/>
    </xf>
    <xf numFmtId="49" fontId="3" fillId="2" borderId="15" xfId="0" applyNumberFormat="1" applyFont="1" applyFill="1" applyBorder="1" applyAlignment="1" applyProtection="1">
      <alignment horizontal="center"/>
      <protection locked="0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96540</xdr:colOff>
      <xdr:row>38</xdr:row>
      <xdr:rowOff>134326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9240540" cy="6992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Payment_card_numb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"/>
  <sheetViews>
    <sheetView tabSelected="1" zoomScale="110" zoomScaleNormal="110" workbookViewId="0">
      <selection sqref="A1:D1"/>
    </sheetView>
  </sheetViews>
  <sheetFormatPr defaultRowHeight="15" x14ac:dyDescent="0.25"/>
  <cols>
    <col min="1" max="16" width="2.7109375" customWidth="1"/>
    <col min="17" max="17" width="9.140625" style="5"/>
  </cols>
  <sheetData>
    <row r="1" spans="1:51" ht="32.25" customHeight="1" thickTop="1" thickBot="1" x14ac:dyDescent="0.55000000000000004">
      <c r="A1" s="19"/>
      <c r="B1" s="20"/>
      <c r="C1" s="20"/>
      <c r="D1" s="20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2"/>
      <c r="Q1" s="13" t="str">
        <f>IF(OR(A1="",E1="",I1="",M1=""),"",SUM(A4:P4))</f>
        <v/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14"/>
    </row>
    <row r="2" spans="1:51" ht="15.75" hidden="1" customHeight="1" thickTop="1" thickBot="1" x14ac:dyDescent="0.3">
      <c r="A2" s="3">
        <f>MOD(A1-(B2*100)-(C2*10)-D2,10000)/1000</f>
        <v>0</v>
      </c>
      <c r="B2" s="3">
        <f>MOD(A1-(C2*10)-D2,1000)/100</f>
        <v>0</v>
      </c>
      <c r="C2" s="3">
        <f>MOD(A1-D2,100)/10</f>
        <v>0</v>
      </c>
      <c r="D2" s="3">
        <f>MOD(A1,10)</f>
        <v>0</v>
      </c>
      <c r="E2" s="3">
        <f t="shared" ref="E2" si="0">MOD(E1-(F2*100)-(G2*10)-H2,10000)/1000</f>
        <v>0</v>
      </c>
      <c r="F2" s="3">
        <f t="shared" ref="F2" si="1">MOD(E1-(G2*10)-H2,1000)/100</f>
        <v>0</v>
      </c>
      <c r="G2" s="3">
        <f t="shared" ref="G2" si="2">MOD(E1-H2,100)/10</f>
        <v>0</v>
      </c>
      <c r="H2" s="3">
        <f t="shared" ref="H2" si="3">MOD(E1,10)</f>
        <v>0</v>
      </c>
      <c r="I2" s="3">
        <f t="shared" ref="I2" si="4">MOD(I1-(J2*100)-(K2*10)-L2,10000)/1000</f>
        <v>0</v>
      </c>
      <c r="J2" s="3">
        <f t="shared" ref="J2" si="5">MOD(I1-(K2*10)-L2,1000)/100</f>
        <v>0</v>
      </c>
      <c r="K2" s="3">
        <f t="shared" ref="K2" si="6">MOD(I1-L2,100)/10</f>
        <v>0</v>
      </c>
      <c r="L2" s="3">
        <f t="shared" ref="L2" si="7">MOD(I1,10)</f>
        <v>0</v>
      </c>
      <c r="M2" s="3">
        <f t="shared" ref="M2" si="8">MOD(M1-(N2*100)-(O2*10)-P2,10000)/1000</f>
        <v>0</v>
      </c>
      <c r="N2" s="3">
        <f t="shared" ref="N2" si="9">MOD(M1-(O2*10)-P2,1000)/100</f>
        <v>0</v>
      </c>
      <c r="O2" s="3">
        <f t="shared" ref="O2" si="10">MOD(M1-P2,100)/10</f>
        <v>0</v>
      </c>
      <c r="P2" s="3">
        <f t="shared" ref="P2" si="11">MOD(M1,10)</f>
        <v>0</v>
      </c>
      <c r="Q2" s="15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16"/>
    </row>
    <row r="3" spans="1:51" ht="15.75" hidden="1" customHeight="1" thickTop="1" x14ac:dyDescent="0.25">
      <c r="A3">
        <f>A2*2</f>
        <v>0</v>
      </c>
      <c r="B3">
        <f>B2</f>
        <v>0</v>
      </c>
      <c r="C3">
        <f>C2*2</f>
        <v>0</v>
      </c>
      <c r="D3">
        <f>D2</f>
        <v>0</v>
      </c>
      <c r="E3">
        <f>E2*2</f>
        <v>0</v>
      </c>
      <c r="F3">
        <f>F2</f>
        <v>0</v>
      </c>
      <c r="G3">
        <f>G2*2</f>
        <v>0</v>
      </c>
      <c r="H3">
        <f>H2</f>
        <v>0</v>
      </c>
      <c r="I3">
        <f>I2*2</f>
        <v>0</v>
      </c>
      <c r="J3">
        <f>J2</f>
        <v>0</v>
      </c>
      <c r="K3">
        <f>K2*2</f>
        <v>0</v>
      </c>
      <c r="L3">
        <f>L2</f>
        <v>0</v>
      </c>
      <c r="M3">
        <f>M2*2</f>
        <v>0</v>
      </c>
      <c r="N3">
        <f>N2</f>
        <v>0</v>
      </c>
      <c r="O3">
        <f>O2*2</f>
        <v>0</v>
      </c>
      <c r="P3">
        <f>P2</f>
        <v>0</v>
      </c>
      <c r="Q3" s="15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16"/>
    </row>
    <row r="4" spans="1:51" ht="18.75" hidden="1" customHeight="1" x14ac:dyDescent="0.25">
      <c r="A4" s="1">
        <f ca="1">SUMPRODUCT(1*MID(A3,ROW(INDIRECT("1:"&amp;LEN(A3))),1))</f>
        <v>0</v>
      </c>
      <c r="B4">
        <f t="shared" ref="B4" si="12">B3</f>
        <v>0</v>
      </c>
      <c r="C4" s="1">
        <f t="shared" ref="C4" ca="1" si="13">SUMPRODUCT(1*MID(C3,ROW(INDIRECT("1:"&amp;LEN(C3))),1))</f>
        <v>0</v>
      </c>
      <c r="D4">
        <f t="shared" ref="D4" si="14">D3</f>
        <v>0</v>
      </c>
      <c r="E4" s="1">
        <f t="shared" ref="E4" ca="1" si="15">SUMPRODUCT(1*MID(E3,ROW(INDIRECT("1:"&amp;LEN(E3))),1))</f>
        <v>0</v>
      </c>
      <c r="F4">
        <f t="shared" ref="F4" si="16">F3</f>
        <v>0</v>
      </c>
      <c r="G4" s="1">
        <f t="shared" ref="G4" ca="1" si="17">SUMPRODUCT(1*MID(G3,ROW(INDIRECT("1:"&amp;LEN(G3))),1))</f>
        <v>0</v>
      </c>
      <c r="H4">
        <f t="shared" ref="H4" si="18">H3</f>
        <v>0</v>
      </c>
      <c r="I4" s="1">
        <f t="shared" ref="I4" ca="1" si="19">SUMPRODUCT(1*MID(I3,ROW(INDIRECT("1:"&amp;LEN(I3))),1))</f>
        <v>0</v>
      </c>
      <c r="J4">
        <f t="shared" ref="J4" si="20">J3</f>
        <v>0</v>
      </c>
      <c r="K4" s="1">
        <f t="shared" ref="K4" ca="1" si="21">SUMPRODUCT(1*MID(K3,ROW(INDIRECT("1:"&amp;LEN(K3))),1))</f>
        <v>0</v>
      </c>
      <c r="L4">
        <f t="shared" ref="L4" si="22">L3</f>
        <v>0</v>
      </c>
      <c r="M4" s="1">
        <f t="shared" ref="M4" ca="1" si="23">SUMPRODUCT(1*MID(M3,ROW(INDIRECT("1:"&amp;LEN(M3))),1))</f>
        <v>0</v>
      </c>
      <c r="N4">
        <f t="shared" ref="N4:P4" si="24">N3</f>
        <v>0</v>
      </c>
      <c r="O4" s="1">
        <f t="shared" ref="O4" ca="1" si="25">SUMPRODUCT(1*MID(O3,ROW(INDIRECT("1:"&amp;LEN(O3))),1))</f>
        <v>0</v>
      </c>
      <c r="P4">
        <f t="shared" si="24"/>
        <v>0</v>
      </c>
      <c r="Q4" s="17">
        <f ca="1">SUM(A4:P4)</f>
        <v>0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6"/>
    </row>
    <row r="5" spans="1:51" s="7" customFormat="1" ht="15.75" thickTop="1" x14ac:dyDescent="0.25">
      <c r="A5" s="6"/>
      <c r="Q5" s="10" t="str">
        <f>IF(AND(A2=3,OR(B2=4,B2=7)),"American Express - Use Validate-AMEX tab!",IF(A2=4,"Visa",IF(OR(A1=5018,A1=5020,A1=5038,A1=5612,A1=5893,A1=6304,A1=6759,A1=6761,A1=6762,A1=6763,A1=604,A1=6390),"Maestro",IF(A1=5019,"Dankort",IF(OR(AND(A2=5,OR(B2=0,B2=1,B2=2,B2=3)),AND(A1&gt;2220,A1&lt;2721)),"MasterCard",IF(AND(A2=5,OR(B2=4,B2=5)),"MasterCard/Diner's Club US",IF(OR(A1=6011,AND(A1&gt;6221,A1&lt;6229),AND(A1&gt;6439,A1&lt;6600),AND(A1=6221,E2*10+F2&gt;25),AND(A1=6229,E2*10+F2&lt;26)),"Discover",IF(AND(A1&gt;3527,A1&lt;3590),"JCB","unknown"))))))))</f>
        <v>unknown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9" customFormat="1" x14ac:dyDescent="0.25">
      <c r="A6" s="8"/>
      <c r="Q6" s="10" t="str">
        <f>IF(OR(A1="",E1="",I1="",M1=""),"",IF(MOD(Q1,10)=0,"card may be valid","invalid number"))</f>
        <v/>
      </c>
    </row>
    <row r="7" spans="1:51" s="9" customFormat="1" x14ac:dyDescent="0.25">
      <c r="A7" s="8"/>
      <c r="Q7" s="10"/>
    </row>
    <row r="8" spans="1:51" s="9" customFormat="1" x14ac:dyDescent="0.25">
      <c r="A8" s="8"/>
      <c r="Q8" s="10"/>
    </row>
    <row r="9" spans="1:51" s="9" customFormat="1" x14ac:dyDescent="0.25">
      <c r="A9" s="8"/>
      <c r="Q9" s="10"/>
    </row>
    <row r="10" spans="1:51" s="9" customFormat="1" x14ac:dyDescent="0.25">
      <c r="A10" s="8"/>
      <c r="Q10" s="10"/>
    </row>
    <row r="11" spans="1:51" s="9" customFormat="1" x14ac:dyDescent="0.25">
      <c r="A11" s="8"/>
      <c r="Q11" s="10"/>
    </row>
    <row r="12" spans="1:51" s="9" customFormat="1" x14ac:dyDescent="0.25">
      <c r="A12" s="8"/>
      <c r="Q12" s="10"/>
    </row>
    <row r="13" spans="1:51" s="9" customFormat="1" x14ac:dyDescent="0.25">
      <c r="A13" s="8"/>
      <c r="Q13" s="10"/>
    </row>
    <row r="14" spans="1:51" s="9" customFormat="1" x14ac:dyDescent="0.25">
      <c r="A14" s="8"/>
      <c r="Q14" s="10"/>
    </row>
    <row r="15" spans="1:51" s="9" customFormat="1" x14ac:dyDescent="0.25">
      <c r="A15" s="8"/>
      <c r="Q15" s="10"/>
    </row>
    <row r="16" spans="1:51" s="9" customFormat="1" x14ac:dyDescent="0.25">
      <c r="A16" s="8"/>
      <c r="Q16" s="10"/>
    </row>
    <row r="17" spans="17:17" s="9" customFormat="1" x14ac:dyDescent="0.25">
      <c r="Q17" s="10"/>
    </row>
    <row r="18" spans="17:17" s="9" customFormat="1" x14ac:dyDescent="0.25">
      <c r="Q18" s="10"/>
    </row>
    <row r="19" spans="17:17" s="9" customFormat="1" x14ac:dyDescent="0.25">
      <c r="Q19" s="10"/>
    </row>
    <row r="20" spans="17:17" s="9" customFormat="1" x14ac:dyDescent="0.25">
      <c r="Q20" s="10"/>
    </row>
    <row r="21" spans="17:17" s="9" customFormat="1" x14ac:dyDescent="0.25">
      <c r="Q21" s="10"/>
    </row>
    <row r="22" spans="17:17" s="9" customFormat="1" x14ac:dyDescent="0.25">
      <c r="Q22" s="10"/>
    </row>
    <row r="23" spans="17:17" s="9" customFormat="1" x14ac:dyDescent="0.25">
      <c r="Q23" s="10"/>
    </row>
    <row r="24" spans="17:17" s="9" customFormat="1" x14ac:dyDescent="0.25">
      <c r="Q24" s="10"/>
    </row>
    <row r="25" spans="17:17" s="9" customFormat="1" x14ac:dyDescent="0.25">
      <c r="Q25" s="10"/>
    </row>
    <row r="26" spans="17:17" s="9" customFormat="1" x14ac:dyDescent="0.25">
      <c r="Q26" s="10"/>
    </row>
    <row r="27" spans="17:17" s="9" customFormat="1" x14ac:dyDescent="0.25">
      <c r="Q27" s="10"/>
    </row>
    <row r="28" spans="17:17" s="9" customFormat="1" x14ac:dyDescent="0.25">
      <c r="Q28" s="10"/>
    </row>
    <row r="29" spans="17:17" s="9" customFormat="1" x14ac:dyDescent="0.25">
      <c r="Q29" s="10"/>
    </row>
    <row r="30" spans="17:17" s="9" customFormat="1" x14ac:dyDescent="0.25">
      <c r="Q30" s="10"/>
    </row>
    <row r="31" spans="17:17" s="9" customFormat="1" x14ac:dyDescent="0.25">
      <c r="Q31" s="10"/>
    </row>
    <row r="32" spans="17:17" s="9" customFormat="1" x14ac:dyDescent="0.25">
      <c r="Q32" s="10"/>
    </row>
    <row r="33" spans="17:17" s="9" customFormat="1" x14ac:dyDescent="0.25">
      <c r="Q33" s="10"/>
    </row>
    <row r="34" spans="17:17" s="9" customFormat="1" x14ac:dyDescent="0.25">
      <c r="Q34" s="10"/>
    </row>
    <row r="35" spans="17:17" s="9" customFormat="1" x14ac:dyDescent="0.25">
      <c r="Q35" s="10"/>
    </row>
    <row r="36" spans="17:17" s="9" customFormat="1" x14ac:dyDescent="0.25">
      <c r="Q36" s="10"/>
    </row>
    <row r="37" spans="17:17" s="12" customFormat="1" x14ac:dyDescent="0.25">
      <c r="Q37" s="11"/>
    </row>
  </sheetData>
  <sheetProtection sheet="1" objects="1" scenarios="1" selectLockedCells="1"/>
  <mergeCells count="4">
    <mergeCell ref="A1:D1"/>
    <mergeCell ref="E1:H1"/>
    <mergeCell ref="I1:L1"/>
    <mergeCell ref="M1:P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7"/>
  <sheetViews>
    <sheetView zoomScale="110" zoomScaleNormal="110" workbookViewId="0">
      <selection sqref="A1:D1"/>
    </sheetView>
  </sheetViews>
  <sheetFormatPr defaultRowHeight="15" x14ac:dyDescent="0.25"/>
  <cols>
    <col min="1" max="15" width="2.7109375" customWidth="1"/>
    <col min="16" max="16" width="9.140625" style="5"/>
  </cols>
  <sheetData>
    <row r="1" spans="1:50" ht="32.25" customHeight="1" thickTop="1" thickBot="1" x14ac:dyDescent="0.55000000000000004">
      <c r="A1" s="23"/>
      <c r="B1" s="27"/>
      <c r="C1" s="27"/>
      <c r="D1" s="28"/>
      <c r="E1" s="24"/>
      <c r="F1" s="27"/>
      <c r="G1" s="27"/>
      <c r="H1" s="27"/>
      <c r="I1" s="27"/>
      <c r="J1" s="28"/>
      <c r="K1" s="24"/>
      <c r="L1" s="27"/>
      <c r="M1" s="27"/>
      <c r="N1" s="27"/>
      <c r="O1" s="29"/>
      <c r="P1" s="13" t="str">
        <f>IF(OR(A1="",E1="",K1=""),"",SUM(A4:O4))</f>
        <v/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14"/>
    </row>
    <row r="2" spans="1:50" ht="15" hidden="1" customHeight="1" thickTop="1" thickBot="1" x14ac:dyDescent="0.3">
      <c r="A2" s="26">
        <f>MOD(A1-(B2*100)-(C2*10)-D2,10000)/1000</f>
        <v>0</v>
      </c>
      <c r="B2" s="26">
        <f>MOD(A1-(C2*10)-D2,1000)/100</f>
        <v>0</v>
      </c>
      <c r="C2" s="26">
        <f>MOD(A1-D2,100)/10</f>
        <v>0</v>
      </c>
      <c r="D2" s="26">
        <f>MOD(A1,10)</f>
        <v>0</v>
      </c>
      <c r="E2" s="26">
        <f>MOD(E1-(F2*10000)-(G2*1000)-(H2*100)-(I2*10)-J2,1000000)/100000</f>
        <v>0</v>
      </c>
      <c r="F2" s="25">
        <f>MOD(E1-(G2*1000)-(H2*100)-(I2*10)-J2,100000)/10000</f>
        <v>0</v>
      </c>
      <c r="G2" s="25">
        <f>MOD(E1-(H2*100)-(I2*10)-J2,10000)/1000</f>
        <v>0</v>
      </c>
      <c r="H2" s="25">
        <f>MOD(E1-(I2*10)-J2,1000)/100</f>
        <v>0</v>
      </c>
      <c r="I2" s="25">
        <f>MOD(E1-J2,100)/10</f>
        <v>0</v>
      </c>
      <c r="J2" s="25">
        <f>MOD(E1,10)</f>
        <v>0</v>
      </c>
      <c r="K2" s="26">
        <f>MOD(K1-(L2*1000)-(M2*100)-(N2*10)-O2,100000)/10000</f>
        <v>0</v>
      </c>
      <c r="L2" s="26">
        <f>MOD(K1-(M2*100)-(N2*10)-O2,10000)/1000</f>
        <v>0</v>
      </c>
      <c r="M2" s="26">
        <f>MOD(K1-(N2*10)-O2,1000)/100</f>
        <v>0</v>
      </c>
      <c r="N2" s="26">
        <f>MOD(K1-O2,100)/10</f>
        <v>0</v>
      </c>
      <c r="O2" s="26">
        <f>MOD(K1,10)</f>
        <v>0</v>
      </c>
      <c r="P2" s="15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16"/>
    </row>
    <row r="3" spans="1:50" ht="15" hidden="1" customHeight="1" thickTop="1" x14ac:dyDescent="0.25">
      <c r="A3">
        <f>A2</f>
        <v>0</v>
      </c>
      <c r="B3">
        <f>B2*2</f>
        <v>0</v>
      </c>
      <c r="C3">
        <f>C2</f>
        <v>0</v>
      </c>
      <c r="D3">
        <f>D2*2</f>
        <v>0</v>
      </c>
      <c r="E3">
        <f>E2</f>
        <v>0</v>
      </c>
      <c r="F3">
        <f>F2*2</f>
        <v>0</v>
      </c>
      <c r="G3">
        <f>G2</f>
        <v>0</v>
      </c>
      <c r="H3">
        <f>H2*2</f>
        <v>0</v>
      </c>
      <c r="I3">
        <f>I2</f>
        <v>0</v>
      </c>
      <c r="J3">
        <f>J2*2</f>
        <v>0</v>
      </c>
      <c r="K3">
        <f>K2</f>
        <v>0</v>
      </c>
      <c r="L3">
        <f>L2*2</f>
        <v>0</v>
      </c>
      <c r="M3">
        <f>M2</f>
        <v>0</v>
      </c>
      <c r="N3">
        <f>N2*2</f>
        <v>0</v>
      </c>
      <c r="O3">
        <f>O2</f>
        <v>0</v>
      </c>
      <c r="P3" s="15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16"/>
    </row>
    <row r="4" spans="1:50" ht="15" hidden="1" customHeight="1" x14ac:dyDescent="0.25">
      <c r="A4">
        <f t="shared" ref="A4" si="0">A3</f>
        <v>0</v>
      </c>
      <c r="B4" s="1">
        <f t="shared" ref="B4" ca="1" si="1">SUMPRODUCT(1*MID(B3,ROW(INDIRECT("1:"&amp;LEN(B3))),1))</f>
        <v>0</v>
      </c>
      <c r="C4">
        <f t="shared" ref="C4" si="2">C3</f>
        <v>0</v>
      </c>
      <c r="D4" s="1">
        <f t="shared" ref="D4" ca="1" si="3">SUMPRODUCT(1*MID(D3,ROW(INDIRECT("1:"&amp;LEN(D3))),1))</f>
        <v>0</v>
      </c>
      <c r="E4">
        <f t="shared" ref="E4" si="4">E3</f>
        <v>0</v>
      </c>
      <c r="F4" s="1">
        <f t="shared" ref="F4" ca="1" si="5">SUMPRODUCT(1*MID(F3,ROW(INDIRECT("1:"&amp;LEN(F3))),1))</f>
        <v>0</v>
      </c>
      <c r="G4">
        <f t="shared" ref="G4" si="6">G3</f>
        <v>0</v>
      </c>
      <c r="H4" s="1">
        <f t="shared" ref="H4" ca="1" si="7">SUMPRODUCT(1*MID(H3,ROW(INDIRECT("1:"&amp;LEN(H3))),1))</f>
        <v>0</v>
      </c>
      <c r="I4">
        <f t="shared" ref="I4" si="8">I3</f>
        <v>0</v>
      </c>
      <c r="J4" s="1">
        <f t="shared" ref="J4" ca="1" si="9">SUMPRODUCT(1*MID(J3,ROW(INDIRECT("1:"&amp;LEN(J3))),1))</f>
        <v>0</v>
      </c>
      <c r="K4">
        <f t="shared" ref="K4" si="10">K3</f>
        <v>0</v>
      </c>
      <c r="L4" s="1">
        <f t="shared" ref="L4" ca="1" si="11">SUMPRODUCT(1*MID(L3,ROW(INDIRECT("1:"&amp;LEN(L3))),1))</f>
        <v>0</v>
      </c>
      <c r="M4">
        <f t="shared" ref="M4:O4" si="12">M3</f>
        <v>0</v>
      </c>
      <c r="N4" s="1">
        <f t="shared" ref="N4" ca="1" si="13">SUMPRODUCT(1*MID(N3,ROW(INDIRECT("1:"&amp;LEN(N3))),1))</f>
        <v>0</v>
      </c>
      <c r="O4">
        <f t="shared" si="12"/>
        <v>0</v>
      </c>
      <c r="P4" s="17">
        <f ca="1">SUM(A4:O4)</f>
        <v>0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16"/>
    </row>
    <row r="5" spans="1:50" s="7" customFormat="1" ht="15" customHeight="1" thickTop="1" x14ac:dyDescent="0.25">
      <c r="P5" s="10" t="str">
        <f>IF(A1="","unknown",IF(AND(A2=3,OR(B2=4,B2=7)),"American Express","Use validate tab. This is NOT an AMEX card!"))</f>
        <v>unknown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s="9" customFormat="1" x14ac:dyDescent="0.25">
      <c r="P6" s="10" t="str">
        <f>IF(OR(A1="",E1="",K1=""),"",IF(MOD(P1,10)=0,"card may be valid","invalid number"))</f>
        <v/>
      </c>
    </row>
    <row r="7" spans="1:50" s="9" customFormat="1" x14ac:dyDescent="0.25">
      <c r="P7" s="10"/>
    </row>
    <row r="8" spans="1:50" s="9" customFormat="1" x14ac:dyDescent="0.25">
      <c r="P8" s="10"/>
    </row>
    <row r="9" spans="1:50" s="9" customFormat="1" x14ac:dyDescent="0.25">
      <c r="P9" s="10"/>
    </row>
    <row r="10" spans="1:50" s="9" customFormat="1" x14ac:dyDescent="0.25">
      <c r="P10" s="10"/>
    </row>
    <row r="11" spans="1:50" s="9" customFormat="1" x14ac:dyDescent="0.25">
      <c r="P11" s="10"/>
    </row>
    <row r="12" spans="1:50" s="9" customFormat="1" x14ac:dyDescent="0.25">
      <c r="P12" s="10"/>
    </row>
    <row r="13" spans="1:50" s="9" customFormat="1" x14ac:dyDescent="0.25">
      <c r="P13" s="10"/>
    </row>
    <row r="14" spans="1:50" s="9" customFormat="1" x14ac:dyDescent="0.25">
      <c r="P14" s="10"/>
    </row>
    <row r="15" spans="1:50" s="9" customFormat="1" x14ac:dyDescent="0.25">
      <c r="P15" s="10"/>
    </row>
    <row r="16" spans="1:50" s="9" customFormat="1" x14ac:dyDescent="0.25">
      <c r="P16" s="10"/>
    </row>
    <row r="17" spans="16:16" s="9" customFormat="1" x14ac:dyDescent="0.25">
      <c r="P17" s="10"/>
    </row>
    <row r="18" spans="16:16" s="9" customFormat="1" x14ac:dyDescent="0.25">
      <c r="P18" s="10"/>
    </row>
    <row r="19" spans="16:16" s="9" customFormat="1" x14ac:dyDescent="0.25">
      <c r="P19" s="10"/>
    </row>
    <row r="20" spans="16:16" s="9" customFormat="1" x14ac:dyDescent="0.25">
      <c r="P20" s="10"/>
    </row>
    <row r="21" spans="16:16" s="9" customFormat="1" x14ac:dyDescent="0.25">
      <c r="P21" s="10"/>
    </row>
    <row r="22" spans="16:16" s="9" customFormat="1" x14ac:dyDescent="0.25">
      <c r="P22" s="10"/>
    </row>
    <row r="23" spans="16:16" s="9" customFormat="1" x14ac:dyDescent="0.25">
      <c r="P23" s="10"/>
    </row>
    <row r="24" spans="16:16" s="9" customFormat="1" x14ac:dyDescent="0.25">
      <c r="P24" s="10"/>
    </row>
    <row r="25" spans="16:16" s="9" customFormat="1" x14ac:dyDescent="0.25">
      <c r="P25" s="10"/>
    </row>
    <row r="26" spans="16:16" s="9" customFormat="1" x14ac:dyDescent="0.25">
      <c r="P26" s="10"/>
    </row>
    <row r="27" spans="16:16" s="9" customFormat="1" x14ac:dyDescent="0.25">
      <c r="P27" s="10"/>
    </row>
    <row r="28" spans="16:16" s="9" customFormat="1" x14ac:dyDescent="0.25">
      <c r="P28" s="10"/>
    </row>
    <row r="29" spans="16:16" s="9" customFormat="1" x14ac:dyDescent="0.25">
      <c r="P29" s="10"/>
    </row>
    <row r="30" spans="16:16" s="9" customFormat="1" x14ac:dyDescent="0.25">
      <c r="P30" s="10"/>
    </row>
    <row r="31" spans="16:16" s="9" customFormat="1" x14ac:dyDescent="0.25">
      <c r="P31" s="10"/>
    </row>
    <row r="32" spans="16:16" s="9" customFormat="1" x14ac:dyDescent="0.25">
      <c r="P32" s="10"/>
    </row>
    <row r="33" spans="16:16" s="9" customFormat="1" x14ac:dyDescent="0.25">
      <c r="P33" s="10"/>
    </row>
    <row r="34" spans="16:16" s="9" customFormat="1" x14ac:dyDescent="0.25">
      <c r="P34" s="10"/>
    </row>
    <row r="35" spans="16:16" s="9" customFormat="1" x14ac:dyDescent="0.25">
      <c r="P35" s="10"/>
    </row>
    <row r="36" spans="16:16" s="9" customFormat="1" x14ac:dyDescent="0.25">
      <c r="P36" s="10"/>
    </row>
    <row r="37" spans="16:16" s="12" customFormat="1" x14ac:dyDescent="0.25">
      <c r="P37" s="11"/>
    </row>
  </sheetData>
  <sheetProtection sheet="1" objects="1" scenarios="1" selectLockedCells="1"/>
  <mergeCells count="3">
    <mergeCell ref="A1:D1"/>
    <mergeCell ref="E1:J1"/>
    <mergeCell ref="K1:O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" sqref="I1"/>
    </sheetView>
  </sheetViews>
  <sheetFormatPr defaultRowHeight="15" x14ac:dyDescent="0.25"/>
  <sheetData>
    <row r="1" spans="1:1" x14ac:dyDescent="0.25">
      <c r="A1" s="4" t="s">
        <v>0</v>
      </c>
    </row>
  </sheetData>
  <sheetProtection sheet="1" objects="1" scenarios="1" selectLockedCells="1" selectUnlockedCells="1"/>
  <hyperlinks>
    <hyperlink ref="A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2" sqref="A2"/>
    </sheetView>
  </sheetViews>
  <sheetFormatPr defaultRowHeight="15" x14ac:dyDescent="0.25"/>
  <cols>
    <col min="1" max="16" width="2.7109375" customWidth="1"/>
  </cols>
  <sheetData>
    <row r="1" spans="1:17" ht="32.25" customHeight="1" thickBot="1" x14ac:dyDescent="0.55000000000000004">
      <c r="A1" s="18" t="s">
        <v>4</v>
      </c>
      <c r="B1" s="18"/>
      <c r="C1" s="18"/>
      <c r="D1" s="18"/>
      <c r="E1" s="18" t="s">
        <v>1</v>
      </c>
      <c r="F1" s="18"/>
      <c r="G1" s="18"/>
      <c r="H1" s="18"/>
      <c r="I1" s="18" t="s">
        <v>2</v>
      </c>
      <c r="J1" s="18"/>
      <c r="K1" s="18"/>
      <c r="L1" s="18"/>
      <c r="M1" s="18" t="s">
        <v>3</v>
      </c>
      <c r="N1" s="18"/>
      <c r="O1" s="18"/>
      <c r="P1" s="18"/>
    </row>
    <row r="2" spans="1:17" ht="16.5" thickTop="1" thickBot="1" x14ac:dyDescent="0.3">
      <c r="A2" s="3">
        <f>MOD(A1-(B2*100)-(C2*10)-D2,10000)/1000</f>
        <v>2</v>
      </c>
      <c r="B2" s="3">
        <f>MOD(A1-(C2*10)-D2,1000)/100</f>
        <v>4</v>
      </c>
      <c r="C2" s="3">
        <f>MOD(A1-D2,100)/10</f>
        <v>0</v>
      </c>
      <c r="D2" s="3">
        <f>MOD(A1,10)</f>
        <v>0</v>
      </c>
      <c r="E2" s="3">
        <f t="shared" ref="E2" si="0">MOD(E1-(F2*100)-(G2*10)-H2,10000)/1000</f>
        <v>5</v>
      </c>
      <c r="F2" s="3">
        <f t="shared" ref="F2" si="1">MOD(E1-(G2*10)-H2,1000)/100</f>
        <v>8</v>
      </c>
      <c r="G2" s="3">
        <f t="shared" ref="G2" si="2">MOD(E1-H2,100)/10</f>
        <v>0</v>
      </c>
      <c r="H2" s="3">
        <f t="shared" ref="H2" si="3">MOD(E1,10)</f>
        <v>0</v>
      </c>
      <c r="I2" s="3">
        <f t="shared" ref="I2" si="4">MOD(I1-(J2*100)-(K2*10)-L2,10000)/1000</f>
        <v>1</v>
      </c>
      <c r="J2" s="3">
        <f t="shared" ref="J2" si="5">MOD(I1-(K2*10)-L2,1000)/100</f>
        <v>2</v>
      </c>
      <c r="K2" s="3">
        <f t="shared" ref="K2" si="6">MOD(I1-L2,100)/10</f>
        <v>3</v>
      </c>
      <c r="L2" s="3">
        <f t="shared" ref="L2" si="7">MOD(I1,10)</f>
        <v>4</v>
      </c>
      <c r="M2" s="3">
        <f t="shared" ref="M2" si="8">MOD(M1-(N2*100)-(O2*10)-P2,10000)/1000</f>
        <v>5</v>
      </c>
      <c r="N2" s="3">
        <f t="shared" ref="N2" si="9">MOD(M1-(O2*10)-P2,1000)/100</f>
        <v>6</v>
      </c>
      <c r="O2" s="3">
        <f t="shared" ref="O2" si="10">MOD(M1-P2,100)/10</f>
        <v>7</v>
      </c>
      <c r="P2" s="3">
        <f t="shared" ref="P2" si="11">MOD(M1,10)</f>
        <v>4</v>
      </c>
    </row>
    <row r="3" spans="1:17" ht="15.75" thickTop="1" x14ac:dyDescent="0.25">
      <c r="A3">
        <f>A2*2</f>
        <v>4</v>
      </c>
      <c r="B3">
        <f>B2</f>
        <v>4</v>
      </c>
      <c r="C3">
        <f>C2*2</f>
        <v>0</v>
      </c>
      <c r="D3">
        <f>D2</f>
        <v>0</v>
      </c>
      <c r="E3">
        <f>E2*2</f>
        <v>10</v>
      </c>
      <c r="F3">
        <f>F2</f>
        <v>8</v>
      </c>
      <c r="G3">
        <f>G2*2</f>
        <v>0</v>
      </c>
      <c r="H3">
        <f>H2</f>
        <v>0</v>
      </c>
      <c r="I3">
        <f>I2*2</f>
        <v>2</v>
      </c>
      <c r="J3">
        <f>J2</f>
        <v>2</v>
      </c>
      <c r="K3">
        <f>K2*2</f>
        <v>6</v>
      </c>
      <c r="L3">
        <f>L2</f>
        <v>4</v>
      </c>
      <c r="M3">
        <f>M2*2</f>
        <v>10</v>
      </c>
      <c r="N3">
        <f>N2</f>
        <v>6</v>
      </c>
      <c r="O3">
        <f>O2*2</f>
        <v>14</v>
      </c>
      <c r="P3">
        <f>P2</f>
        <v>4</v>
      </c>
    </row>
    <row r="4" spans="1:17" x14ac:dyDescent="0.25">
      <c r="A4" s="1">
        <f ca="1">SUMPRODUCT(1*MID(A3,ROW(INDIRECT("1:"&amp;LEN(A3))),1))</f>
        <v>4</v>
      </c>
      <c r="B4">
        <f t="shared" ref="B4" si="12">B3</f>
        <v>4</v>
      </c>
      <c r="C4" s="1">
        <f t="shared" ref="C4" ca="1" si="13">SUMPRODUCT(1*MID(C3,ROW(INDIRECT("1:"&amp;LEN(C3))),1))</f>
        <v>0</v>
      </c>
      <c r="D4">
        <f t="shared" ref="D4" si="14">D3</f>
        <v>0</v>
      </c>
      <c r="E4" s="1">
        <f t="shared" ref="E4" ca="1" si="15">SUMPRODUCT(1*MID(E3,ROW(INDIRECT("1:"&amp;LEN(E3))),1))</f>
        <v>1</v>
      </c>
      <c r="F4">
        <f t="shared" ref="F4" si="16">F3</f>
        <v>8</v>
      </c>
      <c r="G4" s="1">
        <f t="shared" ref="G4" ca="1" si="17">SUMPRODUCT(1*MID(G3,ROW(INDIRECT("1:"&amp;LEN(G3))),1))</f>
        <v>0</v>
      </c>
      <c r="H4">
        <f t="shared" ref="H4" si="18">H3</f>
        <v>0</v>
      </c>
      <c r="I4" s="1">
        <f t="shared" ref="I4" ca="1" si="19">SUMPRODUCT(1*MID(I3,ROW(INDIRECT("1:"&amp;LEN(I3))),1))</f>
        <v>2</v>
      </c>
      <c r="J4">
        <f t="shared" ref="J4" si="20">J3</f>
        <v>2</v>
      </c>
      <c r="K4" s="1">
        <f t="shared" ref="K4" ca="1" si="21">SUMPRODUCT(1*MID(K3,ROW(INDIRECT("1:"&amp;LEN(K3))),1))</f>
        <v>6</v>
      </c>
      <c r="L4">
        <f t="shared" ref="L4" si="22">L3</f>
        <v>4</v>
      </c>
      <c r="M4" s="1">
        <f t="shared" ref="M4" ca="1" si="23">SUMPRODUCT(1*MID(M3,ROW(INDIRECT("1:"&amp;LEN(M3))),1))</f>
        <v>1</v>
      </c>
      <c r="N4">
        <f t="shared" ref="N4:P4" si="24">N3</f>
        <v>6</v>
      </c>
      <c r="O4" s="1">
        <f t="shared" ref="O4" ca="1" si="25">SUMPRODUCT(1*MID(O3,ROW(INDIRECT("1:"&amp;LEN(O3))),1))</f>
        <v>5</v>
      </c>
      <c r="P4">
        <f t="shared" si="24"/>
        <v>4</v>
      </c>
      <c r="Q4" s="2">
        <f ca="1">SUM(A4:P4)</f>
        <v>47</v>
      </c>
    </row>
    <row r="5" spans="1:17" x14ac:dyDescent="0.25">
      <c r="Q5" t="str">
        <f>IF(AND(A2=3,OR(B2=4,B2=7)),"American Express",IF(A2=4,"Visa",IF(OR(A1=5018,A1=5020,A1=5038,A1=5612,A1=5893,A1=6304,A1=6759,A1=6761,A1=6762,A1=6763,A1=604,A1=6390),"Maestro",IF(A1=5019,"Dankort",IF(OR(AND(A2=5,OR(B2=0,B2=1,B2=2,B2=3)),AND(A1&gt;2220,A1&lt;2721)),"MasterCard",IF(AND(A2=5,OR(B2=4,B2=5)),"MasterCard/Diner's Club",IF(OR(A1=6011,AND(A1&gt;6220,A1&lt;6230),AND(A1&gt;6439,A1&lt;6600)),"DISC",IF(AND(A1&gt;3527,A1&lt;3590),"JCB","other"))))))))</f>
        <v>other</v>
      </c>
    </row>
  </sheetData>
  <sheetProtection selectLockedCells="1"/>
  <mergeCells count="4">
    <mergeCell ref="A1:D1"/>
    <mergeCell ref="E1:H1"/>
    <mergeCell ref="I1:L1"/>
    <mergeCell ref="M1:P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Validate</vt:lpstr>
      <vt:lpstr>Validate-AMEX</vt:lpstr>
      <vt:lpstr>Card number info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Sanchez</dc:creator>
  <cp:lastModifiedBy>Mark Sanchez</cp:lastModifiedBy>
  <dcterms:created xsi:type="dcterms:W3CDTF">2017-07-12T00:33:48Z</dcterms:created>
  <dcterms:modified xsi:type="dcterms:W3CDTF">2017-07-18T01:46:57Z</dcterms:modified>
</cp:coreProperties>
</file>