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19140" windowHeight="9552" tabRatio="412"/>
  </bookViews>
  <sheets>
    <sheet name="Sleep and Mood data" sheetId="1" r:id="rId1"/>
    <sheet name="adjusters" sheetId="2" r:id="rId2"/>
  </sheets>
  <definedNames>
    <definedName name="_xlnm._FilterDatabase" localSheetId="0" hidden="1">'Sleep and Mood data'!$A$1:$Q$14</definedName>
  </definedNames>
  <calcPr calcId="125725"/>
</workbook>
</file>

<file path=xl/calcChain.xml><?xml version="1.0" encoding="utf-8"?>
<calcChain xmlns="http://schemas.openxmlformats.org/spreadsheetml/2006/main">
  <c r="K96" i="1"/>
  <c r="K95"/>
  <c r="K94"/>
  <c r="K93"/>
  <c r="K92"/>
  <c r="K91"/>
  <c r="K90"/>
  <c r="K88"/>
  <c r="K87"/>
  <c r="K86"/>
  <c r="K85"/>
  <c r="K84"/>
  <c r="K83"/>
  <c r="K82"/>
  <c r="K80"/>
  <c r="K79"/>
  <c r="K78"/>
  <c r="K77"/>
  <c r="K76"/>
  <c r="K75"/>
  <c r="K74"/>
  <c r="K72"/>
  <c r="K71"/>
  <c r="K70"/>
  <c r="K69"/>
  <c r="K68"/>
  <c r="K67"/>
  <c r="K66"/>
  <c r="K64"/>
  <c r="K63"/>
  <c r="K62"/>
  <c r="K61"/>
  <c r="K60"/>
  <c r="K59"/>
  <c r="K58"/>
  <c r="K56"/>
  <c r="K55"/>
  <c r="K54"/>
  <c r="K53"/>
  <c r="K52"/>
  <c r="K51"/>
  <c r="K50"/>
  <c r="K48"/>
  <c r="K47"/>
  <c r="K46"/>
  <c r="K45"/>
  <c r="K44"/>
  <c r="K43"/>
  <c r="K42"/>
  <c r="K40"/>
  <c r="K39"/>
  <c r="K38"/>
  <c r="K37"/>
  <c r="K36"/>
  <c r="K35"/>
  <c r="K34"/>
  <c r="K32"/>
  <c r="K31"/>
  <c r="K30"/>
  <c r="K29"/>
  <c r="K28"/>
  <c r="K27"/>
  <c r="K26"/>
  <c r="K24"/>
  <c r="K23"/>
  <c r="K22"/>
  <c r="K21"/>
  <c r="K20"/>
  <c r="K19"/>
  <c r="K18"/>
  <c r="K16"/>
  <c r="K15"/>
  <c r="K14"/>
  <c r="K13"/>
  <c r="K12"/>
  <c r="K11"/>
  <c r="K10"/>
  <c r="K3"/>
  <c r="K4"/>
  <c r="K5"/>
  <c r="K6"/>
  <c r="K7"/>
  <c r="K8"/>
  <c r="K2"/>
  <c r="H96"/>
  <c r="G96"/>
  <c r="H95"/>
  <c r="G95"/>
  <c r="H94"/>
  <c r="G94"/>
  <c r="H93"/>
  <c r="G93"/>
  <c r="H92"/>
  <c r="G92"/>
  <c r="H91"/>
  <c r="G91"/>
  <c r="H90"/>
  <c r="G90"/>
  <c r="H88"/>
  <c r="G88"/>
  <c r="H87"/>
  <c r="G87"/>
  <c r="H86"/>
  <c r="G86"/>
  <c r="H85"/>
  <c r="G85"/>
  <c r="H84"/>
  <c r="G84"/>
  <c r="H83"/>
  <c r="G83"/>
  <c r="H82"/>
  <c r="G82"/>
  <c r="H80"/>
  <c r="G80"/>
  <c r="H79"/>
  <c r="G79"/>
  <c r="H78"/>
  <c r="G78"/>
  <c r="H77"/>
  <c r="G77"/>
  <c r="H76"/>
  <c r="G76"/>
  <c r="H75"/>
  <c r="G75"/>
  <c r="H74"/>
  <c r="G74"/>
  <c r="H72"/>
  <c r="G72"/>
  <c r="H71"/>
  <c r="G71"/>
  <c r="H70"/>
  <c r="G70"/>
  <c r="H69"/>
  <c r="G69"/>
  <c r="H68"/>
  <c r="G68"/>
  <c r="H67"/>
  <c r="G67"/>
  <c r="H66"/>
  <c r="G66"/>
  <c r="H64"/>
  <c r="G64"/>
  <c r="H63"/>
  <c r="G63"/>
  <c r="H62"/>
  <c r="G62"/>
  <c r="H61"/>
  <c r="G61"/>
  <c r="H60"/>
  <c r="G60"/>
  <c r="H59"/>
  <c r="G59"/>
  <c r="H58"/>
  <c r="G58"/>
  <c r="H56"/>
  <c r="G56"/>
  <c r="H55"/>
  <c r="G55"/>
  <c r="H54"/>
  <c r="G54"/>
  <c r="H53"/>
  <c r="G53"/>
  <c r="H52"/>
  <c r="G52"/>
  <c r="H51"/>
  <c r="G51"/>
  <c r="H50"/>
  <c r="G50"/>
  <c r="H48"/>
  <c r="G48"/>
  <c r="H47"/>
  <c r="G47"/>
  <c r="H46"/>
  <c r="H45"/>
  <c r="G45"/>
  <c r="H44"/>
  <c r="G44"/>
  <c r="H43"/>
  <c r="G43"/>
  <c r="H42"/>
  <c r="G42"/>
  <c r="H40"/>
  <c r="G40"/>
  <c r="H39"/>
  <c r="G39"/>
  <c r="H38"/>
  <c r="G38"/>
  <c r="H37"/>
  <c r="G37"/>
  <c r="H36"/>
  <c r="G36"/>
  <c r="H35"/>
  <c r="G35"/>
  <c r="H34"/>
  <c r="G34"/>
  <c r="H32"/>
  <c r="G32"/>
  <c r="H31"/>
  <c r="G31"/>
  <c r="H30"/>
  <c r="G30"/>
  <c r="H29"/>
  <c r="G29"/>
  <c r="H28"/>
  <c r="G28"/>
  <c r="H27"/>
  <c r="G27"/>
  <c r="H26"/>
  <c r="G26"/>
  <c r="H24"/>
  <c r="G24"/>
  <c r="H23"/>
  <c r="G23"/>
  <c r="H22"/>
  <c r="G22"/>
  <c r="H21"/>
  <c r="G21"/>
  <c r="H20"/>
  <c r="G20"/>
  <c r="H19"/>
  <c r="G19"/>
  <c r="H18"/>
  <c r="G18"/>
  <c r="G11"/>
  <c r="J11" s="1"/>
  <c r="G12"/>
  <c r="G13"/>
  <c r="J13" s="1"/>
  <c r="G14"/>
  <c r="G15"/>
  <c r="J15" s="1"/>
  <c r="G16"/>
  <c r="G10"/>
  <c r="G3"/>
  <c r="G4"/>
  <c r="G5"/>
  <c r="G6"/>
  <c r="G7"/>
  <c r="G8"/>
  <c r="G2"/>
  <c r="H16"/>
  <c r="H15"/>
  <c r="H14"/>
  <c r="H13"/>
  <c r="H12"/>
  <c r="H11"/>
  <c r="H10"/>
  <c r="H3"/>
  <c r="H4"/>
  <c r="H5"/>
  <c r="H6"/>
  <c r="H7"/>
  <c r="H8"/>
  <c r="H2"/>
  <c r="J8" l="1"/>
  <c r="J4"/>
  <c r="I2"/>
  <c r="J5"/>
  <c r="J16"/>
  <c r="J12"/>
  <c r="J19"/>
  <c r="J21"/>
  <c r="J23"/>
  <c r="J26"/>
  <c r="J28"/>
  <c r="J30"/>
  <c r="J32"/>
  <c r="J35"/>
  <c r="J39"/>
  <c r="J42"/>
  <c r="J44"/>
  <c r="J46"/>
  <c r="J48"/>
  <c r="J51"/>
  <c r="J55"/>
  <c r="J58"/>
  <c r="J60"/>
  <c r="J62"/>
  <c r="J64"/>
  <c r="J67"/>
  <c r="J71"/>
  <c r="J74"/>
  <c r="J76"/>
  <c r="J78"/>
  <c r="J80"/>
  <c r="J83"/>
  <c r="J87"/>
  <c r="J90"/>
  <c r="J92"/>
  <c r="J94"/>
  <c r="J96"/>
  <c r="J6"/>
  <c r="J10"/>
  <c r="J7"/>
  <c r="J3"/>
  <c r="J14"/>
  <c r="J18"/>
  <c r="J20"/>
  <c r="J22"/>
  <c r="J24"/>
  <c r="J27"/>
  <c r="J31"/>
  <c r="J34"/>
  <c r="J36"/>
  <c r="J38"/>
  <c r="J40"/>
  <c r="J43"/>
  <c r="J45"/>
  <c r="J47"/>
  <c r="J50"/>
  <c r="J52"/>
  <c r="J54"/>
  <c r="J56"/>
  <c r="J59"/>
  <c r="J63"/>
  <c r="J66"/>
  <c r="J68"/>
  <c r="J70"/>
  <c r="J72"/>
  <c r="J75"/>
  <c r="J79"/>
  <c r="J82"/>
  <c r="J84"/>
  <c r="J86"/>
  <c r="J88"/>
  <c r="J91"/>
  <c r="J95"/>
  <c r="I96"/>
  <c r="I94"/>
  <c r="I92"/>
  <c r="I90"/>
  <c r="I87"/>
  <c r="I85"/>
  <c r="I83"/>
  <c r="I80"/>
  <c r="I78"/>
  <c r="I76"/>
  <c r="I74"/>
  <c r="I71"/>
  <c r="I69"/>
  <c r="I67"/>
  <c r="I64"/>
  <c r="I62"/>
  <c r="I60"/>
  <c r="I58"/>
  <c r="I55"/>
  <c r="I53"/>
  <c r="I51"/>
  <c r="I48"/>
  <c r="I46"/>
  <c r="I44"/>
  <c r="I42"/>
  <c r="I39"/>
  <c r="I37"/>
  <c r="I35"/>
  <c r="I32"/>
  <c r="I30"/>
  <c r="I28"/>
  <c r="I26"/>
  <c r="I23"/>
  <c r="I21"/>
  <c r="I19"/>
  <c r="I16"/>
  <c r="I14"/>
  <c r="I12"/>
  <c r="I10"/>
  <c r="I7"/>
  <c r="I5"/>
  <c r="I3"/>
  <c r="J85"/>
  <c r="Q85" s="1"/>
  <c r="J69"/>
  <c r="Q69" s="1"/>
  <c r="J53"/>
  <c r="Q53" s="1"/>
  <c r="J37"/>
  <c r="Q37" s="1"/>
  <c r="Q3"/>
  <c r="I95"/>
  <c r="I93"/>
  <c r="I91"/>
  <c r="I88"/>
  <c r="I86"/>
  <c r="I84"/>
  <c r="I82"/>
  <c r="I79"/>
  <c r="I77"/>
  <c r="I75"/>
  <c r="I72"/>
  <c r="I70"/>
  <c r="I68"/>
  <c r="I66"/>
  <c r="I63"/>
  <c r="I61"/>
  <c r="I59"/>
  <c r="I56"/>
  <c r="I54"/>
  <c r="I52"/>
  <c r="I50"/>
  <c r="I47"/>
  <c r="I45"/>
  <c r="I43"/>
  <c r="I40"/>
  <c r="I38"/>
  <c r="I36"/>
  <c r="I34"/>
  <c r="I31"/>
  <c r="I29"/>
  <c r="I27"/>
  <c r="I24"/>
  <c r="I22"/>
  <c r="I20"/>
  <c r="I18"/>
  <c r="I15"/>
  <c r="I13"/>
  <c r="I11"/>
  <c r="I8"/>
  <c r="I6"/>
  <c r="I4"/>
  <c r="Q6"/>
  <c r="J93"/>
  <c r="Q93" s="1"/>
  <c r="J77"/>
  <c r="Q77" s="1"/>
  <c r="J61"/>
  <c r="Q61" s="1"/>
  <c r="J29"/>
  <c r="Q29" s="1"/>
  <c r="Q95"/>
  <c r="Q91"/>
  <c r="Q87"/>
  <c r="Q83"/>
  <c r="Q79"/>
  <c r="Q75"/>
  <c r="Q71"/>
  <c r="Q67"/>
  <c r="Q63"/>
  <c r="Q59"/>
  <c r="Q55"/>
  <c r="Q51"/>
  <c r="Q90"/>
  <c r="Q92"/>
  <c r="Q94"/>
  <c r="Q96"/>
  <c r="Q82"/>
  <c r="Q84"/>
  <c r="Q86"/>
  <c r="Q88"/>
  <c r="Q74"/>
  <c r="Q76"/>
  <c r="Q78"/>
  <c r="Q80"/>
  <c r="Q66"/>
  <c r="Q68"/>
  <c r="Q70"/>
  <c r="Q72"/>
  <c r="Q58"/>
  <c r="Q60"/>
  <c r="Q62"/>
  <c r="Q64"/>
  <c r="Q50"/>
  <c r="Q52"/>
  <c r="Q54"/>
  <c r="Q56"/>
  <c r="Q45"/>
  <c r="Q47"/>
  <c r="Q43"/>
  <c r="Q42"/>
  <c r="Q44"/>
  <c r="Q46"/>
  <c r="Q48"/>
  <c r="Q39"/>
  <c r="Q35"/>
  <c r="Q34"/>
  <c r="Q36"/>
  <c r="Q38"/>
  <c r="Q40"/>
  <c r="Q5"/>
  <c r="Q13"/>
  <c r="Q21"/>
  <c r="Q8"/>
  <c r="Q4"/>
  <c r="Q27"/>
  <c r="Q7"/>
  <c r="Q31"/>
  <c r="Q26"/>
  <c r="Q28"/>
  <c r="Q30"/>
  <c r="Q32"/>
  <c r="Q23"/>
  <c r="Q19"/>
  <c r="Q18"/>
  <c r="Q20"/>
  <c r="Q22"/>
  <c r="Q24"/>
  <c r="J2"/>
  <c r="Q2" s="1"/>
  <c r="Q15"/>
  <c r="Q11"/>
  <c r="Q10"/>
  <c r="Q12"/>
  <c r="Q14"/>
  <c r="Q16"/>
</calcChain>
</file>

<file path=xl/sharedStrings.xml><?xml version="1.0" encoding="utf-8"?>
<sst xmlns="http://schemas.openxmlformats.org/spreadsheetml/2006/main" count="288" uniqueCount="50">
  <si>
    <t>Year</t>
  </si>
  <si>
    <t>Month</t>
  </si>
  <si>
    <t>Day</t>
  </si>
  <si>
    <t>hours</t>
  </si>
  <si>
    <t>mood</t>
  </si>
  <si>
    <t>Sleep</t>
  </si>
  <si>
    <t>Mood</t>
  </si>
  <si>
    <t>01</t>
  </si>
  <si>
    <t>09</t>
  </si>
  <si>
    <t>05</t>
  </si>
  <si>
    <t>Monday</t>
  </si>
  <si>
    <t>Tuesday</t>
  </si>
  <si>
    <t>Wednesday</t>
  </si>
  <si>
    <t>Thursday</t>
  </si>
  <si>
    <t>Friday</t>
  </si>
  <si>
    <t>Saturday</t>
  </si>
  <si>
    <t>Sunday</t>
  </si>
  <si>
    <t>month</t>
  </si>
  <si>
    <t>day</t>
  </si>
  <si>
    <t>val</t>
  </si>
  <si>
    <t>02</t>
  </si>
  <si>
    <t>03</t>
  </si>
  <si>
    <t>04</t>
  </si>
  <si>
    <t>06</t>
  </si>
  <si>
    <t>07</t>
  </si>
  <si>
    <t>08</t>
  </si>
  <si>
    <t>10</t>
  </si>
  <si>
    <t>11</t>
  </si>
  <si>
    <t>12</t>
  </si>
  <si>
    <t>Day Adjuster</t>
  </si>
  <si>
    <t>Month Adjuster</t>
  </si>
  <si>
    <t>AdjustedSleep</t>
  </si>
  <si>
    <t>AdjustedMood</t>
  </si>
  <si>
    <t>20</t>
  </si>
  <si>
    <t>Mood variance</t>
  </si>
  <si>
    <t>28</t>
  </si>
  <si>
    <t>16</t>
  </si>
  <si>
    <t>24</t>
  </si>
  <si>
    <t>17</t>
  </si>
  <si>
    <t>19</t>
  </si>
  <si>
    <t>27</t>
  </si>
  <si>
    <t>21</t>
  </si>
  <si>
    <t>13</t>
  </si>
  <si>
    <t>25</t>
  </si>
  <si>
    <t>15</t>
  </si>
  <si>
    <t>23</t>
  </si>
  <si>
    <t>18</t>
  </si>
  <si>
    <t>26</t>
  </si>
  <si>
    <t>14</t>
  </si>
  <si>
    <t>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</si>
</sst>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topLeftCell="A76" workbookViewId="0">
      <selection activeCell="D90" sqref="D90:D96"/>
    </sheetView>
  </sheetViews>
  <sheetFormatPr defaultRowHeight="14.4"/>
  <cols>
    <col min="1" max="2" width="8.88671875" style="2"/>
    <col min="3" max="3" width="10.77734375" style="2" customWidth="1"/>
    <col min="4" max="6" width="8.88671875" style="2"/>
    <col min="7" max="7" width="11.77734375" customWidth="1"/>
    <col min="8" max="10" width="10.66406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29</v>
      </c>
      <c r="H1" s="2" t="s">
        <v>30</v>
      </c>
      <c r="I1" s="2" t="s">
        <v>32</v>
      </c>
      <c r="J1" s="2" t="s">
        <v>31</v>
      </c>
      <c r="K1" t="s">
        <v>6</v>
      </c>
      <c r="Q1" t="s">
        <v>5</v>
      </c>
    </row>
    <row r="2" spans="1:17">
      <c r="A2" s="2">
        <v>2010</v>
      </c>
      <c r="B2" s="3" t="s">
        <v>7</v>
      </c>
      <c r="C2" s="2" t="s">
        <v>10</v>
      </c>
      <c r="D2" s="3" t="s">
        <v>22</v>
      </c>
      <c r="E2" s="2">
        <v>7</v>
      </c>
      <c r="F2" s="2">
        <v>1</v>
      </c>
      <c r="G2">
        <f>VLOOKUP(C2,adjusters!$C$2:$D13,2,FALSE)</f>
        <v>1</v>
      </c>
      <c r="H2">
        <f>VLOOKUP(B2,adjusters!$A$2:$B$13,2)</f>
        <v>0.91</v>
      </c>
      <c r="I2">
        <f>ROUND(F2*G2*(H2*adjusters!$E$2),0)</f>
        <v>1</v>
      </c>
      <c r="J2">
        <f>E2*60*G2*H2</f>
        <v>382.2</v>
      </c>
      <c r="K2" t="str">
        <f>"{'timestamp': '"&amp;A2&amp;"-"&amp;B2&amp;"-"&amp;D2&amp;"T17:19:12.03', 'type': 'Mood', 'value': "&amp;I2*10&amp;"}"</f>
        <v>{'timestamp': '2010-01-04T17:19:12.03', 'type': 'Mood', 'value': 10}</v>
      </c>
      <c r="Q2" t="str">
        <f>"{'timestamp':'"&amp;D2&amp;"/"&amp;B2&amp;"/"&amp;A2&amp;" 10:30:00','total_sleep':"&amp;ROUND(J2*1,0)&amp;".0,'deep_sleep':"&amp;ROUND(J2*0.6,0)&amp;".0,'rem_sleep':"&amp;ROUND(J2*0.1,0)&amp;".0,'light_sleep':"&amp;ROUND(J2*0.3,0)&amp;".0,'awake':0.0,'times_awoken':0}"</f>
        <v>{'timestamp':'04/01/2010 10:30:00','total_sleep':382.0,'deep_sleep':229.0,'rem_sleep':38.0,'light_sleep':115.0,'awake':0.0,'times_awoken':0}</v>
      </c>
    </row>
    <row r="3" spans="1:17">
      <c r="A3" s="2">
        <v>2010</v>
      </c>
      <c r="B3" s="3" t="s">
        <v>7</v>
      </c>
      <c r="C3" s="2" t="s">
        <v>11</v>
      </c>
      <c r="D3" s="3" t="s">
        <v>28</v>
      </c>
      <c r="E3" s="2">
        <v>7</v>
      </c>
      <c r="F3" s="2">
        <v>2</v>
      </c>
      <c r="G3">
        <f>VLOOKUP(C3,adjusters!$C$2:$D14,2,FALSE)</f>
        <v>0.9</v>
      </c>
      <c r="H3">
        <f>VLOOKUP(B3,adjusters!$A$2:$B$13,2)</f>
        <v>0.91</v>
      </c>
      <c r="I3">
        <f>ROUND(F3*G3*(H3*adjusters!$E$2),0)</f>
        <v>2</v>
      </c>
      <c r="J3">
        <f t="shared" ref="J3:J66" si="0">E3*60*G3*H3</f>
        <v>343.98</v>
      </c>
      <c r="K3" t="str">
        <f t="shared" ref="K3:K66" si="1">"{'timestamp': '"&amp;A3&amp;"-"&amp;B3&amp;"-"&amp;D3&amp;"T17:19:12.03', 'type': 'Mood', 'value': "&amp;I3*10&amp;"}"</f>
        <v>{'timestamp': '2010-01-12T17:19:12.03', 'type': 'Mood', 'value': 20}</v>
      </c>
      <c r="Q3" t="str">
        <f t="shared" ref="Q3:Q8" si="2">"{'timestamp':'"&amp;D3&amp;"/"&amp;B3&amp;"/"&amp;A3&amp;" 10:30:00','total_sleep':"&amp;ROUND(J3*1,0)&amp;".0,'deep_sleep':"&amp;ROUND(J3*0.6,0)&amp;".0,'rem_sleep':"&amp;ROUND(J3*0.1,0)&amp;".0,'light_sleep':"&amp;ROUND(J3*0.3,0)&amp;".0,'awake':0.0,'times_awoken':0}"</f>
        <v>{'timestamp':'12/01/2010 10:30:00','total_sleep':344.0,'deep_sleep':206.0,'rem_sleep':34.0,'light_sleep':103.0,'awake':0.0,'times_awoken':0}</v>
      </c>
    </row>
    <row r="4" spans="1:17">
      <c r="A4" s="2">
        <v>2010</v>
      </c>
      <c r="B4" s="3" t="s">
        <v>7</v>
      </c>
      <c r="C4" s="2" t="s">
        <v>12</v>
      </c>
      <c r="D4" s="3" t="s">
        <v>33</v>
      </c>
      <c r="E4" s="2">
        <v>7</v>
      </c>
      <c r="F4" s="2">
        <v>1</v>
      </c>
      <c r="G4">
        <f>VLOOKUP(C4,adjusters!$C$2:$D15,2,FALSE)</f>
        <v>0.7</v>
      </c>
      <c r="H4">
        <f>VLOOKUP(B4,adjusters!$A$2:$B$13,2)</f>
        <v>0.91</v>
      </c>
      <c r="I4">
        <f>ROUND(F4*G4*(H4*adjusters!$E$2),0)</f>
        <v>1</v>
      </c>
      <c r="J4">
        <f t="shared" si="0"/>
        <v>267.54000000000002</v>
      </c>
      <c r="K4" t="str">
        <f t="shared" si="1"/>
        <v>{'timestamp': '2010-01-20T17:19:12.03', 'type': 'Mood', 'value': 10}</v>
      </c>
      <c r="Q4" t="str">
        <f t="shared" si="2"/>
        <v>{'timestamp':'20/01/2010 10:30:00','total_sleep':268.0,'deep_sleep':161.0,'rem_sleep':27.0,'light_sleep':80.0,'awake':0.0,'times_awoken':0}</v>
      </c>
    </row>
    <row r="5" spans="1:17">
      <c r="A5" s="2">
        <v>2010</v>
      </c>
      <c r="B5" s="3" t="s">
        <v>7</v>
      </c>
      <c r="C5" s="2" t="s">
        <v>13</v>
      </c>
      <c r="D5" s="3" t="s">
        <v>35</v>
      </c>
      <c r="E5" s="2">
        <v>7</v>
      </c>
      <c r="F5" s="2">
        <v>2</v>
      </c>
      <c r="G5">
        <f>VLOOKUP(C5,adjusters!$C$2:$D16,2,FALSE)</f>
        <v>0.9</v>
      </c>
      <c r="H5">
        <f>VLOOKUP(B5,adjusters!$A$2:$B$13,2)</f>
        <v>0.91</v>
      </c>
      <c r="I5">
        <f>ROUND(F5*G5*(H5*adjusters!$E$2),0)</f>
        <v>2</v>
      </c>
      <c r="J5">
        <f t="shared" si="0"/>
        <v>343.98</v>
      </c>
      <c r="K5" t="str">
        <f t="shared" si="1"/>
        <v>{'timestamp': '2010-01-28T17:19:12.03', 'type': 'Mood', 'value': 20}</v>
      </c>
      <c r="Q5" t="str">
        <f t="shared" si="2"/>
        <v>{'timestamp':'28/01/2010 10:30:00','total_sleep':344.0,'deep_sleep':206.0,'rem_sleep':34.0,'light_sleep':103.0,'awake':0.0,'times_awoken':0}</v>
      </c>
    </row>
    <row r="6" spans="1:17">
      <c r="A6" s="2">
        <v>2010</v>
      </c>
      <c r="B6" s="3" t="s">
        <v>7</v>
      </c>
      <c r="C6" s="2" t="s">
        <v>14</v>
      </c>
      <c r="D6" s="3" t="s">
        <v>25</v>
      </c>
      <c r="E6" s="2">
        <v>7</v>
      </c>
      <c r="F6" s="2">
        <v>1</v>
      </c>
      <c r="G6">
        <f>VLOOKUP(C6,adjusters!$C$2:$D17,2,FALSE)</f>
        <v>1.2</v>
      </c>
      <c r="H6">
        <f>VLOOKUP(B6,adjusters!$A$2:$B$13,2)</f>
        <v>0.91</v>
      </c>
      <c r="I6">
        <f>ROUND(F6*G6*(H6*adjusters!$E$2),0)</f>
        <v>1</v>
      </c>
      <c r="J6">
        <f t="shared" si="0"/>
        <v>458.64000000000004</v>
      </c>
      <c r="K6" t="str">
        <f t="shared" si="1"/>
        <v>{'timestamp': '2010-01-08T17:19:12.03', 'type': 'Mood', 'value': 10}</v>
      </c>
      <c r="Q6" t="str">
        <f t="shared" si="2"/>
        <v>{'timestamp':'08/01/2010 10:30:00','total_sleep':459.0,'deep_sleep':275.0,'rem_sleep':46.0,'light_sleep':138.0,'awake':0.0,'times_awoken':0}</v>
      </c>
    </row>
    <row r="7" spans="1:17">
      <c r="A7" s="2">
        <v>2010</v>
      </c>
      <c r="B7" s="3" t="s">
        <v>7</v>
      </c>
      <c r="C7" s="2" t="s">
        <v>15</v>
      </c>
      <c r="D7" s="3" t="s">
        <v>36</v>
      </c>
      <c r="E7" s="2">
        <v>7</v>
      </c>
      <c r="F7" s="2">
        <v>2</v>
      </c>
      <c r="G7">
        <f>VLOOKUP(C7,adjusters!$C$2:$D18,2,FALSE)</f>
        <v>1.25</v>
      </c>
      <c r="H7">
        <f>VLOOKUP(B7,adjusters!$A$2:$B$13,2)</f>
        <v>0.91</v>
      </c>
      <c r="I7">
        <f>ROUND(F7*G7*(H7*adjusters!$E$2),0)</f>
        <v>3</v>
      </c>
      <c r="J7">
        <f t="shared" si="0"/>
        <v>477.75</v>
      </c>
      <c r="K7" t="str">
        <f t="shared" si="1"/>
        <v>{'timestamp': '2010-01-16T17:19:12.03', 'type': 'Mood', 'value': 30}</v>
      </c>
      <c r="Q7" t="str">
        <f t="shared" si="2"/>
        <v>{'timestamp':'16/01/2010 10:30:00','total_sleep':478.0,'deep_sleep':287.0,'rem_sleep':48.0,'light_sleep':143.0,'awake':0.0,'times_awoken':0}</v>
      </c>
    </row>
    <row r="8" spans="1:17">
      <c r="A8" s="2">
        <v>2010</v>
      </c>
      <c r="B8" s="3" t="s">
        <v>7</v>
      </c>
      <c r="C8" s="2" t="s">
        <v>16</v>
      </c>
      <c r="D8" s="3" t="s">
        <v>37</v>
      </c>
      <c r="E8" s="2">
        <v>7</v>
      </c>
      <c r="F8" s="2">
        <v>2</v>
      </c>
      <c r="G8">
        <f>VLOOKUP(C8,adjusters!$C$2:$D19,2,FALSE)</f>
        <v>1.2</v>
      </c>
      <c r="H8">
        <f>VLOOKUP(B8,adjusters!$A$2:$B$13,2)</f>
        <v>0.91</v>
      </c>
      <c r="I8">
        <f>ROUND(F8*G8*(H8*adjusters!$E$2),0)</f>
        <v>3</v>
      </c>
      <c r="J8">
        <f t="shared" si="0"/>
        <v>458.64000000000004</v>
      </c>
      <c r="K8" t="str">
        <f t="shared" si="1"/>
        <v>{'timestamp': '2010-01-24T17:19:12.03', 'type': 'Mood', 'value': 30}</v>
      </c>
      <c r="Q8" t="str">
        <f t="shared" si="2"/>
        <v>{'timestamp':'24/01/2010 10:30:00','total_sleep':459.0,'deep_sleep':275.0,'rem_sleep':46.0,'light_sleep':138.0,'awake':0.0,'times_awoken':0}</v>
      </c>
    </row>
    <row r="10" spans="1:17">
      <c r="A10" s="2">
        <v>2010</v>
      </c>
      <c r="B10" s="3" t="s">
        <v>20</v>
      </c>
      <c r="C10" s="2" t="s">
        <v>10</v>
      </c>
      <c r="D10" s="3" t="s">
        <v>7</v>
      </c>
      <c r="E10" s="2">
        <v>7</v>
      </c>
      <c r="F10" s="2">
        <v>1</v>
      </c>
      <c r="G10">
        <f>VLOOKUP(C10,adjusters!$C$2:$D21,2,FALSE)</f>
        <v>1</v>
      </c>
      <c r="H10">
        <f>VLOOKUP(B10,adjusters!$A$2:$B$13,2)</f>
        <v>0.96</v>
      </c>
      <c r="I10">
        <f>ROUND(F10*G10*(H10*adjusters!$E$2),0)</f>
        <v>1</v>
      </c>
      <c r="J10">
        <f t="shared" si="0"/>
        <v>403.2</v>
      </c>
      <c r="K10" t="str">
        <f t="shared" si="1"/>
        <v>{'timestamp': '2010-02-01T17:19:12.03', 'type': 'Mood', 'value': 10}</v>
      </c>
      <c r="Q10" t="str">
        <f>"{'timestamp':'"&amp;D10&amp;"/"&amp;B10&amp;"/"&amp;A10&amp;" 10:30:00','total_sleep':"&amp;ROUND(J10*1,0)&amp;".0,'deep_sleep':"&amp;ROUND(J10*0.6,0)&amp;".0,'rem_sleep':"&amp;ROUND(J10*0.1,0)&amp;".0,'light_sleep':"&amp;ROUND(J10*0.3,0)&amp;".0,'awake':0.0,'times_awoken':0}"</f>
        <v>{'timestamp':'01/02/2010 10:30:00','total_sleep':403.0,'deep_sleep':242.0,'rem_sleep':40.0,'light_sleep':121.0,'awake':0.0,'times_awoken':0}</v>
      </c>
    </row>
    <row r="11" spans="1:17">
      <c r="A11" s="2">
        <v>2010</v>
      </c>
      <c r="B11" s="3" t="s">
        <v>20</v>
      </c>
      <c r="C11" s="2" t="s">
        <v>11</v>
      </c>
      <c r="D11" s="3" t="s">
        <v>8</v>
      </c>
      <c r="E11" s="2">
        <v>7</v>
      </c>
      <c r="F11" s="2">
        <v>2</v>
      </c>
      <c r="G11">
        <f>VLOOKUP(C11,adjusters!$C$2:$D22,2,FALSE)</f>
        <v>0.9</v>
      </c>
      <c r="H11">
        <f>VLOOKUP(B11,adjusters!$A$2:$B$13,2)</f>
        <v>0.96</v>
      </c>
      <c r="I11">
        <f>ROUND(F11*G11*(H11*adjusters!$E$2),0)</f>
        <v>2</v>
      </c>
      <c r="J11">
        <f t="shared" si="0"/>
        <v>362.88</v>
      </c>
      <c r="K11" t="str">
        <f t="shared" si="1"/>
        <v>{'timestamp': '2010-02-09T17:19:12.03', 'type': 'Mood', 'value': 20}</v>
      </c>
      <c r="Q11" t="str">
        <f t="shared" ref="Q11:Q16" si="3">"{'timestamp':'"&amp;D11&amp;"/"&amp;B11&amp;"/"&amp;A11&amp;" 10:30:00','total_sleep':"&amp;ROUND(J11*1,0)&amp;".0,'deep_sleep':"&amp;ROUND(J11*0.6,0)&amp;".0,'rem_sleep':"&amp;ROUND(J11*0.1,0)&amp;".0,'light_sleep':"&amp;ROUND(J11*0.3,0)&amp;".0,'awake':0.0,'times_awoken':0}"</f>
        <v>{'timestamp':'09/02/2010 10:30:00','total_sleep':363.0,'deep_sleep':218.0,'rem_sleep':36.0,'light_sleep':109.0,'awake':0.0,'times_awoken':0}</v>
      </c>
    </row>
    <row r="12" spans="1:17">
      <c r="A12" s="2">
        <v>2010</v>
      </c>
      <c r="B12" s="3" t="s">
        <v>20</v>
      </c>
      <c r="C12" s="2" t="s">
        <v>12</v>
      </c>
      <c r="D12" s="3" t="s">
        <v>38</v>
      </c>
      <c r="E12" s="2">
        <v>7</v>
      </c>
      <c r="F12" s="2">
        <v>1</v>
      </c>
      <c r="G12">
        <f>VLOOKUP(C12,adjusters!$C$2:$D23,2,FALSE)</f>
        <v>0.7</v>
      </c>
      <c r="H12">
        <f>VLOOKUP(B12,adjusters!$A$2:$B$13,2)</f>
        <v>0.96</v>
      </c>
      <c r="I12">
        <f>ROUND(F12*G12*(H12*adjusters!$E$2),0)</f>
        <v>1</v>
      </c>
      <c r="J12">
        <f t="shared" si="0"/>
        <v>282.24</v>
      </c>
      <c r="K12" t="str">
        <f t="shared" si="1"/>
        <v>{'timestamp': '2010-02-17T17:19:12.03', 'type': 'Mood', 'value': 10}</v>
      </c>
      <c r="Q12" t="str">
        <f t="shared" si="3"/>
        <v>{'timestamp':'17/02/2010 10:30:00','total_sleep':282.0,'deep_sleep':169.0,'rem_sleep':28.0,'light_sleep':85.0,'awake':0.0,'times_awoken':0}</v>
      </c>
    </row>
    <row r="13" spans="1:17">
      <c r="A13" s="2">
        <v>2010</v>
      </c>
      <c r="B13" s="3" t="s">
        <v>20</v>
      </c>
      <c r="C13" s="2" t="s">
        <v>13</v>
      </c>
      <c r="D13" s="3" t="s">
        <v>22</v>
      </c>
      <c r="E13" s="2">
        <v>7</v>
      </c>
      <c r="F13" s="2">
        <v>2</v>
      </c>
      <c r="G13">
        <f>VLOOKUP(C13,adjusters!$C$2:$D24,2,FALSE)</f>
        <v>0.9</v>
      </c>
      <c r="H13">
        <f>VLOOKUP(B13,adjusters!$A$2:$B$13,2)</f>
        <v>0.96</v>
      </c>
      <c r="I13">
        <f>ROUND(F13*G13*(H13*adjusters!$E$2),0)</f>
        <v>2</v>
      </c>
      <c r="J13">
        <f t="shared" si="0"/>
        <v>362.88</v>
      </c>
      <c r="K13" t="str">
        <f t="shared" si="1"/>
        <v>{'timestamp': '2010-02-04T17:19:12.03', 'type': 'Mood', 'value': 20}</v>
      </c>
      <c r="Q13" t="str">
        <f t="shared" si="3"/>
        <v>{'timestamp':'04/02/2010 10:30:00','total_sleep':363.0,'deep_sleep':218.0,'rem_sleep':36.0,'light_sleep':109.0,'awake':0.0,'times_awoken':0}</v>
      </c>
    </row>
    <row r="14" spans="1:17">
      <c r="A14" s="2">
        <v>2010</v>
      </c>
      <c r="B14" s="3" t="s">
        <v>20</v>
      </c>
      <c r="C14" s="2" t="s">
        <v>14</v>
      </c>
      <c r="D14" s="3" t="s">
        <v>39</v>
      </c>
      <c r="E14" s="2">
        <v>7</v>
      </c>
      <c r="F14" s="2">
        <v>3</v>
      </c>
      <c r="G14">
        <f>VLOOKUP(C14,adjusters!$C$2:$D25,2,FALSE)</f>
        <v>1.2</v>
      </c>
      <c r="H14">
        <f>VLOOKUP(B14,adjusters!$A$2:$B$13,2)</f>
        <v>0.96</v>
      </c>
      <c r="I14">
        <f>ROUND(F14*G14*(H14*adjusters!$E$2),0)</f>
        <v>4</v>
      </c>
      <c r="J14">
        <f t="shared" si="0"/>
        <v>483.84</v>
      </c>
      <c r="K14" t="str">
        <f t="shared" si="1"/>
        <v>{'timestamp': '2010-02-19T17:19:12.03', 'type': 'Mood', 'value': 40}</v>
      </c>
      <c r="Q14" t="str">
        <f t="shared" si="3"/>
        <v>{'timestamp':'19/02/2010 10:30:00','total_sleep':484.0,'deep_sleep':290.0,'rem_sleep':48.0,'light_sleep':145.0,'awake':0.0,'times_awoken':0}</v>
      </c>
    </row>
    <row r="15" spans="1:17">
      <c r="A15" s="2">
        <v>2010</v>
      </c>
      <c r="B15" s="3" t="s">
        <v>20</v>
      </c>
      <c r="C15" s="2" t="s">
        <v>15</v>
      </c>
      <c r="D15" s="3" t="s">
        <v>40</v>
      </c>
      <c r="E15" s="2">
        <v>7</v>
      </c>
      <c r="F15" s="2">
        <v>4</v>
      </c>
      <c r="G15">
        <f>VLOOKUP(C15,adjusters!$C$2:$D26,2,FALSE)</f>
        <v>1.25</v>
      </c>
      <c r="H15">
        <f>VLOOKUP(B15,adjusters!$A$2:$B$13,2)</f>
        <v>0.96</v>
      </c>
      <c r="I15">
        <f>ROUND(F15*G15*(H15*adjusters!$E$2),0)</f>
        <v>6</v>
      </c>
      <c r="J15">
        <f t="shared" si="0"/>
        <v>504</v>
      </c>
      <c r="K15" t="str">
        <f t="shared" si="1"/>
        <v>{'timestamp': '2010-02-27T17:19:12.03', 'type': 'Mood', 'value': 60}</v>
      </c>
      <c r="Q15" t="str">
        <f t="shared" si="3"/>
        <v>{'timestamp':'27/02/2010 10:30:00','total_sleep':504.0,'deep_sleep':302.0,'rem_sleep':50.0,'light_sleep':151.0,'awake':0.0,'times_awoken':0}</v>
      </c>
    </row>
    <row r="16" spans="1:17">
      <c r="A16" s="2">
        <v>2010</v>
      </c>
      <c r="B16" s="3" t="s">
        <v>20</v>
      </c>
      <c r="C16" s="2" t="s">
        <v>16</v>
      </c>
      <c r="D16" s="3" t="s">
        <v>35</v>
      </c>
      <c r="E16" s="2">
        <v>7</v>
      </c>
      <c r="F16" s="2">
        <v>5</v>
      </c>
      <c r="G16">
        <f>VLOOKUP(C16,adjusters!$C$2:$D27,2,FALSE)</f>
        <v>1.2</v>
      </c>
      <c r="H16">
        <f>VLOOKUP(B16,adjusters!$A$2:$B$13,2)</f>
        <v>0.96</v>
      </c>
      <c r="I16">
        <f>ROUND(F16*G16*(H16*adjusters!$E$2),0)</f>
        <v>7</v>
      </c>
      <c r="J16">
        <f t="shared" si="0"/>
        <v>483.84</v>
      </c>
      <c r="K16" t="str">
        <f t="shared" si="1"/>
        <v>{'timestamp': '2010-02-28T17:19:12.03', 'type': 'Mood', 'value': 70}</v>
      </c>
      <c r="Q16" t="str">
        <f t="shared" si="3"/>
        <v>{'timestamp':'28/02/2010 10:30:00','total_sleep':484.0,'deep_sleep':290.0,'rem_sleep':48.0,'light_sleep':145.0,'awake':0.0,'times_awoken':0}</v>
      </c>
    </row>
    <row r="18" spans="1:17">
      <c r="A18" s="2">
        <v>2010</v>
      </c>
      <c r="B18" s="3" t="s">
        <v>21</v>
      </c>
      <c r="C18" s="2" t="s">
        <v>10</v>
      </c>
      <c r="D18" s="3" t="s">
        <v>7</v>
      </c>
      <c r="E18" s="2">
        <v>7</v>
      </c>
      <c r="F18" s="2">
        <v>1</v>
      </c>
      <c r="G18">
        <f>VLOOKUP(C18,adjusters!$C$2:$D29,2,FALSE)</f>
        <v>1</v>
      </c>
      <c r="H18">
        <f>VLOOKUP(B18,adjusters!$A$2:$B$13,2)</f>
        <v>1</v>
      </c>
      <c r="I18">
        <f>ROUND(F18*G18*(H18*adjusters!$E$2),0)</f>
        <v>1</v>
      </c>
      <c r="J18">
        <f t="shared" si="0"/>
        <v>420</v>
      </c>
      <c r="K18" t="str">
        <f t="shared" si="1"/>
        <v>{'timestamp': '2010-03-01T17:19:12.03', 'type': 'Mood', 'value': 10}</v>
      </c>
      <c r="Q18" t="str">
        <f>"{'timestamp':'"&amp;D18&amp;"/"&amp;B18&amp;"/"&amp;A18&amp;" 10:30:00','total_sleep':"&amp;ROUND(J18*1,0)&amp;".0,'deep_sleep':"&amp;ROUND(J18*0.6,0)&amp;".0,'rem_sleep':"&amp;ROUND(J18*0.1,0)&amp;".0,'light_sleep':"&amp;ROUND(J18*0.3,0)&amp;".0,'awake':0.0,'times_awoken':0}"</f>
        <v>{'timestamp':'01/03/2010 10:30:00','total_sleep':420.0,'deep_sleep':252.0,'rem_sleep':42.0,'light_sleep':126.0,'awake':0.0,'times_awoken':0}</v>
      </c>
    </row>
    <row r="19" spans="1:17">
      <c r="A19" s="2">
        <v>2010</v>
      </c>
      <c r="B19" s="3" t="s">
        <v>21</v>
      </c>
      <c r="C19" s="2" t="s">
        <v>11</v>
      </c>
      <c r="D19" s="3" t="s">
        <v>8</v>
      </c>
      <c r="E19" s="2">
        <v>7</v>
      </c>
      <c r="F19" s="2">
        <v>2</v>
      </c>
      <c r="G19">
        <f>VLOOKUP(C19,adjusters!$C$2:$D30,2,FALSE)</f>
        <v>0.9</v>
      </c>
      <c r="H19">
        <f>VLOOKUP(B19,adjusters!$A$2:$B$13,2)</f>
        <v>1</v>
      </c>
      <c r="I19">
        <f>ROUND(F19*G19*(H19*adjusters!$E$2),0)</f>
        <v>2</v>
      </c>
      <c r="J19">
        <f t="shared" si="0"/>
        <v>378</v>
      </c>
      <c r="K19" t="str">
        <f t="shared" si="1"/>
        <v>{'timestamp': '2010-03-09T17:19:12.03', 'type': 'Mood', 'value': 20}</v>
      </c>
      <c r="Q19" t="str">
        <f t="shared" ref="Q19:Q24" si="4">"{'timestamp':'"&amp;D19&amp;"/"&amp;B19&amp;"/"&amp;A19&amp;" 10:30:00','total_sleep':"&amp;ROUND(J19*1,0)&amp;".0,'deep_sleep':"&amp;ROUND(J19*0.6,0)&amp;".0,'rem_sleep':"&amp;ROUND(J19*0.1,0)&amp;".0,'light_sleep':"&amp;ROUND(J19*0.3,0)&amp;".0,'awake':0.0,'times_awoken':0}"</f>
        <v>{'timestamp':'09/03/2010 10:30:00','total_sleep':378.0,'deep_sleep':227.0,'rem_sleep':38.0,'light_sleep':113.0,'awake':0.0,'times_awoken':0}</v>
      </c>
    </row>
    <row r="20" spans="1:17">
      <c r="A20" s="2">
        <v>2010</v>
      </c>
      <c r="B20" s="3" t="s">
        <v>21</v>
      </c>
      <c r="C20" s="2" t="s">
        <v>12</v>
      </c>
      <c r="D20" s="3" t="s">
        <v>38</v>
      </c>
      <c r="E20" s="2">
        <v>7</v>
      </c>
      <c r="F20" s="2">
        <v>3</v>
      </c>
      <c r="G20">
        <f>VLOOKUP(C20,adjusters!$C$2:$D31,2,FALSE)</f>
        <v>0.7</v>
      </c>
      <c r="H20">
        <f>VLOOKUP(B20,adjusters!$A$2:$B$13,2)</f>
        <v>1</v>
      </c>
      <c r="I20">
        <f>ROUND(F20*G20*(H20*adjusters!$E$2),0)</f>
        <v>3</v>
      </c>
      <c r="J20">
        <f t="shared" si="0"/>
        <v>294</v>
      </c>
      <c r="K20" t="str">
        <f t="shared" si="1"/>
        <v>{'timestamp': '2010-03-17T17:19:12.03', 'type': 'Mood', 'value': 30}</v>
      </c>
      <c r="Q20" t="str">
        <f t="shared" si="4"/>
        <v>{'timestamp':'17/03/2010 10:30:00','total_sleep':294.0,'deep_sleep':176.0,'rem_sleep':29.0,'light_sleep':88.0,'awake':0.0,'times_awoken':0}</v>
      </c>
    </row>
    <row r="21" spans="1:17">
      <c r="A21" s="2">
        <v>2010</v>
      </c>
      <c r="B21" s="3" t="s">
        <v>21</v>
      </c>
      <c r="C21" s="2" t="s">
        <v>13</v>
      </c>
      <c r="D21" s="3" t="s">
        <v>22</v>
      </c>
      <c r="E21" s="2">
        <v>7</v>
      </c>
      <c r="F21" s="2">
        <v>4</v>
      </c>
      <c r="G21">
        <f>VLOOKUP(C21,adjusters!$C$2:$D32,2,FALSE)</f>
        <v>0.9</v>
      </c>
      <c r="H21">
        <f>VLOOKUP(B21,adjusters!$A$2:$B$13,2)</f>
        <v>1</v>
      </c>
      <c r="I21">
        <f>ROUND(F21*G21*(H21*adjusters!$E$2),0)</f>
        <v>5</v>
      </c>
      <c r="J21">
        <f t="shared" si="0"/>
        <v>378</v>
      </c>
      <c r="K21" t="str">
        <f t="shared" si="1"/>
        <v>{'timestamp': '2010-03-04T17:19:12.03', 'type': 'Mood', 'value': 50}</v>
      </c>
      <c r="Q21" t="str">
        <f t="shared" si="4"/>
        <v>{'timestamp':'04/03/2010 10:30:00','total_sleep':378.0,'deep_sleep':227.0,'rem_sleep':38.0,'light_sleep':113.0,'awake':0.0,'times_awoken':0}</v>
      </c>
    </row>
    <row r="22" spans="1:17">
      <c r="A22" s="2">
        <v>2010</v>
      </c>
      <c r="B22" s="3" t="s">
        <v>21</v>
      </c>
      <c r="C22" s="2" t="s">
        <v>14</v>
      </c>
      <c r="D22" s="3" t="s">
        <v>39</v>
      </c>
      <c r="E22" s="2">
        <v>7</v>
      </c>
      <c r="F22" s="2">
        <v>5</v>
      </c>
      <c r="G22">
        <f>VLOOKUP(C22,adjusters!$C$2:$D33,2,FALSE)</f>
        <v>1.2</v>
      </c>
      <c r="H22">
        <f>VLOOKUP(B22,adjusters!$A$2:$B$13,2)</f>
        <v>1</v>
      </c>
      <c r="I22">
        <f>ROUND(F22*G22*(H22*adjusters!$E$2),0)</f>
        <v>8</v>
      </c>
      <c r="J22">
        <f t="shared" si="0"/>
        <v>504</v>
      </c>
      <c r="K22" t="str">
        <f t="shared" si="1"/>
        <v>{'timestamp': '2010-03-19T17:19:12.03', 'type': 'Mood', 'value': 80}</v>
      </c>
      <c r="Q22" t="str">
        <f t="shared" si="4"/>
        <v>{'timestamp':'19/03/2010 10:30:00','total_sleep':504.0,'deep_sleep':302.0,'rem_sleep':50.0,'light_sleep':151.0,'awake':0.0,'times_awoken':0}</v>
      </c>
    </row>
    <row r="23" spans="1:17">
      <c r="A23" s="2">
        <v>2010</v>
      </c>
      <c r="B23" s="3" t="s">
        <v>21</v>
      </c>
      <c r="C23" s="2" t="s">
        <v>15</v>
      </c>
      <c r="D23" s="3" t="s">
        <v>40</v>
      </c>
      <c r="E23" s="2">
        <v>7</v>
      </c>
      <c r="F23" s="2">
        <v>4</v>
      </c>
      <c r="G23">
        <f>VLOOKUP(C23,adjusters!$C$2:$D34,2,FALSE)</f>
        <v>1.25</v>
      </c>
      <c r="H23">
        <f>VLOOKUP(B23,adjusters!$A$2:$B$13,2)</f>
        <v>1</v>
      </c>
      <c r="I23">
        <f>ROUND(F23*G23*(H23*adjusters!$E$2),0)</f>
        <v>7</v>
      </c>
      <c r="J23">
        <f t="shared" si="0"/>
        <v>525</v>
      </c>
      <c r="K23" t="str">
        <f t="shared" si="1"/>
        <v>{'timestamp': '2010-03-27T17:19:12.03', 'type': 'Mood', 'value': 70}</v>
      </c>
      <c r="Q23" t="str">
        <f t="shared" si="4"/>
        <v>{'timestamp':'27/03/2010 10:30:00','total_sleep':525.0,'deep_sleep':315.0,'rem_sleep':53.0,'light_sleep':158.0,'awake':0.0,'times_awoken':0}</v>
      </c>
    </row>
    <row r="24" spans="1:17">
      <c r="A24" s="2">
        <v>2010</v>
      </c>
      <c r="B24" s="3" t="s">
        <v>21</v>
      </c>
      <c r="C24" s="2" t="s">
        <v>16</v>
      </c>
      <c r="D24" s="3" t="s">
        <v>35</v>
      </c>
      <c r="E24" s="2">
        <v>7</v>
      </c>
      <c r="F24" s="2">
        <v>6</v>
      </c>
      <c r="G24">
        <f>VLOOKUP(C24,adjusters!$C$2:$D35,2,FALSE)</f>
        <v>1.2</v>
      </c>
      <c r="H24">
        <f>VLOOKUP(B24,adjusters!$A$2:$B$13,2)</f>
        <v>1</v>
      </c>
      <c r="I24">
        <f>ROUND(F24*G24*(H24*adjusters!$E$2),0)</f>
        <v>9</v>
      </c>
      <c r="J24">
        <f t="shared" si="0"/>
        <v>504</v>
      </c>
      <c r="K24" t="str">
        <f t="shared" si="1"/>
        <v>{'timestamp': '2010-03-28T17:19:12.03', 'type': 'Mood', 'value': 90}</v>
      </c>
      <c r="Q24" t="str">
        <f t="shared" si="4"/>
        <v>{'timestamp':'28/03/2010 10:30:00','total_sleep':504.0,'deep_sleep':302.0,'rem_sleep':50.0,'light_sleep':151.0,'awake':0.0,'times_awoken':0}</v>
      </c>
    </row>
    <row r="26" spans="1:17">
      <c r="A26" s="2">
        <v>2010</v>
      </c>
      <c r="B26" s="3" t="s">
        <v>22</v>
      </c>
      <c r="C26" s="2" t="s">
        <v>10</v>
      </c>
      <c r="D26" s="3" t="s">
        <v>9</v>
      </c>
      <c r="E26" s="2">
        <v>7</v>
      </c>
      <c r="F26" s="2">
        <v>2</v>
      </c>
      <c r="G26">
        <f>VLOOKUP(C26,adjusters!$C$2:$D37,2,FALSE)</f>
        <v>1</v>
      </c>
      <c r="H26">
        <f>VLOOKUP(B26,adjusters!$A$2:$B$13,2)</f>
        <v>1.1000000000000001</v>
      </c>
      <c r="I26">
        <f>ROUND(F26*G26*(H26*adjusters!$E$2),0)</f>
        <v>3</v>
      </c>
      <c r="J26">
        <f t="shared" si="0"/>
        <v>462.00000000000006</v>
      </c>
      <c r="K26" t="str">
        <f t="shared" si="1"/>
        <v>{'timestamp': '2010-04-05T17:19:12.03', 'type': 'Mood', 'value': 30}</v>
      </c>
      <c r="Q26" t="str">
        <f>"{'timestamp':'"&amp;D26&amp;"/"&amp;B26&amp;"/"&amp;A26&amp;" 10:30:00','total_sleep':"&amp;ROUND(J26*1,0)&amp;".0,'deep_sleep':"&amp;ROUND(J26*0.6,0)&amp;".0,'rem_sleep':"&amp;ROUND(J26*0.1,0)&amp;".0,'light_sleep':"&amp;ROUND(J26*0.3,0)&amp;".0,'awake':0.0,'times_awoken':0}"</f>
        <v>{'timestamp':'05/04/2010 10:30:00','total_sleep':462.0,'deep_sleep':277.0,'rem_sleep':46.0,'light_sleep':139.0,'awake':0.0,'times_awoken':0}</v>
      </c>
    </row>
    <row r="27" spans="1:17">
      <c r="A27" s="2">
        <v>2010</v>
      </c>
      <c r="B27" s="3" t="s">
        <v>22</v>
      </c>
      <c r="C27" s="2" t="s">
        <v>11</v>
      </c>
      <c r="D27" s="3" t="s">
        <v>42</v>
      </c>
      <c r="E27" s="2">
        <v>7</v>
      </c>
      <c r="F27" s="2">
        <v>2</v>
      </c>
      <c r="G27">
        <f>VLOOKUP(C27,adjusters!$C$2:$D38,2,FALSE)</f>
        <v>0.9</v>
      </c>
      <c r="H27">
        <f>VLOOKUP(B27,adjusters!$A$2:$B$13,2)</f>
        <v>1.1000000000000001</v>
      </c>
      <c r="I27">
        <f>ROUND(F27*G27*(H27*adjusters!$E$2),0)</f>
        <v>3</v>
      </c>
      <c r="J27">
        <f t="shared" si="0"/>
        <v>415.8</v>
      </c>
      <c r="K27" t="str">
        <f t="shared" si="1"/>
        <v>{'timestamp': '2010-04-13T17:19:12.03', 'type': 'Mood', 'value': 30}</v>
      </c>
      <c r="Q27" t="str">
        <f t="shared" ref="Q27:Q32" si="5">"{'timestamp':'"&amp;D27&amp;"/"&amp;B27&amp;"/"&amp;A27&amp;" 10:30:00','total_sleep':"&amp;ROUND(J27*1,0)&amp;".0,'deep_sleep':"&amp;ROUND(J27*0.6,0)&amp;".0,'rem_sleep':"&amp;ROUND(J27*0.1,0)&amp;".0,'light_sleep':"&amp;ROUND(J27*0.3,0)&amp;".0,'awake':0.0,'times_awoken':0}"</f>
        <v>{'timestamp':'13/04/2010 10:30:00','total_sleep':416.0,'deep_sleep':249.0,'rem_sleep':42.0,'light_sleep':125.0,'awake':0.0,'times_awoken':0}</v>
      </c>
    </row>
    <row r="28" spans="1:17">
      <c r="A28" s="2">
        <v>2010</v>
      </c>
      <c r="B28" s="3" t="s">
        <v>22</v>
      </c>
      <c r="C28" s="2" t="s">
        <v>12</v>
      </c>
      <c r="D28" s="3" t="s">
        <v>41</v>
      </c>
      <c r="E28" s="2">
        <v>7</v>
      </c>
      <c r="F28" s="2">
        <v>3</v>
      </c>
      <c r="G28">
        <f>VLOOKUP(C28,adjusters!$C$2:$D39,2,FALSE)</f>
        <v>0.7</v>
      </c>
      <c r="H28">
        <f>VLOOKUP(B28,adjusters!$A$2:$B$13,2)</f>
        <v>1.1000000000000001</v>
      </c>
      <c r="I28">
        <f>ROUND(F28*G28*(H28*adjusters!$E$2),0)</f>
        <v>3</v>
      </c>
      <c r="J28">
        <f t="shared" si="0"/>
        <v>323.40000000000003</v>
      </c>
      <c r="K28" t="str">
        <f t="shared" si="1"/>
        <v>{'timestamp': '2010-04-21T17:19:12.03', 'type': 'Mood', 'value': 30}</v>
      </c>
      <c r="Q28" t="str">
        <f t="shared" si="5"/>
        <v>{'timestamp':'21/04/2010 10:30:00','total_sleep':323.0,'deep_sleep':194.0,'rem_sleep':32.0,'light_sleep':97.0,'awake':0.0,'times_awoken':0}</v>
      </c>
    </row>
    <row r="29" spans="1:17">
      <c r="A29" s="2">
        <v>2010</v>
      </c>
      <c r="B29" s="3" t="s">
        <v>22</v>
      </c>
      <c r="C29" s="2" t="s">
        <v>13</v>
      </c>
      <c r="D29" s="3" t="s">
        <v>25</v>
      </c>
      <c r="E29" s="2">
        <v>7</v>
      </c>
      <c r="F29" s="2">
        <v>4</v>
      </c>
      <c r="G29">
        <f>VLOOKUP(C29,adjusters!$C$2:$D40,2,FALSE)</f>
        <v>0.9</v>
      </c>
      <c r="H29">
        <f>VLOOKUP(B29,adjusters!$A$2:$B$13,2)</f>
        <v>1.1000000000000001</v>
      </c>
      <c r="I29">
        <f>ROUND(F29*G29*(H29*adjusters!$E$2),0)</f>
        <v>5</v>
      </c>
      <c r="J29">
        <f t="shared" si="0"/>
        <v>415.8</v>
      </c>
      <c r="K29" t="str">
        <f t="shared" si="1"/>
        <v>{'timestamp': '2010-04-08T17:19:12.03', 'type': 'Mood', 'value': 50}</v>
      </c>
      <c r="Q29" t="str">
        <f t="shared" si="5"/>
        <v>{'timestamp':'08/04/2010 10:30:00','total_sleep':416.0,'deep_sleep':249.0,'rem_sleep':42.0,'light_sleep':125.0,'awake':0.0,'times_awoken':0}</v>
      </c>
    </row>
    <row r="30" spans="1:17">
      <c r="A30" s="2">
        <v>2010</v>
      </c>
      <c r="B30" s="3" t="s">
        <v>22</v>
      </c>
      <c r="C30" s="2" t="s">
        <v>14</v>
      </c>
      <c r="D30" s="3" t="s">
        <v>8</v>
      </c>
      <c r="E30" s="2">
        <v>7</v>
      </c>
      <c r="F30" s="2">
        <v>5</v>
      </c>
      <c r="G30">
        <f>VLOOKUP(C30,adjusters!$C$2:$D41,2,FALSE)</f>
        <v>1.2</v>
      </c>
      <c r="H30">
        <f>VLOOKUP(B30,adjusters!$A$2:$B$13,2)</f>
        <v>1.1000000000000001</v>
      </c>
      <c r="I30">
        <f>ROUND(F30*G30*(H30*adjusters!$E$2),0)</f>
        <v>9</v>
      </c>
      <c r="J30">
        <f t="shared" si="0"/>
        <v>554.40000000000009</v>
      </c>
      <c r="K30" t="str">
        <f t="shared" si="1"/>
        <v>{'timestamp': '2010-04-09T17:19:12.03', 'type': 'Mood', 'value': 90}</v>
      </c>
      <c r="Q30" t="str">
        <f t="shared" si="5"/>
        <v>{'timestamp':'09/04/2010 10:30:00','total_sleep':554.0,'deep_sleep':333.0,'rem_sleep':55.0,'light_sleep':166.0,'awake':0.0,'times_awoken':0}</v>
      </c>
    </row>
    <row r="31" spans="1:17">
      <c r="A31" s="2">
        <v>2010</v>
      </c>
      <c r="B31" s="3" t="s">
        <v>22</v>
      </c>
      <c r="C31" s="2" t="s">
        <v>15</v>
      </c>
      <c r="D31" s="3" t="s">
        <v>38</v>
      </c>
      <c r="E31" s="2">
        <v>7</v>
      </c>
      <c r="F31" s="2">
        <v>5</v>
      </c>
      <c r="G31">
        <f>VLOOKUP(C31,adjusters!$C$2:$D42,2,FALSE)</f>
        <v>1.25</v>
      </c>
      <c r="H31">
        <f>VLOOKUP(B31,adjusters!$A$2:$B$13,2)</f>
        <v>1.1000000000000001</v>
      </c>
      <c r="I31">
        <f>ROUND(F31*G31*(H31*adjusters!$E$2),0)</f>
        <v>9</v>
      </c>
      <c r="J31">
        <f t="shared" si="0"/>
        <v>577.5</v>
      </c>
      <c r="K31" t="str">
        <f t="shared" si="1"/>
        <v>{'timestamp': '2010-04-17T17:19:12.03', 'type': 'Mood', 'value': 90}</v>
      </c>
      <c r="Q31" t="str">
        <f t="shared" si="5"/>
        <v>{'timestamp':'17/04/2010 10:30:00','total_sleep':578.0,'deep_sleep':347.0,'rem_sleep':58.0,'light_sleep':173.0,'awake':0.0,'times_awoken':0}</v>
      </c>
    </row>
    <row r="32" spans="1:17">
      <c r="A32" s="2">
        <v>2010</v>
      </c>
      <c r="B32" s="3" t="s">
        <v>22</v>
      </c>
      <c r="C32" s="2" t="s">
        <v>16</v>
      </c>
      <c r="D32" s="3" t="s">
        <v>43</v>
      </c>
      <c r="E32" s="2">
        <v>7</v>
      </c>
      <c r="F32" s="2">
        <v>5</v>
      </c>
      <c r="G32">
        <f>VLOOKUP(C32,adjusters!$C$2:$D43,2,FALSE)</f>
        <v>1.2</v>
      </c>
      <c r="H32">
        <f>VLOOKUP(B32,adjusters!$A$2:$B$13,2)</f>
        <v>1.1000000000000001</v>
      </c>
      <c r="I32">
        <f>ROUND(F32*G32*(H32*adjusters!$E$2),0)</f>
        <v>9</v>
      </c>
      <c r="J32">
        <f t="shared" si="0"/>
        <v>554.40000000000009</v>
      </c>
      <c r="K32" t="str">
        <f t="shared" si="1"/>
        <v>{'timestamp': '2010-04-25T17:19:12.03', 'type': 'Mood', 'value': 90}</v>
      </c>
      <c r="Q32" t="str">
        <f t="shared" si="5"/>
        <v>{'timestamp':'25/04/2010 10:30:00','total_sleep':554.0,'deep_sleep':333.0,'rem_sleep':55.0,'light_sleep':166.0,'awake':0.0,'times_awoken':0}</v>
      </c>
    </row>
    <row r="34" spans="1:17">
      <c r="A34" s="2">
        <v>2010</v>
      </c>
      <c r="B34" s="3" t="s">
        <v>9</v>
      </c>
      <c r="C34" s="2" t="s">
        <v>10</v>
      </c>
      <c r="D34" s="3" t="s">
        <v>21</v>
      </c>
      <c r="E34" s="2">
        <v>7</v>
      </c>
      <c r="F34" s="2">
        <v>2</v>
      </c>
      <c r="G34">
        <f>VLOOKUP(C34,adjusters!$C$2:$D45,2,FALSE)</f>
        <v>1</v>
      </c>
      <c r="H34">
        <f>VLOOKUP(B34,adjusters!$A$2:$B$13,2)</f>
        <v>1</v>
      </c>
      <c r="I34">
        <f>ROUND(F34*G34*(H34*adjusters!$E$2),0)</f>
        <v>3</v>
      </c>
      <c r="J34">
        <f t="shared" si="0"/>
        <v>420</v>
      </c>
      <c r="K34" t="str">
        <f t="shared" si="1"/>
        <v>{'timestamp': '2010-05-03T17:19:12.03', 'type': 'Mood', 'value': 30}</v>
      </c>
      <c r="Q34" t="str">
        <f>"{'timestamp':'"&amp;D34&amp;"/"&amp;B34&amp;"/"&amp;A34&amp;" 10:30:00','total_sleep':"&amp;ROUND(J34*1,0)&amp;".0,'deep_sleep':"&amp;ROUND(J34*0.6,0)&amp;".0,'rem_sleep':"&amp;ROUND(J34*0.1,0)&amp;".0,'light_sleep':"&amp;ROUND(J34*0.3,0)&amp;".0,'awake':0.0,'times_awoken':0}"</f>
        <v>{'timestamp':'03/05/2010 10:30:00','total_sleep':420.0,'deep_sleep':252.0,'rem_sleep':42.0,'light_sleep':126.0,'awake':0.0,'times_awoken':0}</v>
      </c>
    </row>
    <row r="35" spans="1:17">
      <c r="A35" s="2">
        <v>2010</v>
      </c>
      <c r="B35" s="3" t="s">
        <v>9</v>
      </c>
      <c r="C35" s="2" t="s">
        <v>11</v>
      </c>
      <c r="D35" s="3" t="s">
        <v>27</v>
      </c>
      <c r="E35" s="2">
        <v>7</v>
      </c>
      <c r="F35" s="2">
        <v>3</v>
      </c>
      <c r="G35">
        <f>VLOOKUP(C35,adjusters!$C$2:$D46,2,FALSE)</f>
        <v>0.9</v>
      </c>
      <c r="H35">
        <f>VLOOKUP(B35,adjusters!$A$2:$B$13,2)</f>
        <v>1</v>
      </c>
      <c r="I35">
        <f>ROUND(F35*G35*(H35*adjusters!$E$2),0)</f>
        <v>4</v>
      </c>
      <c r="J35">
        <f t="shared" si="0"/>
        <v>378</v>
      </c>
      <c r="K35" t="str">
        <f t="shared" si="1"/>
        <v>{'timestamp': '2010-05-11T17:19:12.03', 'type': 'Mood', 'value': 40}</v>
      </c>
      <c r="Q35" t="str">
        <f t="shared" ref="Q35:Q40" si="6">"{'timestamp':'"&amp;D35&amp;"/"&amp;B35&amp;"/"&amp;A35&amp;" 10:30:00','total_sleep':"&amp;ROUND(J35*1,0)&amp;".0,'deep_sleep':"&amp;ROUND(J35*0.6,0)&amp;".0,'rem_sleep':"&amp;ROUND(J35*0.1,0)&amp;".0,'light_sleep':"&amp;ROUND(J35*0.3,0)&amp;".0,'awake':0.0,'times_awoken':0}"</f>
        <v>{'timestamp':'11/05/2010 10:30:00','total_sleep':378.0,'deep_sleep':227.0,'rem_sleep':38.0,'light_sleep':113.0,'awake':0.0,'times_awoken':0}</v>
      </c>
    </row>
    <row r="36" spans="1:17">
      <c r="A36" s="2">
        <v>2010</v>
      </c>
      <c r="B36" s="3" t="s">
        <v>9</v>
      </c>
      <c r="C36" s="2" t="s">
        <v>12</v>
      </c>
      <c r="D36" s="3" t="s">
        <v>39</v>
      </c>
      <c r="E36" s="2">
        <v>7</v>
      </c>
      <c r="F36" s="2">
        <v>4</v>
      </c>
      <c r="G36">
        <f>VLOOKUP(C36,adjusters!$C$2:$D47,2,FALSE)</f>
        <v>0.7</v>
      </c>
      <c r="H36">
        <f>VLOOKUP(B36,adjusters!$A$2:$B$13,2)</f>
        <v>1</v>
      </c>
      <c r="I36">
        <f>ROUND(F36*G36*(H36*adjusters!$E$2),0)</f>
        <v>4</v>
      </c>
      <c r="J36">
        <f t="shared" si="0"/>
        <v>294</v>
      </c>
      <c r="K36" t="str">
        <f t="shared" si="1"/>
        <v>{'timestamp': '2010-05-19T17:19:12.03', 'type': 'Mood', 'value': 40}</v>
      </c>
      <c r="Q36" t="str">
        <f t="shared" si="6"/>
        <v>{'timestamp':'19/05/2010 10:30:00','total_sleep':294.0,'deep_sleep':176.0,'rem_sleep':29.0,'light_sleep':88.0,'awake':0.0,'times_awoken':0}</v>
      </c>
    </row>
    <row r="37" spans="1:17">
      <c r="A37" s="2">
        <v>2010</v>
      </c>
      <c r="B37" s="3" t="s">
        <v>9</v>
      </c>
      <c r="C37" s="2" t="s">
        <v>13</v>
      </c>
      <c r="D37" s="3" t="s">
        <v>40</v>
      </c>
      <c r="E37" s="2">
        <v>7</v>
      </c>
      <c r="F37" s="2">
        <v>3</v>
      </c>
      <c r="G37">
        <f>VLOOKUP(C37,adjusters!$C$2:$D48,2,FALSE)</f>
        <v>0.9</v>
      </c>
      <c r="H37">
        <f>VLOOKUP(B37,adjusters!$A$2:$B$13,2)</f>
        <v>1</v>
      </c>
      <c r="I37">
        <f>ROUND(F37*G37*(H37*adjusters!$E$2),0)</f>
        <v>4</v>
      </c>
      <c r="J37">
        <f t="shared" si="0"/>
        <v>378</v>
      </c>
      <c r="K37" t="str">
        <f t="shared" si="1"/>
        <v>{'timestamp': '2010-05-27T17:19:12.03', 'type': 'Mood', 'value': 40}</v>
      </c>
      <c r="Q37" t="str">
        <f t="shared" si="6"/>
        <v>{'timestamp':'27/05/2010 10:30:00','total_sleep':378.0,'deep_sleep':227.0,'rem_sleep':38.0,'light_sleep':113.0,'awake':0.0,'times_awoken':0}</v>
      </c>
    </row>
    <row r="38" spans="1:17">
      <c r="A38" s="2">
        <v>2010</v>
      </c>
      <c r="B38" s="3" t="s">
        <v>9</v>
      </c>
      <c r="C38" s="2" t="s">
        <v>14</v>
      </c>
      <c r="D38" s="3" t="s">
        <v>24</v>
      </c>
      <c r="E38" s="2">
        <v>7</v>
      </c>
      <c r="F38" s="2">
        <v>6</v>
      </c>
      <c r="G38">
        <f>VLOOKUP(C38,adjusters!$C$2:$D49,2,FALSE)</f>
        <v>1.2</v>
      </c>
      <c r="H38">
        <f>VLOOKUP(B38,adjusters!$A$2:$B$13,2)</f>
        <v>1</v>
      </c>
      <c r="I38">
        <f>ROUND(F38*G38*(H38*adjusters!$E$2),0)</f>
        <v>9</v>
      </c>
      <c r="J38">
        <f t="shared" si="0"/>
        <v>504</v>
      </c>
      <c r="K38" t="str">
        <f t="shared" si="1"/>
        <v>{'timestamp': '2010-05-07T17:19:12.03', 'type': 'Mood', 'value': 90}</v>
      </c>
      <c r="Q38" t="str">
        <f t="shared" si="6"/>
        <v>{'timestamp':'07/05/2010 10:30:00','total_sleep':504.0,'deep_sleep':302.0,'rem_sleep':50.0,'light_sleep':151.0,'awake':0.0,'times_awoken':0}</v>
      </c>
    </row>
    <row r="39" spans="1:17">
      <c r="A39" s="2">
        <v>2010</v>
      </c>
      <c r="B39" s="3" t="s">
        <v>9</v>
      </c>
      <c r="C39" s="2" t="s">
        <v>15</v>
      </c>
      <c r="D39" s="3" t="s">
        <v>44</v>
      </c>
      <c r="E39" s="2">
        <v>7</v>
      </c>
      <c r="F39" s="2">
        <v>6</v>
      </c>
      <c r="G39">
        <f>VLOOKUP(C39,adjusters!$C$2:$D50,2,FALSE)</f>
        <v>1.25</v>
      </c>
      <c r="H39">
        <f>VLOOKUP(B39,adjusters!$A$2:$B$13,2)</f>
        <v>1</v>
      </c>
      <c r="I39">
        <f>ROUND(F39*G39*(H39*adjusters!$E$2),0)</f>
        <v>10</v>
      </c>
      <c r="J39">
        <f t="shared" si="0"/>
        <v>525</v>
      </c>
      <c r="K39" t="str">
        <f t="shared" si="1"/>
        <v>{'timestamp': '2010-05-15T17:19:12.03', 'type': 'Mood', 'value': 100}</v>
      </c>
      <c r="Q39" t="str">
        <f t="shared" si="6"/>
        <v>{'timestamp':'15/05/2010 10:30:00','total_sleep':525.0,'deep_sleep':315.0,'rem_sleep':53.0,'light_sleep':158.0,'awake':0.0,'times_awoken':0}</v>
      </c>
    </row>
    <row r="40" spans="1:17">
      <c r="A40" s="2">
        <v>2010</v>
      </c>
      <c r="B40" s="3" t="s">
        <v>9</v>
      </c>
      <c r="C40" s="2" t="s">
        <v>16</v>
      </c>
      <c r="D40" s="3" t="s">
        <v>45</v>
      </c>
      <c r="E40" s="2">
        <v>7</v>
      </c>
      <c r="F40" s="2">
        <v>6</v>
      </c>
      <c r="G40">
        <f>VLOOKUP(C40,adjusters!$C$2:$D51,2,FALSE)</f>
        <v>1.2</v>
      </c>
      <c r="H40">
        <f>VLOOKUP(B40,adjusters!$A$2:$B$13,2)</f>
        <v>1</v>
      </c>
      <c r="I40">
        <f>ROUND(F40*G40*(H40*adjusters!$E$2),0)</f>
        <v>9</v>
      </c>
      <c r="J40">
        <f t="shared" si="0"/>
        <v>504</v>
      </c>
      <c r="K40" t="str">
        <f t="shared" si="1"/>
        <v>{'timestamp': '2010-05-23T17:19:12.03', 'type': 'Mood', 'value': 90}</v>
      </c>
      <c r="Q40" t="str">
        <f t="shared" si="6"/>
        <v>{'timestamp':'23/05/2010 10:30:00','total_sleep':504.0,'deep_sleep':302.0,'rem_sleep':50.0,'light_sleep':151.0,'awake':0.0,'times_awoken':0}</v>
      </c>
    </row>
    <row r="42" spans="1:17">
      <c r="A42" s="2">
        <v>2010</v>
      </c>
      <c r="B42" s="3" t="s">
        <v>23</v>
      </c>
      <c r="C42" s="2" t="s">
        <v>10</v>
      </c>
      <c r="D42" s="3" t="s">
        <v>24</v>
      </c>
      <c r="E42" s="2">
        <v>7</v>
      </c>
      <c r="F42" s="2">
        <v>2</v>
      </c>
      <c r="G42">
        <f>VLOOKUP(C42,adjusters!$C$2:$D53,2,FALSE)</f>
        <v>1</v>
      </c>
      <c r="H42">
        <f>VLOOKUP(B42,adjusters!$A$2:$B$13,2)</f>
        <v>1.1499999999999999</v>
      </c>
      <c r="I42">
        <f>ROUND(F42*G42*(H42*adjusters!$E$2),0)</f>
        <v>3</v>
      </c>
      <c r="J42">
        <f t="shared" si="0"/>
        <v>482.99999999999994</v>
      </c>
      <c r="K42" t="str">
        <f t="shared" si="1"/>
        <v>{'timestamp': '2010-06-07T17:19:12.03', 'type': 'Mood', 'value': 30}</v>
      </c>
      <c r="Q42" t="str">
        <f>"{'timestamp':'"&amp;D42&amp;"/"&amp;B42&amp;"/"&amp;A42&amp;" 10:30:00','total_sleep':"&amp;ROUND(J42*1,0)&amp;".0,'deep_sleep':"&amp;ROUND(J42*0.6,0)&amp;".0,'rem_sleep':"&amp;ROUND(J42*0.1,0)&amp;".0,'light_sleep':"&amp;ROUND(J42*0.3,0)&amp;".0,'awake':0.0,'times_awoken':0}"</f>
        <v>{'timestamp':'07/06/2010 10:30:00','total_sleep':483.0,'deep_sleep':290.0,'rem_sleep':48.0,'light_sleep':145.0,'awake':0.0,'times_awoken':0}</v>
      </c>
    </row>
    <row r="43" spans="1:17">
      <c r="A43" s="2">
        <v>2010</v>
      </c>
      <c r="B43" s="3" t="s">
        <v>23</v>
      </c>
      <c r="C43" s="2" t="s">
        <v>11</v>
      </c>
      <c r="D43" s="3" t="s">
        <v>44</v>
      </c>
      <c r="E43" s="2">
        <v>7</v>
      </c>
      <c r="F43" s="2">
        <v>4</v>
      </c>
      <c r="G43">
        <f>VLOOKUP(C43,adjusters!$C$2:$D54,2,FALSE)</f>
        <v>0.9</v>
      </c>
      <c r="H43">
        <f>VLOOKUP(B43,adjusters!$A$2:$B$13,2)</f>
        <v>1.1499999999999999</v>
      </c>
      <c r="I43">
        <f>ROUND(F43*G43*(H43*adjusters!$E$2),0)</f>
        <v>5</v>
      </c>
      <c r="J43">
        <f t="shared" si="0"/>
        <v>434.7</v>
      </c>
      <c r="K43" t="str">
        <f t="shared" si="1"/>
        <v>{'timestamp': '2010-06-15T17:19:12.03', 'type': 'Mood', 'value': 50}</v>
      </c>
      <c r="Q43" t="str">
        <f t="shared" ref="Q43:Q48" si="7">"{'timestamp':'"&amp;D43&amp;"/"&amp;B43&amp;"/"&amp;A43&amp;" 10:30:00','total_sleep':"&amp;ROUND(J43*1,0)&amp;".0,'deep_sleep':"&amp;ROUND(J43*0.6,0)&amp;".0,'rem_sleep':"&amp;ROUND(J43*0.1,0)&amp;".0,'light_sleep':"&amp;ROUND(J43*0.3,0)&amp;".0,'awake':0.0,'times_awoken':0}"</f>
        <v>{'timestamp':'15/06/2010 10:30:00','total_sleep':435.0,'deep_sleep':261.0,'rem_sleep':43.0,'light_sleep':130.0,'awake':0.0,'times_awoken':0}</v>
      </c>
    </row>
    <row r="44" spans="1:17">
      <c r="A44" s="2">
        <v>2010</v>
      </c>
      <c r="B44" s="3" t="s">
        <v>23</v>
      </c>
      <c r="C44" s="2" t="s">
        <v>12</v>
      </c>
      <c r="D44" s="3" t="s">
        <v>45</v>
      </c>
      <c r="E44" s="2">
        <v>7</v>
      </c>
      <c r="F44" s="2">
        <v>4</v>
      </c>
      <c r="G44">
        <f>VLOOKUP(C44,adjusters!$C$2:$D55,2,FALSE)</f>
        <v>0.7</v>
      </c>
      <c r="H44">
        <f>VLOOKUP(B44,adjusters!$A$2:$B$13,2)</f>
        <v>1.1499999999999999</v>
      </c>
      <c r="I44">
        <f>ROUND(F44*G44*(H44*adjusters!$E$2),0)</f>
        <v>4</v>
      </c>
      <c r="J44">
        <f t="shared" si="0"/>
        <v>338.09999999999997</v>
      </c>
      <c r="K44" t="str">
        <f t="shared" si="1"/>
        <v>{'timestamp': '2010-06-23T17:19:12.03', 'type': 'Mood', 'value': 40}</v>
      </c>
      <c r="Q44" t="str">
        <f t="shared" si="7"/>
        <v>{'timestamp':'23/06/2010 10:30:00','total_sleep':338.0,'deep_sleep':203.0,'rem_sleep':34.0,'light_sleep':101.0,'awake':0.0,'times_awoken':0}</v>
      </c>
    </row>
    <row r="45" spans="1:17">
      <c r="A45" s="2">
        <v>2010</v>
      </c>
      <c r="B45" s="3" t="s">
        <v>23</v>
      </c>
      <c r="C45" s="2" t="s">
        <v>13</v>
      </c>
      <c r="D45" s="3" t="s">
        <v>37</v>
      </c>
      <c r="E45" s="2">
        <v>7</v>
      </c>
      <c r="F45" s="2">
        <v>4</v>
      </c>
      <c r="G45">
        <f>VLOOKUP(C45,adjusters!$C$2:$D56,2,FALSE)</f>
        <v>0.9</v>
      </c>
      <c r="H45">
        <f>VLOOKUP(B45,adjusters!$A$2:$B$13,2)</f>
        <v>1.1499999999999999</v>
      </c>
      <c r="I45">
        <f>ROUND(F45*G45*(H45*adjusters!$E$2),0)</f>
        <v>5</v>
      </c>
      <c r="J45">
        <f t="shared" si="0"/>
        <v>434.7</v>
      </c>
      <c r="K45" t="str">
        <f t="shared" si="1"/>
        <v>{'timestamp': '2010-06-24T17:19:12.03', 'type': 'Mood', 'value': 50}</v>
      </c>
      <c r="Q45" t="str">
        <f t="shared" si="7"/>
        <v>{'timestamp':'24/06/2010 10:30:00','total_sleep':435.0,'deep_sleep':261.0,'rem_sleep':43.0,'light_sleep':130.0,'awake':0.0,'times_awoken':0}</v>
      </c>
    </row>
    <row r="46" spans="1:17">
      <c r="A46" s="2">
        <v>2010</v>
      </c>
      <c r="B46" s="3" t="s">
        <v>23</v>
      </c>
      <c r="C46" s="2" t="s">
        <v>14</v>
      </c>
      <c r="D46" s="3" t="s">
        <v>43</v>
      </c>
      <c r="E46" s="2">
        <v>7</v>
      </c>
      <c r="F46" s="2">
        <v>6</v>
      </c>
      <c r="G46">
        <v>1.1599999999999999</v>
      </c>
      <c r="H46">
        <f>VLOOKUP(B46,adjusters!$A$2:$B$13,2)</f>
        <v>1.1499999999999999</v>
      </c>
      <c r="I46">
        <f>ROUND(F46*G46*(H46*adjusters!$E$2),0)</f>
        <v>10</v>
      </c>
      <c r="J46">
        <f t="shared" si="0"/>
        <v>560.28</v>
      </c>
      <c r="K46" t="str">
        <f t="shared" si="1"/>
        <v>{'timestamp': '2010-06-25T17:19:12.03', 'type': 'Mood', 'value': 100}</v>
      </c>
      <c r="Q46" t="str">
        <f t="shared" si="7"/>
        <v>{'timestamp':'25/06/2010 10:30:00','total_sleep':560.0,'deep_sleep':336.0,'rem_sleep':56.0,'light_sleep':168.0,'awake':0.0,'times_awoken':0}</v>
      </c>
    </row>
    <row r="47" spans="1:17">
      <c r="A47" s="2">
        <v>2010</v>
      </c>
      <c r="B47" s="3" t="s">
        <v>23</v>
      </c>
      <c r="C47" s="2" t="s">
        <v>15</v>
      </c>
      <c r="D47" s="3" t="s">
        <v>39</v>
      </c>
      <c r="E47" s="2">
        <v>7</v>
      </c>
      <c r="F47" s="2">
        <v>5.5</v>
      </c>
      <c r="G47">
        <f>VLOOKUP(C47,adjusters!$C$2:$D58,2,FALSE)</f>
        <v>1.25</v>
      </c>
      <c r="H47">
        <f>VLOOKUP(B47,adjusters!$A$2:$B$13,2)</f>
        <v>1.1499999999999999</v>
      </c>
      <c r="I47">
        <f>ROUND(F47*G47*(H47*adjusters!$E$2),0)</f>
        <v>10</v>
      </c>
      <c r="J47">
        <f t="shared" si="0"/>
        <v>603.75</v>
      </c>
      <c r="K47" t="str">
        <f t="shared" si="1"/>
        <v>{'timestamp': '2010-06-19T17:19:12.03', 'type': 'Mood', 'value': 100}</v>
      </c>
      <c r="Q47" t="str">
        <f t="shared" si="7"/>
        <v>{'timestamp':'19/06/2010 10:30:00','total_sleep':604.0,'deep_sleep':362.0,'rem_sleep':60.0,'light_sleep':181.0,'awake':0.0,'times_awoken':0}</v>
      </c>
    </row>
    <row r="48" spans="1:17">
      <c r="A48" s="2">
        <v>2010</v>
      </c>
      <c r="B48" s="3" t="s">
        <v>23</v>
      </c>
      <c r="C48" s="2" t="s">
        <v>16</v>
      </c>
      <c r="D48" s="3" t="s">
        <v>42</v>
      </c>
      <c r="E48" s="2">
        <v>7</v>
      </c>
      <c r="F48" s="2">
        <v>5</v>
      </c>
      <c r="G48">
        <f>VLOOKUP(C48,adjusters!$C$2:$D59,2,FALSE)</f>
        <v>1.2</v>
      </c>
      <c r="H48">
        <f>VLOOKUP(B48,adjusters!$A$2:$B$13,2)</f>
        <v>1.1499999999999999</v>
      </c>
      <c r="I48">
        <f>ROUND(F48*G48*(H48*adjusters!$E$2),0)</f>
        <v>9</v>
      </c>
      <c r="J48">
        <f t="shared" si="0"/>
        <v>579.59999999999991</v>
      </c>
      <c r="K48" t="str">
        <f t="shared" si="1"/>
        <v>{'timestamp': '2010-06-13T17:19:12.03', 'type': 'Mood', 'value': 90}</v>
      </c>
      <c r="Q48" t="str">
        <f t="shared" si="7"/>
        <v>{'timestamp':'13/06/2010 10:30:00','total_sleep':580.0,'deep_sleep':348.0,'rem_sleep':58.0,'light_sleep':174.0,'awake':0.0,'times_awoken':0}</v>
      </c>
    </row>
    <row r="50" spans="1:17">
      <c r="A50" s="2">
        <v>2010</v>
      </c>
      <c r="B50" s="3" t="s">
        <v>24</v>
      </c>
      <c r="C50" s="2" t="s">
        <v>10</v>
      </c>
      <c r="D50" s="3" t="s">
        <v>9</v>
      </c>
      <c r="E50" s="2">
        <v>7</v>
      </c>
      <c r="F50" s="2">
        <v>2</v>
      </c>
      <c r="G50">
        <f>VLOOKUP(C50,adjusters!$C$2:$D61,2,FALSE)</f>
        <v>1</v>
      </c>
      <c r="H50">
        <f>VLOOKUP(B50,adjusters!$A$2:$B$13,2)</f>
        <v>1.1000000000000001</v>
      </c>
      <c r="I50">
        <f>ROUND(F50*G50*(H50*adjusters!$E$2),0)</f>
        <v>3</v>
      </c>
      <c r="J50">
        <f t="shared" si="0"/>
        <v>462.00000000000006</v>
      </c>
      <c r="K50" t="str">
        <f t="shared" si="1"/>
        <v>{'timestamp': '2010-07-05T17:19:12.03', 'type': 'Mood', 'value': 30}</v>
      </c>
      <c r="Q50" t="str">
        <f>"{'timestamp':'"&amp;D50&amp;"/"&amp;B50&amp;"/"&amp;A50&amp;" 10:30:00','total_sleep':"&amp;ROUND(J50*1,0)&amp;".0,'deep_sleep':"&amp;ROUND(J50*0.6,0)&amp;".0,'rem_sleep':"&amp;ROUND(J50*0.1,0)&amp;".0,'light_sleep':"&amp;ROUND(J50*0.3,0)&amp;".0,'awake':0.0,'times_awoken':0}"</f>
        <v>{'timestamp':'05/07/2010 10:30:00','total_sleep':462.0,'deep_sleep':277.0,'rem_sleep':46.0,'light_sleep':139.0,'awake':0.0,'times_awoken':0}</v>
      </c>
    </row>
    <row r="51" spans="1:17">
      <c r="A51" s="2">
        <v>2010</v>
      </c>
      <c r="B51" s="3" t="s">
        <v>24</v>
      </c>
      <c r="C51" s="2" t="s">
        <v>11</v>
      </c>
      <c r="D51" s="3" t="s">
        <v>42</v>
      </c>
      <c r="E51" s="2">
        <v>7</v>
      </c>
      <c r="F51" s="2">
        <v>3</v>
      </c>
      <c r="G51">
        <f>VLOOKUP(C51,adjusters!$C$2:$D62,2,FALSE)</f>
        <v>0.9</v>
      </c>
      <c r="H51">
        <f>VLOOKUP(B51,adjusters!$A$2:$B$13,2)</f>
        <v>1.1000000000000001</v>
      </c>
      <c r="I51">
        <f>ROUND(F51*G51*(H51*adjusters!$E$2),0)</f>
        <v>4</v>
      </c>
      <c r="J51">
        <f t="shared" si="0"/>
        <v>415.8</v>
      </c>
      <c r="K51" t="str">
        <f t="shared" si="1"/>
        <v>{'timestamp': '2010-07-13T17:19:12.03', 'type': 'Mood', 'value': 40}</v>
      </c>
      <c r="Q51" t="str">
        <f t="shared" ref="Q51:Q56" si="8">"{'timestamp':'"&amp;D51&amp;"/"&amp;B51&amp;"/"&amp;A51&amp;" 10:30:00','total_sleep':"&amp;ROUND(J51*1,0)&amp;".0,'deep_sleep':"&amp;ROUND(J51*0.6,0)&amp;".0,'rem_sleep':"&amp;ROUND(J51*0.1,0)&amp;".0,'light_sleep':"&amp;ROUND(J51*0.3,0)&amp;".0,'awake':0.0,'times_awoken':0}"</f>
        <v>{'timestamp':'13/07/2010 10:30:00','total_sleep':416.0,'deep_sleep':249.0,'rem_sleep':42.0,'light_sleep':125.0,'awake':0.0,'times_awoken':0}</v>
      </c>
    </row>
    <row r="52" spans="1:17">
      <c r="A52" s="2">
        <v>2010</v>
      </c>
      <c r="B52" s="3" t="s">
        <v>24</v>
      </c>
      <c r="C52" s="2" t="s">
        <v>12</v>
      </c>
      <c r="D52" s="3" t="s">
        <v>41</v>
      </c>
      <c r="E52" s="2">
        <v>7</v>
      </c>
      <c r="F52" s="2">
        <v>5</v>
      </c>
      <c r="G52">
        <f>VLOOKUP(C52,adjusters!$C$2:$D63,2,FALSE)</f>
        <v>0.7</v>
      </c>
      <c r="H52">
        <f>VLOOKUP(B52,adjusters!$A$2:$B$13,2)</f>
        <v>1.1000000000000001</v>
      </c>
      <c r="I52">
        <f>ROUND(F52*G52*(H52*adjusters!$E$2),0)</f>
        <v>5</v>
      </c>
      <c r="J52">
        <f t="shared" si="0"/>
        <v>323.40000000000003</v>
      </c>
      <c r="K52" t="str">
        <f t="shared" si="1"/>
        <v>{'timestamp': '2010-07-21T17:19:12.03', 'type': 'Mood', 'value': 50}</v>
      </c>
      <c r="Q52" t="str">
        <f t="shared" si="8"/>
        <v>{'timestamp':'21/07/2010 10:30:00','total_sleep':323.0,'deep_sleep':194.0,'rem_sleep':32.0,'light_sleep':97.0,'awake':0.0,'times_awoken':0}</v>
      </c>
    </row>
    <row r="53" spans="1:17">
      <c r="A53" s="2">
        <v>2010</v>
      </c>
      <c r="B53" s="3" t="s">
        <v>24</v>
      </c>
      <c r="C53" s="2" t="s">
        <v>13</v>
      </c>
      <c r="D53" s="3" t="s">
        <v>25</v>
      </c>
      <c r="E53" s="2">
        <v>7</v>
      </c>
      <c r="F53" s="2">
        <v>4</v>
      </c>
      <c r="G53">
        <f>VLOOKUP(C53,adjusters!$C$2:$D64,2,FALSE)</f>
        <v>0.9</v>
      </c>
      <c r="H53">
        <f>VLOOKUP(B53,adjusters!$A$2:$B$13,2)</f>
        <v>1.1000000000000001</v>
      </c>
      <c r="I53">
        <f>ROUND(F53*G53*(H53*adjusters!$E$2),0)</f>
        <v>5</v>
      </c>
      <c r="J53">
        <f t="shared" si="0"/>
        <v>415.8</v>
      </c>
      <c r="K53" t="str">
        <f t="shared" si="1"/>
        <v>{'timestamp': '2010-07-08T17:19:12.03', 'type': 'Mood', 'value': 50}</v>
      </c>
      <c r="Q53" t="str">
        <f t="shared" si="8"/>
        <v>{'timestamp':'08/07/2010 10:30:00','total_sleep':416.0,'deep_sleep':249.0,'rem_sleep':42.0,'light_sleep':125.0,'awake':0.0,'times_awoken':0}</v>
      </c>
    </row>
    <row r="54" spans="1:17">
      <c r="A54" s="2">
        <v>2010</v>
      </c>
      <c r="B54" s="3" t="s">
        <v>24</v>
      </c>
      <c r="C54" s="2" t="s">
        <v>14</v>
      </c>
      <c r="D54" s="3" t="s">
        <v>8</v>
      </c>
      <c r="E54" s="2">
        <v>7</v>
      </c>
      <c r="F54" s="2">
        <v>6</v>
      </c>
      <c r="G54">
        <f>VLOOKUP(C54,adjusters!$C$2:$D65,2,FALSE)</f>
        <v>1.2</v>
      </c>
      <c r="H54">
        <f>VLOOKUP(B54,adjusters!$A$2:$B$13,2)</f>
        <v>1.1000000000000001</v>
      </c>
      <c r="I54">
        <f>ROUND(F54*G54*(H54*adjusters!$E$2),0)</f>
        <v>10</v>
      </c>
      <c r="J54">
        <f t="shared" si="0"/>
        <v>554.40000000000009</v>
      </c>
      <c r="K54" t="str">
        <f t="shared" si="1"/>
        <v>{'timestamp': '2010-07-09T17:19:12.03', 'type': 'Mood', 'value': 100}</v>
      </c>
      <c r="Q54" t="str">
        <f t="shared" si="8"/>
        <v>{'timestamp':'09/07/2010 10:30:00','total_sleep':554.0,'deep_sleep':333.0,'rem_sleep':55.0,'light_sleep':166.0,'awake':0.0,'times_awoken':0}</v>
      </c>
    </row>
    <row r="55" spans="1:17">
      <c r="A55" s="2">
        <v>2010</v>
      </c>
      <c r="B55" s="3" t="s">
        <v>24</v>
      </c>
      <c r="C55" s="2" t="s">
        <v>15</v>
      </c>
      <c r="D55" s="3" t="s">
        <v>38</v>
      </c>
      <c r="E55" s="2">
        <v>7</v>
      </c>
      <c r="F55" s="2">
        <v>5.5</v>
      </c>
      <c r="G55">
        <f>VLOOKUP(C55,adjusters!$C$2:$D66,2,FALSE)</f>
        <v>1.25</v>
      </c>
      <c r="H55">
        <f>VLOOKUP(B55,adjusters!$A$2:$B$13,2)</f>
        <v>1.1000000000000001</v>
      </c>
      <c r="I55">
        <f>ROUND(F55*G55*(H55*adjusters!$E$2),0)</f>
        <v>10</v>
      </c>
      <c r="J55">
        <f t="shared" si="0"/>
        <v>577.5</v>
      </c>
      <c r="K55" t="str">
        <f t="shared" si="1"/>
        <v>{'timestamp': '2010-07-17T17:19:12.03', 'type': 'Mood', 'value': 100}</v>
      </c>
      <c r="Q55" t="str">
        <f t="shared" si="8"/>
        <v>{'timestamp':'17/07/2010 10:30:00','total_sleep':578.0,'deep_sleep':347.0,'rem_sleep':58.0,'light_sleep':173.0,'awake':0.0,'times_awoken':0}</v>
      </c>
    </row>
    <row r="56" spans="1:17">
      <c r="A56" s="2">
        <v>2010</v>
      </c>
      <c r="B56" s="3" t="s">
        <v>24</v>
      </c>
      <c r="C56" s="2" t="s">
        <v>16</v>
      </c>
      <c r="D56" s="3" t="s">
        <v>43</v>
      </c>
      <c r="E56" s="2">
        <v>7</v>
      </c>
      <c r="F56" s="2">
        <v>4.5</v>
      </c>
      <c r="G56">
        <f>VLOOKUP(C56,adjusters!$C$2:$D67,2,FALSE)</f>
        <v>1.2</v>
      </c>
      <c r="H56">
        <f>VLOOKUP(B56,adjusters!$A$2:$B$13,2)</f>
        <v>1.1000000000000001</v>
      </c>
      <c r="I56">
        <f>ROUND(F56*G56*(H56*adjusters!$E$2),0)</f>
        <v>8</v>
      </c>
      <c r="J56">
        <f t="shared" si="0"/>
        <v>554.40000000000009</v>
      </c>
      <c r="K56" t="str">
        <f t="shared" si="1"/>
        <v>{'timestamp': '2010-07-25T17:19:12.03', 'type': 'Mood', 'value': 80}</v>
      </c>
      <c r="Q56" t="str">
        <f t="shared" si="8"/>
        <v>{'timestamp':'25/07/2010 10:30:00','total_sleep':554.0,'deep_sleep':333.0,'rem_sleep':55.0,'light_sleep':166.0,'awake':0.0,'times_awoken':0}</v>
      </c>
    </row>
    <row r="58" spans="1:17">
      <c r="A58" s="2">
        <v>2010</v>
      </c>
      <c r="B58" s="3" t="s">
        <v>25</v>
      </c>
      <c r="C58" s="2" t="s">
        <v>10</v>
      </c>
      <c r="D58" s="3" t="s">
        <v>20</v>
      </c>
      <c r="E58" s="2">
        <v>7</v>
      </c>
      <c r="F58" s="2">
        <v>2</v>
      </c>
      <c r="G58">
        <f>VLOOKUP(C58,adjusters!$C$2:$D69,2,FALSE)</f>
        <v>1</v>
      </c>
      <c r="H58">
        <f>VLOOKUP(B58,adjusters!$A$2:$B$13,2)</f>
        <v>1.07</v>
      </c>
      <c r="I58">
        <f>ROUND(F58*G58*(H58*adjusters!$E$2),0)</f>
        <v>3</v>
      </c>
      <c r="J58">
        <f t="shared" si="0"/>
        <v>449.40000000000003</v>
      </c>
      <c r="K58" t="str">
        <f t="shared" si="1"/>
        <v>{'timestamp': '2010-08-02T17:19:12.03', 'type': 'Mood', 'value': 30}</v>
      </c>
      <c r="Q58" t="str">
        <f>"{'timestamp':'"&amp;D58&amp;"/"&amp;B58&amp;"/"&amp;A58&amp;" 10:30:00','total_sleep':"&amp;ROUND(J58*1,0)&amp;".0,'deep_sleep':"&amp;ROUND(J58*0.6,0)&amp;".0,'rem_sleep':"&amp;ROUND(J58*0.1,0)&amp;".0,'light_sleep':"&amp;ROUND(J58*0.3,0)&amp;".0,'awake':0.0,'times_awoken':0}"</f>
        <v>{'timestamp':'02/08/2010 10:30:00','total_sleep':449.0,'deep_sleep':270.0,'rem_sleep':45.0,'light_sleep':135.0,'awake':0.0,'times_awoken':0}</v>
      </c>
    </row>
    <row r="59" spans="1:17">
      <c r="A59" s="2">
        <v>2010</v>
      </c>
      <c r="B59" s="3" t="s">
        <v>25</v>
      </c>
      <c r="C59" s="2" t="s">
        <v>11</v>
      </c>
      <c r="D59" s="3" t="s">
        <v>26</v>
      </c>
      <c r="E59" s="2">
        <v>7</v>
      </c>
      <c r="F59" s="2">
        <v>3</v>
      </c>
      <c r="G59">
        <f>VLOOKUP(C59,adjusters!$C$2:$D70,2,FALSE)</f>
        <v>0.9</v>
      </c>
      <c r="H59">
        <f>VLOOKUP(B59,adjusters!$A$2:$B$13,2)</f>
        <v>1.07</v>
      </c>
      <c r="I59">
        <f>ROUND(F59*G59*(H59*adjusters!$E$2),0)</f>
        <v>4</v>
      </c>
      <c r="J59">
        <f t="shared" si="0"/>
        <v>404.46000000000004</v>
      </c>
      <c r="K59" t="str">
        <f t="shared" si="1"/>
        <v>{'timestamp': '2010-08-10T17:19:12.03', 'type': 'Mood', 'value': 40}</v>
      </c>
      <c r="Q59" t="str">
        <f t="shared" ref="Q59:Q64" si="9">"{'timestamp':'"&amp;D59&amp;"/"&amp;B59&amp;"/"&amp;A59&amp;" 10:30:00','total_sleep':"&amp;ROUND(J59*1,0)&amp;".0,'deep_sleep':"&amp;ROUND(J59*0.6,0)&amp;".0,'rem_sleep':"&amp;ROUND(J59*0.1,0)&amp;".0,'light_sleep':"&amp;ROUND(J59*0.3,0)&amp;".0,'awake':0.0,'times_awoken':0}"</f>
        <v>{'timestamp':'10/08/2010 10:30:00','total_sleep':404.0,'deep_sleep':243.0,'rem_sleep':40.0,'light_sleep':121.0,'awake':0.0,'times_awoken':0}</v>
      </c>
    </row>
    <row r="60" spans="1:17">
      <c r="A60" s="2">
        <v>2010</v>
      </c>
      <c r="B60" s="3" t="s">
        <v>25</v>
      </c>
      <c r="C60" s="2" t="s">
        <v>12</v>
      </c>
      <c r="D60" s="3" t="s">
        <v>46</v>
      </c>
      <c r="E60" s="2">
        <v>7</v>
      </c>
      <c r="F60" s="2">
        <v>3</v>
      </c>
      <c r="G60">
        <f>VLOOKUP(C60,adjusters!$C$2:$D71,2,FALSE)</f>
        <v>0.7</v>
      </c>
      <c r="H60">
        <f>VLOOKUP(B60,adjusters!$A$2:$B$13,2)</f>
        <v>1.07</v>
      </c>
      <c r="I60">
        <f>ROUND(F60*G60*(H60*adjusters!$E$2),0)</f>
        <v>3</v>
      </c>
      <c r="J60">
        <f t="shared" si="0"/>
        <v>314.58000000000004</v>
      </c>
      <c r="K60" t="str">
        <f t="shared" si="1"/>
        <v>{'timestamp': '2010-08-18T17:19:12.03', 'type': 'Mood', 'value': 30}</v>
      </c>
      <c r="Q60" t="str">
        <f t="shared" si="9"/>
        <v>{'timestamp':'18/08/2010 10:30:00','total_sleep':315.0,'deep_sleep':189.0,'rem_sleep':31.0,'light_sleep':94.0,'awake':0.0,'times_awoken':0}</v>
      </c>
    </row>
    <row r="61" spans="1:17">
      <c r="A61" s="2">
        <v>2010</v>
      </c>
      <c r="B61" s="3" t="s">
        <v>25</v>
      </c>
      <c r="C61" s="2" t="s">
        <v>13</v>
      </c>
      <c r="D61" s="3" t="s">
        <v>47</v>
      </c>
      <c r="E61" s="2">
        <v>7</v>
      </c>
      <c r="F61" s="2">
        <v>4</v>
      </c>
      <c r="G61">
        <f>VLOOKUP(C61,adjusters!$C$2:$D72,2,FALSE)</f>
        <v>0.9</v>
      </c>
      <c r="H61">
        <f>VLOOKUP(B61,adjusters!$A$2:$B$13,2)</f>
        <v>1.07</v>
      </c>
      <c r="I61">
        <f>ROUND(F61*G61*(H61*adjusters!$E$2),0)</f>
        <v>5</v>
      </c>
      <c r="J61">
        <f t="shared" si="0"/>
        <v>404.46000000000004</v>
      </c>
      <c r="K61" t="str">
        <f t="shared" si="1"/>
        <v>{'timestamp': '2010-08-26T17:19:12.03', 'type': 'Mood', 'value': 50}</v>
      </c>
      <c r="Q61" t="str">
        <f t="shared" si="9"/>
        <v>{'timestamp':'26/08/2010 10:30:00','total_sleep':404.0,'deep_sleep':243.0,'rem_sleep':40.0,'light_sleep':121.0,'awake':0.0,'times_awoken':0}</v>
      </c>
    </row>
    <row r="62" spans="1:17">
      <c r="A62" s="2">
        <v>2010</v>
      </c>
      <c r="B62" s="3" t="s">
        <v>25</v>
      </c>
      <c r="C62" s="2" t="s">
        <v>14</v>
      </c>
      <c r="D62" s="3" t="s">
        <v>23</v>
      </c>
      <c r="E62" s="2">
        <v>7</v>
      </c>
      <c r="F62" s="2">
        <v>5</v>
      </c>
      <c r="G62">
        <f>VLOOKUP(C62,adjusters!$C$2:$D73,2,FALSE)</f>
        <v>1.2</v>
      </c>
      <c r="H62">
        <f>VLOOKUP(B62,adjusters!$A$2:$B$13,2)</f>
        <v>1.07</v>
      </c>
      <c r="I62">
        <f>ROUND(F62*G62*(H62*adjusters!$E$2),0)</f>
        <v>8</v>
      </c>
      <c r="J62">
        <f t="shared" si="0"/>
        <v>539.28000000000009</v>
      </c>
      <c r="K62" t="str">
        <f t="shared" si="1"/>
        <v>{'timestamp': '2010-08-06T17:19:12.03', 'type': 'Mood', 'value': 80}</v>
      </c>
      <c r="Q62" t="str">
        <f t="shared" si="9"/>
        <v>{'timestamp':'06/08/2010 10:30:00','total_sleep':539.0,'deep_sleep':324.0,'rem_sleep':54.0,'light_sleep':162.0,'awake':0.0,'times_awoken':0}</v>
      </c>
    </row>
    <row r="63" spans="1:17">
      <c r="A63" s="2">
        <v>2010</v>
      </c>
      <c r="B63" s="3" t="s">
        <v>25</v>
      </c>
      <c r="C63" s="2" t="s">
        <v>15</v>
      </c>
      <c r="D63" s="3" t="s">
        <v>48</v>
      </c>
      <c r="E63" s="2">
        <v>7</v>
      </c>
      <c r="F63" s="2">
        <v>6</v>
      </c>
      <c r="G63">
        <f>VLOOKUP(C63,adjusters!$C$2:$D74,2,FALSE)</f>
        <v>1.25</v>
      </c>
      <c r="H63">
        <f>VLOOKUP(B63,adjusters!$A$2:$B$13,2)</f>
        <v>1.07</v>
      </c>
      <c r="I63">
        <f>ROUND(F63*G63*(H63*adjusters!$E$2),0)</f>
        <v>10</v>
      </c>
      <c r="J63">
        <f t="shared" si="0"/>
        <v>561.75</v>
      </c>
      <c r="K63" t="str">
        <f t="shared" si="1"/>
        <v>{'timestamp': '2010-08-14T17:19:12.03', 'type': 'Mood', 'value': 100}</v>
      </c>
      <c r="Q63" t="str">
        <f t="shared" si="9"/>
        <v>{'timestamp':'14/08/2010 10:30:00','total_sleep':562.0,'deep_sleep':337.0,'rem_sleep':56.0,'light_sleep':169.0,'awake':0.0,'times_awoken':0}</v>
      </c>
    </row>
    <row r="64" spans="1:17">
      <c r="A64" s="2">
        <v>2010</v>
      </c>
      <c r="B64" s="3" t="s">
        <v>25</v>
      </c>
      <c r="C64" s="2" t="s">
        <v>16</v>
      </c>
      <c r="D64" s="3" t="s">
        <v>49</v>
      </c>
      <c r="E64" s="2">
        <v>7</v>
      </c>
      <c r="F64" s="2">
        <v>5</v>
      </c>
      <c r="G64">
        <f>VLOOKUP(C64,adjusters!$C$2:$D75,2,FALSE)</f>
        <v>1.2</v>
      </c>
      <c r="H64">
        <f>VLOOKUP(B64,adjusters!$A$2:$B$13,2)</f>
        <v>1.07</v>
      </c>
      <c r="I64">
        <f>ROUND(F64*G64*(H64*adjusters!$E$2),0)</f>
        <v>8</v>
      </c>
      <c r="J64">
        <f t="shared" si="0"/>
        <v>539.28000000000009</v>
      </c>
      <c r="K64" t="str">
        <f t="shared" si="1"/>
        <v>{'timestamp': '2010-08-22T17:19:12.03', 'type': 'Mood', 'value': 80}</v>
      </c>
      <c r="Q64" t="str">
        <f t="shared" si="9"/>
        <v>{'timestamp':'22/08/2010 10:30:00','total_sleep':539.0,'deep_sleep':324.0,'rem_sleep':54.0,'light_sleep':162.0,'awake':0.0,'times_awoken':0}</v>
      </c>
    </row>
    <row r="66" spans="1:17">
      <c r="A66" s="2">
        <v>2010</v>
      </c>
      <c r="B66" s="3" t="s">
        <v>8</v>
      </c>
      <c r="C66" s="2" t="s">
        <v>10</v>
      </c>
      <c r="D66" s="3" t="s">
        <v>23</v>
      </c>
      <c r="E66" s="2">
        <v>7</v>
      </c>
      <c r="F66" s="2">
        <v>3</v>
      </c>
      <c r="G66">
        <f>VLOOKUP(C66,adjusters!$C$2:$D77,2,FALSE)</f>
        <v>1</v>
      </c>
      <c r="H66">
        <f>VLOOKUP(B66,adjusters!$A$2:$B$13,2)</f>
        <v>1.06</v>
      </c>
      <c r="I66">
        <f>ROUND(F66*G66*(H66*adjusters!$E$2),0)</f>
        <v>4</v>
      </c>
      <c r="J66">
        <f t="shared" si="0"/>
        <v>445.20000000000005</v>
      </c>
      <c r="K66" t="str">
        <f t="shared" si="1"/>
        <v>{'timestamp': '2010-09-06T17:19:12.03', 'type': 'Mood', 'value': 40}</v>
      </c>
      <c r="Q66" t="str">
        <f>"{'timestamp':'"&amp;D66&amp;"/"&amp;B66&amp;"/"&amp;A66&amp;" 10:30:00','total_sleep':"&amp;ROUND(J66*1,0)&amp;".0,'deep_sleep':"&amp;ROUND(J66*0.6,0)&amp;".0,'rem_sleep':"&amp;ROUND(J66*0.1,0)&amp;".0,'light_sleep':"&amp;ROUND(J66*0.3,0)&amp;".0,'awake':0.0,'times_awoken':0}"</f>
        <v>{'timestamp':'06/09/2010 10:30:00','total_sleep':445.0,'deep_sleep':267.0,'rem_sleep':45.0,'light_sleep':134.0,'awake':0.0,'times_awoken':0}</v>
      </c>
    </row>
    <row r="67" spans="1:17">
      <c r="A67" s="2">
        <v>2010</v>
      </c>
      <c r="B67" s="3" t="s">
        <v>8</v>
      </c>
      <c r="C67" s="2" t="s">
        <v>11</v>
      </c>
      <c r="D67" s="3" t="s">
        <v>48</v>
      </c>
      <c r="E67" s="2">
        <v>7</v>
      </c>
      <c r="F67" s="2">
        <v>2</v>
      </c>
      <c r="G67">
        <f>VLOOKUP(C67,adjusters!$C$2:$D78,2,FALSE)</f>
        <v>0.9</v>
      </c>
      <c r="H67">
        <f>VLOOKUP(B67,adjusters!$A$2:$B$13,2)</f>
        <v>1.06</v>
      </c>
      <c r="I67">
        <f>ROUND(F67*G67*(H67*adjusters!$E$2),0)</f>
        <v>2</v>
      </c>
      <c r="J67">
        <f t="shared" ref="J67:J96" si="10">E67*60*G67*H67</f>
        <v>400.68</v>
      </c>
      <c r="K67" t="str">
        <f t="shared" ref="K67:K96" si="11">"{'timestamp': '"&amp;A67&amp;"-"&amp;B67&amp;"-"&amp;D67&amp;"T17:19:12.03', 'type': 'Mood', 'value': "&amp;I67*10&amp;"}"</f>
        <v>{'timestamp': '2010-09-14T17:19:12.03', 'type': 'Mood', 'value': 20}</v>
      </c>
      <c r="Q67" t="str">
        <f t="shared" ref="Q67:Q72" si="12">"{'timestamp':'"&amp;D67&amp;"/"&amp;B67&amp;"/"&amp;A67&amp;" 10:30:00','total_sleep':"&amp;ROUND(J67*1,0)&amp;".0,'deep_sleep':"&amp;ROUND(J67*0.6,0)&amp;".0,'rem_sleep':"&amp;ROUND(J67*0.1,0)&amp;".0,'light_sleep':"&amp;ROUND(J67*0.3,0)&amp;".0,'awake':0.0,'times_awoken':0}"</f>
        <v>{'timestamp':'14/09/2010 10:30:00','total_sleep':401.0,'deep_sleep':240.0,'rem_sleep':40.0,'light_sleep':120.0,'awake':0.0,'times_awoken':0}</v>
      </c>
    </row>
    <row r="68" spans="1:17">
      <c r="A68" s="2">
        <v>2010</v>
      </c>
      <c r="B68" s="3" t="s">
        <v>8</v>
      </c>
      <c r="C68" s="2" t="s">
        <v>12</v>
      </c>
      <c r="D68" s="3" t="s">
        <v>49</v>
      </c>
      <c r="E68" s="2">
        <v>7</v>
      </c>
      <c r="F68" s="2">
        <v>4</v>
      </c>
      <c r="G68">
        <f>VLOOKUP(C68,adjusters!$C$2:$D79,2,FALSE)</f>
        <v>0.7</v>
      </c>
      <c r="H68">
        <f>VLOOKUP(B68,adjusters!$A$2:$B$13,2)</f>
        <v>1.06</v>
      </c>
      <c r="I68">
        <f>ROUND(F68*G68*(H68*adjusters!$E$2),0)</f>
        <v>4</v>
      </c>
      <c r="J68">
        <f t="shared" si="10"/>
        <v>311.64000000000004</v>
      </c>
      <c r="K68" t="str">
        <f t="shared" si="11"/>
        <v>{'timestamp': '2010-09-22T17:19:12.03', 'type': 'Mood', 'value': 40}</v>
      </c>
      <c r="Q68" t="str">
        <f t="shared" si="12"/>
        <v>{'timestamp':'22/09/2010 10:30:00','total_sleep':312.0,'deep_sleep':187.0,'rem_sleep':31.0,'light_sleep':93.0,'awake':0.0,'times_awoken':0}</v>
      </c>
    </row>
    <row r="69" spans="1:17">
      <c r="A69" s="2">
        <v>2010</v>
      </c>
      <c r="B69" s="3" t="s">
        <v>8</v>
      </c>
      <c r="C69" s="2" t="s">
        <v>13</v>
      </c>
      <c r="D69" s="3" t="s">
        <v>45</v>
      </c>
      <c r="E69" s="2">
        <v>7</v>
      </c>
      <c r="F69" s="2">
        <v>6</v>
      </c>
      <c r="G69">
        <f>VLOOKUP(C69,adjusters!$C$2:$D80,2,FALSE)</f>
        <v>0.9</v>
      </c>
      <c r="H69">
        <f>VLOOKUP(B69,adjusters!$A$2:$B$13,2)</f>
        <v>1.06</v>
      </c>
      <c r="I69">
        <f>ROUND(F69*G69*(H69*adjusters!$E$2),0)</f>
        <v>7</v>
      </c>
      <c r="J69">
        <f t="shared" si="10"/>
        <v>400.68</v>
      </c>
      <c r="K69" t="str">
        <f t="shared" si="11"/>
        <v>{'timestamp': '2010-09-23T17:19:12.03', 'type': 'Mood', 'value': 70}</v>
      </c>
      <c r="Q69" t="str">
        <f t="shared" si="12"/>
        <v>{'timestamp':'23/09/2010 10:30:00','total_sleep':401.0,'deep_sleep':240.0,'rem_sleep':40.0,'light_sleep':120.0,'awake':0.0,'times_awoken':0}</v>
      </c>
    </row>
    <row r="70" spans="1:17">
      <c r="A70" s="2">
        <v>2010</v>
      </c>
      <c r="B70" s="3" t="s">
        <v>8</v>
      </c>
      <c r="C70" s="2" t="s">
        <v>14</v>
      </c>
      <c r="D70" s="3" t="s">
        <v>26</v>
      </c>
      <c r="E70" s="2">
        <v>7</v>
      </c>
      <c r="F70" s="2">
        <v>5</v>
      </c>
      <c r="G70">
        <f>VLOOKUP(C70,adjusters!$C$2:$D81,2,FALSE)</f>
        <v>1.2</v>
      </c>
      <c r="H70">
        <f>VLOOKUP(B70,adjusters!$A$2:$B$13,2)</f>
        <v>1.06</v>
      </c>
      <c r="I70">
        <f>ROUND(F70*G70*(H70*adjusters!$E$2),0)</f>
        <v>8</v>
      </c>
      <c r="J70">
        <f t="shared" si="10"/>
        <v>534.24</v>
      </c>
      <c r="K70" t="str">
        <f t="shared" si="11"/>
        <v>{'timestamp': '2010-09-10T17:19:12.03', 'type': 'Mood', 'value': 80}</v>
      </c>
      <c r="Q70" t="str">
        <f t="shared" si="12"/>
        <v>{'timestamp':'10/09/2010 10:30:00','total_sleep':534.0,'deep_sleep':321.0,'rem_sleep':53.0,'light_sleep':160.0,'awake':0.0,'times_awoken':0}</v>
      </c>
    </row>
    <row r="71" spans="1:17">
      <c r="A71" s="2">
        <v>2010</v>
      </c>
      <c r="B71" s="3" t="s">
        <v>8</v>
      </c>
      <c r="C71" s="2" t="s">
        <v>15</v>
      </c>
      <c r="D71" s="3" t="s">
        <v>46</v>
      </c>
      <c r="E71" s="2">
        <v>7</v>
      </c>
      <c r="F71" s="2">
        <v>5</v>
      </c>
      <c r="G71">
        <f>VLOOKUP(C71,adjusters!$C$2:$D82,2,FALSE)</f>
        <v>1.25</v>
      </c>
      <c r="H71">
        <f>VLOOKUP(B71,adjusters!$A$2:$B$13,2)</f>
        <v>1.06</v>
      </c>
      <c r="I71">
        <f>ROUND(F71*G71*(H71*adjusters!$E$2),0)</f>
        <v>9</v>
      </c>
      <c r="J71">
        <f t="shared" si="10"/>
        <v>556.5</v>
      </c>
      <c r="K71" t="str">
        <f t="shared" si="11"/>
        <v>{'timestamp': '2010-09-18T17:19:12.03', 'type': 'Mood', 'value': 90}</v>
      </c>
      <c r="Q71" t="str">
        <f t="shared" si="12"/>
        <v>{'timestamp':'18/09/2010 10:30:00','total_sleep':557.0,'deep_sleep':334.0,'rem_sleep':56.0,'light_sleep':167.0,'awake':0.0,'times_awoken':0}</v>
      </c>
    </row>
    <row r="72" spans="1:17">
      <c r="A72" s="2">
        <v>2010</v>
      </c>
      <c r="B72" s="3" t="s">
        <v>8</v>
      </c>
      <c r="C72" s="2" t="s">
        <v>16</v>
      </c>
      <c r="D72" s="3" t="s">
        <v>47</v>
      </c>
      <c r="E72" s="2">
        <v>7</v>
      </c>
      <c r="F72" s="2">
        <v>5</v>
      </c>
      <c r="G72">
        <f>VLOOKUP(C72,adjusters!$C$2:$D83,2,FALSE)</f>
        <v>1.2</v>
      </c>
      <c r="H72">
        <f>VLOOKUP(B72,adjusters!$A$2:$B$13,2)</f>
        <v>1.06</v>
      </c>
      <c r="I72">
        <f>ROUND(F72*G72*(H72*adjusters!$E$2),0)</f>
        <v>8</v>
      </c>
      <c r="J72">
        <f t="shared" si="10"/>
        <v>534.24</v>
      </c>
      <c r="K72" t="str">
        <f t="shared" si="11"/>
        <v>{'timestamp': '2010-09-26T17:19:12.03', 'type': 'Mood', 'value': 80}</v>
      </c>
      <c r="Q72" t="str">
        <f t="shared" si="12"/>
        <v>{'timestamp':'26/09/2010 10:30:00','total_sleep':534.0,'deep_sleep':321.0,'rem_sleep':53.0,'light_sleep':160.0,'awake':0.0,'times_awoken':0}</v>
      </c>
    </row>
    <row r="74" spans="1:17">
      <c r="A74" s="2">
        <v>2010</v>
      </c>
      <c r="B74" s="3" t="s">
        <v>26</v>
      </c>
      <c r="C74" s="2" t="s">
        <v>10</v>
      </c>
      <c r="D74" s="3" t="s">
        <v>22</v>
      </c>
      <c r="E74" s="2">
        <v>7</v>
      </c>
      <c r="F74" s="2">
        <v>3</v>
      </c>
      <c r="G74">
        <f>VLOOKUP(C74,adjusters!$C$2:$D85,2,FALSE)</f>
        <v>1</v>
      </c>
      <c r="H74">
        <f>VLOOKUP(B74,adjusters!$A$2:$B$13,2)</f>
        <v>1</v>
      </c>
      <c r="I74">
        <f>ROUND(F74*G74*(H74*adjusters!$E$2),0)</f>
        <v>4</v>
      </c>
      <c r="J74">
        <f t="shared" si="10"/>
        <v>420</v>
      </c>
      <c r="K74" t="str">
        <f t="shared" si="11"/>
        <v>{'timestamp': '2010-10-04T17:19:12.03', 'type': 'Mood', 'value': 40}</v>
      </c>
      <c r="Q74" t="str">
        <f>"{'timestamp':'"&amp;D74&amp;"/"&amp;B74&amp;"/"&amp;A74&amp;" 10:30:00','total_sleep':"&amp;ROUND(J74*1,0)&amp;".0,'deep_sleep':"&amp;ROUND(J74*0.6,0)&amp;".0,'rem_sleep':"&amp;ROUND(J74*0.1,0)&amp;".0,'light_sleep':"&amp;ROUND(J74*0.3,0)&amp;".0,'awake':0.0,'times_awoken':0}"</f>
        <v>{'timestamp':'04/10/2010 10:30:00','total_sleep':420.0,'deep_sleep':252.0,'rem_sleep':42.0,'light_sleep':126.0,'awake':0.0,'times_awoken':0}</v>
      </c>
    </row>
    <row r="75" spans="1:17">
      <c r="A75" s="2">
        <v>2010</v>
      </c>
      <c r="B75" s="3" t="s">
        <v>26</v>
      </c>
      <c r="C75" s="2" t="s">
        <v>11</v>
      </c>
      <c r="D75" s="3" t="s">
        <v>28</v>
      </c>
      <c r="E75" s="2">
        <v>7</v>
      </c>
      <c r="F75" s="2">
        <v>3</v>
      </c>
      <c r="G75">
        <f>VLOOKUP(C75,adjusters!$C$2:$D86,2,FALSE)</f>
        <v>0.9</v>
      </c>
      <c r="H75">
        <f>VLOOKUP(B75,adjusters!$A$2:$B$13,2)</f>
        <v>1</v>
      </c>
      <c r="I75">
        <f>ROUND(F75*G75*(H75*adjusters!$E$2),0)</f>
        <v>4</v>
      </c>
      <c r="J75">
        <f t="shared" si="10"/>
        <v>378</v>
      </c>
      <c r="K75" t="str">
        <f t="shared" si="11"/>
        <v>{'timestamp': '2010-10-12T17:19:12.03', 'type': 'Mood', 'value': 40}</v>
      </c>
      <c r="Q75" t="str">
        <f t="shared" ref="Q75:Q80" si="13">"{'timestamp':'"&amp;D75&amp;"/"&amp;B75&amp;"/"&amp;A75&amp;" 10:30:00','total_sleep':"&amp;ROUND(J75*1,0)&amp;".0,'deep_sleep':"&amp;ROUND(J75*0.6,0)&amp;".0,'rem_sleep':"&amp;ROUND(J75*0.1,0)&amp;".0,'light_sleep':"&amp;ROUND(J75*0.3,0)&amp;".0,'awake':0.0,'times_awoken':0}"</f>
        <v>{'timestamp':'12/10/2010 10:30:00','total_sleep':378.0,'deep_sleep':227.0,'rem_sleep':38.0,'light_sleep':113.0,'awake':0.0,'times_awoken':0}</v>
      </c>
    </row>
    <row r="76" spans="1:17">
      <c r="A76" s="2">
        <v>2010</v>
      </c>
      <c r="B76" s="3" t="s">
        <v>26</v>
      </c>
      <c r="C76" s="2" t="s">
        <v>12</v>
      </c>
      <c r="D76" s="3" t="s">
        <v>33</v>
      </c>
      <c r="E76" s="2">
        <v>7</v>
      </c>
      <c r="F76" s="2">
        <v>3</v>
      </c>
      <c r="G76">
        <f>VLOOKUP(C76,adjusters!$C$2:$D87,2,FALSE)</f>
        <v>0.7</v>
      </c>
      <c r="H76">
        <f>VLOOKUP(B76,adjusters!$A$2:$B$13,2)</f>
        <v>1</v>
      </c>
      <c r="I76">
        <f>ROUND(F76*G76*(H76*adjusters!$E$2),0)</f>
        <v>3</v>
      </c>
      <c r="J76">
        <f t="shared" si="10"/>
        <v>294</v>
      </c>
      <c r="K76" t="str">
        <f t="shared" si="11"/>
        <v>{'timestamp': '2010-10-20T17:19:12.03', 'type': 'Mood', 'value': 30}</v>
      </c>
      <c r="Q76" t="str">
        <f t="shared" si="13"/>
        <v>{'timestamp':'20/10/2010 10:30:00','total_sleep':294.0,'deep_sleep':176.0,'rem_sleep':29.0,'light_sleep':88.0,'awake':0.0,'times_awoken':0}</v>
      </c>
    </row>
    <row r="77" spans="1:17">
      <c r="A77" s="2">
        <v>2010</v>
      </c>
      <c r="B77" s="3" t="s">
        <v>26</v>
      </c>
      <c r="C77" s="2" t="s">
        <v>13</v>
      </c>
      <c r="D77" s="3" t="s">
        <v>35</v>
      </c>
      <c r="E77" s="2">
        <v>7</v>
      </c>
      <c r="F77" s="2">
        <v>4</v>
      </c>
      <c r="G77">
        <f>VLOOKUP(C77,adjusters!$C$2:$D88,2,FALSE)</f>
        <v>0.9</v>
      </c>
      <c r="H77">
        <f>VLOOKUP(B77,adjusters!$A$2:$B$13,2)</f>
        <v>1</v>
      </c>
      <c r="I77">
        <f>ROUND(F77*G77*(H77*adjusters!$E$2),0)</f>
        <v>5</v>
      </c>
      <c r="J77">
        <f t="shared" si="10"/>
        <v>378</v>
      </c>
      <c r="K77" t="str">
        <f t="shared" si="11"/>
        <v>{'timestamp': '2010-10-28T17:19:12.03', 'type': 'Mood', 'value': 50}</v>
      </c>
      <c r="Q77" t="str">
        <f t="shared" si="13"/>
        <v>{'timestamp':'28/10/2010 10:30:00','total_sleep':378.0,'deep_sleep':227.0,'rem_sleep':38.0,'light_sleep':113.0,'awake':0.0,'times_awoken':0}</v>
      </c>
    </row>
    <row r="78" spans="1:17">
      <c r="A78" s="2">
        <v>2010</v>
      </c>
      <c r="B78" s="3" t="s">
        <v>26</v>
      </c>
      <c r="C78" s="2" t="s">
        <v>14</v>
      </c>
      <c r="D78" s="3" t="s">
        <v>25</v>
      </c>
      <c r="E78" s="2">
        <v>7</v>
      </c>
      <c r="F78" s="2">
        <v>5</v>
      </c>
      <c r="G78">
        <f>VLOOKUP(C78,adjusters!$C$2:$D89,2,FALSE)</f>
        <v>1.2</v>
      </c>
      <c r="H78">
        <f>VLOOKUP(B78,adjusters!$A$2:$B$13,2)</f>
        <v>1</v>
      </c>
      <c r="I78">
        <f>ROUND(F78*G78*(H78*adjusters!$E$2),0)</f>
        <v>8</v>
      </c>
      <c r="J78">
        <f t="shared" si="10"/>
        <v>504</v>
      </c>
      <c r="K78" t="str">
        <f t="shared" si="11"/>
        <v>{'timestamp': '2010-10-08T17:19:12.03', 'type': 'Mood', 'value': 80}</v>
      </c>
      <c r="Q78" t="str">
        <f t="shared" si="13"/>
        <v>{'timestamp':'08/10/2010 10:30:00','total_sleep':504.0,'deep_sleep':302.0,'rem_sleep':50.0,'light_sleep':151.0,'awake':0.0,'times_awoken':0}</v>
      </c>
    </row>
    <row r="79" spans="1:17">
      <c r="A79" s="2">
        <v>2010</v>
      </c>
      <c r="B79" s="3" t="s">
        <v>26</v>
      </c>
      <c r="C79" s="2" t="s">
        <v>15</v>
      </c>
      <c r="D79" s="3" t="s">
        <v>36</v>
      </c>
      <c r="E79" s="2">
        <v>7</v>
      </c>
      <c r="F79" s="2">
        <v>6</v>
      </c>
      <c r="G79">
        <f>VLOOKUP(C79,adjusters!$C$2:$D90,2,FALSE)</f>
        <v>1.25</v>
      </c>
      <c r="H79">
        <f>VLOOKUP(B79,adjusters!$A$2:$B$13,2)</f>
        <v>1</v>
      </c>
      <c r="I79">
        <f>ROUND(F79*G79*(H79*adjusters!$E$2),0)</f>
        <v>10</v>
      </c>
      <c r="J79">
        <f t="shared" si="10"/>
        <v>525</v>
      </c>
      <c r="K79" t="str">
        <f t="shared" si="11"/>
        <v>{'timestamp': '2010-10-16T17:19:12.03', 'type': 'Mood', 'value': 100}</v>
      </c>
      <c r="Q79" t="str">
        <f t="shared" si="13"/>
        <v>{'timestamp':'16/10/2010 10:30:00','total_sleep':525.0,'deep_sleep':315.0,'rem_sleep':53.0,'light_sleep':158.0,'awake':0.0,'times_awoken':0}</v>
      </c>
    </row>
    <row r="80" spans="1:17">
      <c r="A80" s="2">
        <v>2010</v>
      </c>
      <c r="B80" s="3" t="s">
        <v>26</v>
      </c>
      <c r="C80" s="2" t="s">
        <v>16</v>
      </c>
      <c r="D80" s="3" t="s">
        <v>37</v>
      </c>
      <c r="E80" s="2">
        <v>7</v>
      </c>
      <c r="F80" s="2">
        <v>5</v>
      </c>
      <c r="G80">
        <f>VLOOKUP(C80,adjusters!$C$2:$D91,2,FALSE)</f>
        <v>1.2</v>
      </c>
      <c r="H80">
        <f>VLOOKUP(B80,adjusters!$A$2:$B$13,2)</f>
        <v>1</v>
      </c>
      <c r="I80">
        <f>ROUND(F80*G80*(H80*adjusters!$E$2),0)</f>
        <v>8</v>
      </c>
      <c r="J80">
        <f t="shared" si="10"/>
        <v>504</v>
      </c>
      <c r="K80" t="str">
        <f t="shared" si="11"/>
        <v>{'timestamp': '2010-10-24T17:19:12.03', 'type': 'Mood', 'value': 80}</v>
      </c>
      <c r="Q80" t="str">
        <f t="shared" si="13"/>
        <v>{'timestamp':'24/10/2010 10:30:00','total_sleep':504.0,'deep_sleep':302.0,'rem_sleep':50.0,'light_sleep':151.0,'awake':0.0,'times_awoken':0}</v>
      </c>
    </row>
    <row r="82" spans="1:17">
      <c r="A82" s="2">
        <v>2010</v>
      </c>
      <c r="B82" s="3" t="s">
        <v>27</v>
      </c>
      <c r="C82" s="2" t="s">
        <v>10</v>
      </c>
      <c r="D82" s="3" t="s">
        <v>7</v>
      </c>
      <c r="E82" s="2">
        <v>7</v>
      </c>
      <c r="F82" s="2">
        <v>1</v>
      </c>
      <c r="G82">
        <f>VLOOKUP(C82,adjusters!$C$2:$D93,2,FALSE)</f>
        <v>1</v>
      </c>
      <c r="H82">
        <f>VLOOKUP(B82,adjusters!$A$2:$B$13,2)</f>
        <v>0.95</v>
      </c>
      <c r="I82">
        <f>ROUND(F82*G82*(H82*adjusters!$E$2),0)</f>
        <v>1</v>
      </c>
      <c r="J82">
        <f t="shared" si="10"/>
        <v>399</v>
      </c>
      <c r="K82" t="str">
        <f t="shared" si="11"/>
        <v>{'timestamp': '2010-11-01T17:19:12.03', 'type': 'Mood', 'value': 10}</v>
      </c>
      <c r="Q82" t="str">
        <f>"{'timestamp':'"&amp;D82&amp;"/"&amp;B82&amp;"/"&amp;A82&amp;" 10:30:00','total_sleep':"&amp;ROUND(J82*1,0)&amp;".0,'deep_sleep':"&amp;ROUND(J82*0.6,0)&amp;".0,'rem_sleep':"&amp;ROUND(J82*0.1,0)&amp;".0,'light_sleep':"&amp;ROUND(J82*0.3,0)&amp;".0,'awake':0.0,'times_awoken':0}"</f>
        <v>{'timestamp':'01/11/2010 10:30:00','total_sleep':399.0,'deep_sleep':239.0,'rem_sleep':40.0,'light_sleep':120.0,'awake':0.0,'times_awoken':0}</v>
      </c>
    </row>
    <row r="83" spans="1:17">
      <c r="A83" s="2">
        <v>2010</v>
      </c>
      <c r="B83" s="3" t="s">
        <v>27</v>
      </c>
      <c r="C83" s="2" t="s">
        <v>11</v>
      </c>
      <c r="D83" s="3" t="s">
        <v>8</v>
      </c>
      <c r="E83" s="2">
        <v>7</v>
      </c>
      <c r="F83" s="2">
        <v>2</v>
      </c>
      <c r="G83">
        <f>VLOOKUP(C83,adjusters!$C$2:$D94,2,FALSE)</f>
        <v>0.9</v>
      </c>
      <c r="H83">
        <f>VLOOKUP(B83,adjusters!$A$2:$B$13,2)</f>
        <v>0.95</v>
      </c>
      <c r="I83">
        <f>ROUND(F83*G83*(H83*adjusters!$E$2),0)</f>
        <v>2</v>
      </c>
      <c r="J83">
        <f t="shared" si="10"/>
        <v>359.09999999999997</v>
      </c>
      <c r="K83" t="str">
        <f t="shared" si="11"/>
        <v>{'timestamp': '2010-11-09T17:19:12.03', 'type': 'Mood', 'value': 20}</v>
      </c>
      <c r="Q83" t="str">
        <f t="shared" ref="Q83:Q88" si="14">"{'timestamp':'"&amp;D83&amp;"/"&amp;B83&amp;"/"&amp;A83&amp;" 10:30:00','total_sleep':"&amp;ROUND(J83*1,0)&amp;".0,'deep_sleep':"&amp;ROUND(J83*0.6,0)&amp;".0,'rem_sleep':"&amp;ROUND(J83*0.1,0)&amp;".0,'light_sleep':"&amp;ROUND(J83*0.3,0)&amp;".0,'awake':0.0,'times_awoken':0}"</f>
        <v>{'timestamp':'09/11/2010 10:30:00','total_sleep':359.0,'deep_sleep':215.0,'rem_sleep':36.0,'light_sleep':108.0,'awake':0.0,'times_awoken':0}</v>
      </c>
    </row>
    <row r="84" spans="1:17">
      <c r="A84" s="2">
        <v>2010</v>
      </c>
      <c r="B84" s="3" t="s">
        <v>27</v>
      </c>
      <c r="C84" s="2" t="s">
        <v>12</v>
      </c>
      <c r="D84" s="3" t="s">
        <v>38</v>
      </c>
      <c r="E84" s="2">
        <v>7</v>
      </c>
      <c r="F84" s="2">
        <v>1</v>
      </c>
      <c r="G84">
        <f>VLOOKUP(C84,adjusters!$C$2:$D95,2,FALSE)</f>
        <v>0.7</v>
      </c>
      <c r="H84">
        <f>VLOOKUP(B84,adjusters!$A$2:$B$13,2)</f>
        <v>0.95</v>
      </c>
      <c r="I84">
        <f>ROUND(F84*G84*(H84*adjusters!$E$2),0)</f>
        <v>1</v>
      </c>
      <c r="J84">
        <f t="shared" si="10"/>
        <v>279.3</v>
      </c>
      <c r="K84" t="str">
        <f t="shared" si="11"/>
        <v>{'timestamp': '2010-11-17T17:19:12.03', 'type': 'Mood', 'value': 10}</v>
      </c>
      <c r="Q84" t="str">
        <f t="shared" si="14"/>
        <v>{'timestamp':'17/11/2010 10:30:00','total_sleep':279.0,'deep_sleep':168.0,'rem_sleep':28.0,'light_sleep':84.0,'awake':0.0,'times_awoken':0}</v>
      </c>
    </row>
    <row r="85" spans="1:17">
      <c r="A85" s="2">
        <v>2010</v>
      </c>
      <c r="B85" s="3" t="s">
        <v>27</v>
      </c>
      <c r="C85" s="2" t="s">
        <v>13</v>
      </c>
      <c r="D85" s="3" t="s">
        <v>22</v>
      </c>
      <c r="E85" s="2">
        <v>7</v>
      </c>
      <c r="F85" s="2">
        <v>4</v>
      </c>
      <c r="G85">
        <f>VLOOKUP(C85,adjusters!$C$2:$D96,2,FALSE)</f>
        <v>0.9</v>
      </c>
      <c r="H85">
        <f>VLOOKUP(B85,adjusters!$A$2:$B$13,2)</f>
        <v>0.95</v>
      </c>
      <c r="I85">
        <f>ROUND(F85*G85*(H85*adjusters!$E$2),0)</f>
        <v>4</v>
      </c>
      <c r="J85">
        <f t="shared" si="10"/>
        <v>359.09999999999997</v>
      </c>
      <c r="K85" t="str">
        <f t="shared" si="11"/>
        <v>{'timestamp': '2010-11-04T17:19:12.03', 'type': 'Mood', 'value': 40}</v>
      </c>
      <c r="Q85" t="str">
        <f t="shared" si="14"/>
        <v>{'timestamp':'04/11/2010 10:30:00','total_sleep':359.0,'deep_sleep':215.0,'rem_sleep':36.0,'light_sleep':108.0,'awake':0.0,'times_awoken':0}</v>
      </c>
    </row>
    <row r="86" spans="1:17">
      <c r="A86" s="2">
        <v>2010</v>
      </c>
      <c r="B86" s="3" t="s">
        <v>27</v>
      </c>
      <c r="C86" s="2" t="s">
        <v>14</v>
      </c>
      <c r="D86" s="3" t="s">
        <v>39</v>
      </c>
      <c r="E86" s="2">
        <v>7</v>
      </c>
      <c r="F86" s="2">
        <v>5</v>
      </c>
      <c r="G86">
        <f>VLOOKUP(C86,adjusters!$C$2:$D97,2,FALSE)</f>
        <v>1.2</v>
      </c>
      <c r="H86">
        <f>VLOOKUP(B86,adjusters!$A$2:$B$13,2)</f>
        <v>0.95</v>
      </c>
      <c r="I86">
        <f>ROUND(F86*G86*(H86*adjusters!$E$2),0)</f>
        <v>7</v>
      </c>
      <c r="J86">
        <f t="shared" si="10"/>
        <v>478.79999999999995</v>
      </c>
      <c r="K86" t="str">
        <f t="shared" si="11"/>
        <v>{'timestamp': '2010-11-19T17:19:12.03', 'type': 'Mood', 'value': 70}</v>
      </c>
      <c r="Q86" t="str">
        <f t="shared" si="14"/>
        <v>{'timestamp':'19/11/2010 10:30:00','total_sleep':479.0,'deep_sleep':287.0,'rem_sleep':48.0,'light_sleep':144.0,'awake':0.0,'times_awoken':0}</v>
      </c>
    </row>
    <row r="87" spans="1:17">
      <c r="A87" s="2">
        <v>2010</v>
      </c>
      <c r="B87" s="3" t="s">
        <v>27</v>
      </c>
      <c r="C87" s="2" t="s">
        <v>15</v>
      </c>
      <c r="D87" s="3" t="s">
        <v>40</v>
      </c>
      <c r="E87" s="2">
        <v>7</v>
      </c>
      <c r="F87" s="2">
        <v>5</v>
      </c>
      <c r="G87">
        <f>VLOOKUP(C87,adjusters!$C$2:$D98,2,FALSE)</f>
        <v>1.25</v>
      </c>
      <c r="H87">
        <f>VLOOKUP(B87,adjusters!$A$2:$B$13,2)</f>
        <v>0.95</v>
      </c>
      <c r="I87">
        <f>ROUND(F87*G87*(H87*adjusters!$E$2),0)</f>
        <v>8</v>
      </c>
      <c r="J87">
        <f t="shared" si="10"/>
        <v>498.75</v>
      </c>
      <c r="K87" t="str">
        <f t="shared" si="11"/>
        <v>{'timestamp': '2010-11-27T17:19:12.03', 'type': 'Mood', 'value': 80}</v>
      </c>
      <c r="Q87" t="str">
        <f t="shared" si="14"/>
        <v>{'timestamp':'27/11/2010 10:30:00','total_sleep':499.0,'deep_sleep':299.0,'rem_sleep':50.0,'light_sleep':150.0,'awake':0.0,'times_awoken':0}</v>
      </c>
    </row>
    <row r="88" spans="1:17">
      <c r="A88" s="2">
        <v>2010</v>
      </c>
      <c r="B88" s="3" t="s">
        <v>27</v>
      </c>
      <c r="C88" s="2" t="s">
        <v>16</v>
      </c>
      <c r="D88" s="3" t="s">
        <v>35</v>
      </c>
      <c r="E88" s="2">
        <v>7</v>
      </c>
      <c r="F88" s="2">
        <v>3</v>
      </c>
      <c r="G88">
        <f>VLOOKUP(C88,adjusters!$C$2:$D99,2,FALSE)</f>
        <v>1.2</v>
      </c>
      <c r="H88">
        <f>VLOOKUP(B88,adjusters!$A$2:$B$13,2)</f>
        <v>0.95</v>
      </c>
      <c r="I88">
        <f>ROUND(F88*G88*(H88*adjusters!$E$2),0)</f>
        <v>4</v>
      </c>
      <c r="J88">
        <f t="shared" si="10"/>
        <v>478.79999999999995</v>
      </c>
      <c r="K88" t="str">
        <f t="shared" si="11"/>
        <v>{'timestamp': '2010-11-28T17:19:12.03', 'type': 'Mood', 'value': 40}</v>
      </c>
      <c r="Q88" t="str">
        <f t="shared" si="14"/>
        <v>{'timestamp':'28/11/2010 10:30:00','total_sleep':479.0,'deep_sleep':287.0,'rem_sleep':48.0,'light_sleep':144.0,'awake':0.0,'times_awoken':0}</v>
      </c>
    </row>
    <row r="90" spans="1:17">
      <c r="A90" s="2">
        <v>2010</v>
      </c>
      <c r="B90" s="3" t="s">
        <v>28</v>
      </c>
      <c r="C90" s="2" t="s">
        <v>10</v>
      </c>
      <c r="D90" s="3" t="s">
        <v>23</v>
      </c>
      <c r="E90" s="2">
        <v>7</v>
      </c>
      <c r="F90" s="2">
        <v>3</v>
      </c>
      <c r="G90">
        <f>VLOOKUP(C90,adjusters!$C$2:$D101,2,FALSE)</f>
        <v>1</v>
      </c>
      <c r="H90">
        <f>VLOOKUP(B90,adjusters!$A$2:$B$13,2)</f>
        <v>0.92</v>
      </c>
      <c r="I90">
        <f>ROUND(F90*G90*(H90*adjusters!$E$2),0)</f>
        <v>4</v>
      </c>
      <c r="J90">
        <f t="shared" si="10"/>
        <v>386.40000000000003</v>
      </c>
      <c r="K90" t="str">
        <f t="shared" si="11"/>
        <v>{'timestamp': '2010-12-06T17:19:12.03', 'type': 'Mood', 'value': 40}</v>
      </c>
      <c r="Q90" t="str">
        <f>"{'timestamp':'"&amp;D90&amp;"/"&amp;B90&amp;"/"&amp;A90&amp;" 10:30:00','total_sleep':"&amp;ROUND(J90*1,0)&amp;".0,'deep_sleep':"&amp;ROUND(J90*0.6,0)&amp;".0,'rem_sleep':"&amp;ROUND(J90*0.1,0)&amp;".0,'light_sleep':"&amp;ROUND(J90*0.3,0)&amp;".0,'awake':0.0,'times_awoken':0}"</f>
        <v>{'timestamp':'06/12/2010 10:30:00','total_sleep':386.0,'deep_sleep':232.0,'rem_sleep':39.0,'light_sleep':116.0,'awake':0.0,'times_awoken':0}</v>
      </c>
    </row>
    <row r="91" spans="1:17">
      <c r="A91" s="2">
        <v>2010</v>
      </c>
      <c r="B91" s="3" t="s">
        <v>28</v>
      </c>
      <c r="C91" s="2" t="s">
        <v>11</v>
      </c>
      <c r="D91" s="3" t="s">
        <v>48</v>
      </c>
      <c r="E91" s="2">
        <v>7</v>
      </c>
      <c r="F91" s="2">
        <v>5</v>
      </c>
      <c r="G91">
        <f>VLOOKUP(C91,adjusters!$C$2:$D102,2,FALSE)</f>
        <v>0.9</v>
      </c>
      <c r="H91">
        <f>VLOOKUP(B91,adjusters!$A$2:$B$13,2)</f>
        <v>0.92</v>
      </c>
      <c r="I91">
        <f>ROUND(F91*G91*(H91*adjusters!$E$2),0)</f>
        <v>5</v>
      </c>
      <c r="J91">
        <f t="shared" si="10"/>
        <v>347.76</v>
      </c>
      <c r="K91" t="str">
        <f t="shared" si="11"/>
        <v>{'timestamp': '2010-12-14T17:19:12.03', 'type': 'Mood', 'value': 50}</v>
      </c>
      <c r="Q91" t="str">
        <f t="shared" ref="Q91:Q96" si="15">"{'timestamp':'"&amp;D91&amp;"/"&amp;B91&amp;"/"&amp;A91&amp;" 10:30:00','total_sleep':"&amp;ROUND(J91*1,0)&amp;".0,'deep_sleep':"&amp;ROUND(J91*0.6,0)&amp;".0,'rem_sleep':"&amp;ROUND(J91*0.1,0)&amp;".0,'light_sleep':"&amp;ROUND(J91*0.3,0)&amp;".0,'awake':0.0,'times_awoken':0}"</f>
        <v>{'timestamp':'14/12/2010 10:30:00','total_sleep':348.0,'deep_sleep':209.0,'rem_sleep':35.0,'light_sleep':104.0,'awake':0.0,'times_awoken':0}</v>
      </c>
    </row>
    <row r="92" spans="1:17">
      <c r="A92" s="2">
        <v>2010</v>
      </c>
      <c r="B92" s="3" t="s">
        <v>28</v>
      </c>
      <c r="C92" s="2" t="s">
        <v>12</v>
      </c>
      <c r="D92" s="3" t="s">
        <v>49</v>
      </c>
      <c r="E92" s="2">
        <v>7</v>
      </c>
      <c r="F92" s="2">
        <v>7</v>
      </c>
      <c r="G92">
        <f>VLOOKUP(C92,adjusters!$C$2:$D103,2,FALSE)</f>
        <v>0.7</v>
      </c>
      <c r="H92">
        <f>VLOOKUP(B92,adjusters!$A$2:$B$13,2)</f>
        <v>0.92</v>
      </c>
      <c r="I92">
        <f>ROUND(F92*G92*(H92*adjusters!$E$2),0)</f>
        <v>6</v>
      </c>
      <c r="J92">
        <f t="shared" si="10"/>
        <v>270.48</v>
      </c>
      <c r="K92" t="str">
        <f t="shared" si="11"/>
        <v>{'timestamp': '2010-12-22T17:19:12.03', 'type': 'Mood', 'value': 60}</v>
      </c>
      <c r="Q92" t="str">
        <f t="shared" si="15"/>
        <v>{'timestamp':'22/12/2010 10:30:00','total_sleep':270.0,'deep_sleep':162.0,'rem_sleep':27.0,'light_sleep':81.0,'awake':0.0,'times_awoken':0}</v>
      </c>
    </row>
    <row r="93" spans="1:17">
      <c r="A93" s="2">
        <v>2010</v>
      </c>
      <c r="B93" s="3" t="s">
        <v>28</v>
      </c>
      <c r="C93" s="2" t="s">
        <v>13</v>
      </c>
      <c r="D93" s="3" t="s">
        <v>45</v>
      </c>
      <c r="E93" s="2">
        <v>7</v>
      </c>
      <c r="F93" s="2">
        <v>5.5</v>
      </c>
      <c r="G93">
        <f>VLOOKUP(C93,adjusters!$C$2:$D104,2,FALSE)</f>
        <v>0.9</v>
      </c>
      <c r="H93">
        <f>VLOOKUP(B93,adjusters!$A$2:$B$13,2)</f>
        <v>0.92</v>
      </c>
      <c r="I93">
        <f>ROUND(F93*G93*(H93*adjusters!$E$2),0)</f>
        <v>6</v>
      </c>
      <c r="J93">
        <f t="shared" si="10"/>
        <v>347.76</v>
      </c>
      <c r="K93" t="str">
        <f t="shared" si="11"/>
        <v>{'timestamp': '2010-12-23T17:19:12.03', 'type': 'Mood', 'value': 60}</v>
      </c>
      <c r="Q93" t="str">
        <f t="shared" si="15"/>
        <v>{'timestamp':'23/12/2010 10:30:00','total_sleep':348.0,'deep_sleep':209.0,'rem_sleep':35.0,'light_sleep':104.0,'awake':0.0,'times_awoken':0}</v>
      </c>
    </row>
    <row r="94" spans="1:17">
      <c r="A94" s="2">
        <v>2010</v>
      </c>
      <c r="B94" s="3" t="s">
        <v>28</v>
      </c>
      <c r="C94" s="2" t="s">
        <v>14</v>
      </c>
      <c r="D94" s="3" t="s">
        <v>26</v>
      </c>
      <c r="E94" s="2">
        <v>7</v>
      </c>
      <c r="F94" s="2">
        <v>6.7</v>
      </c>
      <c r="G94">
        <f>VLOOKUP(C94,adjusters!$C$2:$D105,2,FALSE)</f>
        <v>1.2</v>
      </c>
      <c r="H94">
        <f>VLOOKUP(B94,adjusters!$A$2:$B$13,2)</f>
        <v>0.92</v>
      </c>
      <c r="I94">
        <f>ROUND(F94*G94*(H94*adjusters!$E$2),0)</f>
        <v>10</v>
      </c>
      <c r="J94">
        <f t="shared" si="10"/>
        <v>463.68</v>
      </c>
      <c r="K94" t="str">
        <f t="shared" si="11"/>
        <v>{'timestamp': '2010-12-10T17:19:12.03', 'type': 'Mood', 'value': 100}</v>
      </c>
      <c r="Q94" t="str">
        <f t="shared" si="15"/>
        <v>{'timestamp':'10/12/2010 10:30:00','total_sleep':464.0,'deep_sleep':278.0,'rem_sleep':46.0,'light_sleep':139.0,'awake':0.0,'times_awoken':0}</v>
      </c>
    </row>
    <row r="95" spans="1:17">
      <c r="A95" s="2">
        <v>2010</v>
      </c>
      <c r="B95" s="3" t="s">
        <v>28</v>
      </c>
      <c r="C95" s="2" t="s">
        <v>15</v>
      </c>
      <c r="D95" s="3" t="s">
        <v>46</v>
      </c>
      <c r="E95" s="2">
        <v>7</v>
      </c>
      <c r="F95" s="2">
        <v>7</v>
      </c>
      <c r="G95">
        <f>VLOOKUP(C95,adjusters!$C$2:$D106,2,FALSE)</f>
        <v>1.25</v>
      </c>
      <c r="H95">
        <f>VLOOKUP(B95,adjusters!$A$2:$B$13,2)</f>
        <v>0.92</v>
      </c>
      <c r="I95">
        <f>ROUND(F95*G95*(H95*adjusters!$E$2),0)</f>
        <v>10</v>
      </c>
      <c r="J95">
        <f t="shared" si="10"/>
        <v>483</v>
      </c>
      <c r="K95" t="str">
        <f t="shared" si="11"/>
        <v>{'timestamp': '2010-12-18T17:19:12.03', 'type': 'Mood', 'value': 100}</v>
      </c>
      <c r="Q95" t="str">
        <f t="shared" si="15"/>
        <v>{'timestamp':'18/12/2010 10:30:00','total_sleep':483.0,'deep_sleep':290.0,'rem_sleep':48.0,'light_sleep':145.0,'awake':0.0,'times_awoken':0}</v>
      </c>
    </row>
    <row r="96" spans="1:17">
      <c r="A96" s="2">
        <v>2010</v>
      </c>
      <c r="B96" s="3" t="s">
        <v>28</v>
      </c>
      <c r="C96" s="2" t="s">
        <v>16</v>
      </c>
      <c r="D96" s="3" t="s">
        <v>47</v>
      </c>
      <c r="E96" s="2">
        <v>7</v>
      </c>
      <c r="F96" s="2">
        <v>5</v>
      </c>
      <c r="G96">
        <f>VLOOKUP(C96,adjusters!$C$2:$D107,2,FALSE)</f>
        <v>1.2</v>
      </c>
      <c r="H96">
        <f>VLOOKUP(B96,adjusters!$A$2:$B$13,2)</f>
        <v>0.92</v>
      </c>
      <c r="I96">
        <f>ROUND(F96*G96*(H96*adjusters!$E$2),0)</f>
        <v>7</v>
      </c>
      <c r="J96">
        <f t="shared" si="10"/>
        <v>463.68</v>
      </c>
      <c r="K96" t="str">
        <f t="shared" si="11"/>
        <v>{'timestamp': '2010-12-26T17:19:12.03', 'type': 'Mood', 'value': 70}</v>
      </c>
      <c r="Q96" t="str">
        <f t="shared" si="15"/>
        <v>{'timestamp':'26/12/2010 10:30:00','total_sleep':464.0,'deep_sleep':278.0,'rem_sleep':46.0,'light_sleep':139.0,'awake':0.0,'times_awoken':0}</v>
      </c>
    </row>
  </sheetData>
  <autoFilter ref="A1:Q14">
    <filterColumn colId="7"/>
    <filterColumn colId="8"/>
    <filterColumn colId="9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0" sqref="E10"/>
    </sheetView>
  </sheetViews>
  <sheetFormatPr defaultRowHeight="14.4"/>
  <cols>
    <col min="5" max="5" width="14.109375" customWidth="1"/>
  </cols>
  <sheetData>
    <row r="1" spans="1:5">
      <c r="A1" t="s">
        <v>17</v>
      </c>
      <c r="B1" t="s">
        <v>19</v>
      </c>
      <c r="C1" t="s">
        <v>18</v>
      </c>
      <c r="D1" t="s">
        <v>19</v>
      </c>
      <c r="E1" t="s">
        <v>34</v>
      </c>
    </row>
    <row r="2" spans="1:5">
      <c r="A2" s="1" t="s">
        <v>7</v>
      </c>
      <c r="B2">
        <v>0.91</v>
      </c>
      <c r="C2" s="2" t="s">
        <v>10</v>
      </c>
      <c r="D2">
        <v>1</v>
      </c>
      <c r="E2">
        <v>1.3</v>
      </c>
    </row>
    <row r="3" spans="1:5">
      <c r="A3" s="1" t="s">
        <v>20</v>
      </c>
      <c r="B3">
        <v>0.96</v>
      </c>
      <c r="C3" s="2" t="s">
        <v>11</v>
      </c>
      <c r="D3">
        <v>0.9</v>
      </c>
    </row>
    <row r="4" spans="1:5">
      <c r="A4" s="1" t="s">
        <v>21</v>
      </c>
      <c r="B4">
        <v>1</v>
      </c>
      <c r="C4" s="2" t="s">
        <v>12</v>
      </c>
      <c r="D4">
        <v>0.7</v>
      </c>
    </row>
    <row r="5" spans="1:5">
      <c r="A5" s="1" t="s">
        <v>22</v>
      </c>
      <c r="B5">
        <v>1.1000000000000001</v>
      </c>
      <c r="C5" s="2" t="s">
        <v>13</v>
      </c>
      <c r="D5">
        <v>0.9</v>
      </c>
    </row>
    <row r="6" spans="1:5">
      <c r="A6" s="1" t="s">
        <v>9</v>
      </c>
      <c r="B6">
        <v>1</v>
      </c>
      <c r="C6" s="2" t="s">
        <v>14</v>
      </c>
      <c r="D6">
        <v>1.2</v>
      </c>
    </row>
    <row r="7" spans="1:5">
      <c r="A7" s="1" t="s">
        <v>23</v>
      </c>
      <c r="B7">
        <v>1.1499999999999999</v>
      </c>
      <c r="C7" s="2" t="s">
        <v>15</v>
      </c>
      <c r="D7">
        <v>1.25</v>
      </c>
    </row>
    <row r="8" spans="1:5">
      <c r="A8" s="1" t="s">
        <v>24</v>
      </c>
      <c r="B8">
        <v>1.1000000000000001</v>
      </c>
      <c r="C8" s="2" t="s">
        <v>16</v>
      </c>
      <c r="D8">
        <v>1.2</v>
      </c>
    </row>
    <row r="9" spans="1:5">
      <c r="A9" s="1" t="s">
        <v>25</v>
      </c>
      <c r="B9">
        <v>1.07</v>
      </c>
    </row>
    <row r="10" spans="1:5">
      <c r="A10" s="1" t="s">
        <v>8</v>
      </c>
      <c r="B10">
        <v>1.06</v>
      </c>
    </row>
    <row r="11" spans="1:5">
      <c r="A11" s="1" t="s">
        <v>26</v>
      </c>
      <c r="B11">
        <v>1</v>
      </c>
    </row>
    <row r="12" spans="1:5">
      <c r="A12" s="1" t="s">
        <v>27</v>
      </c>
      <c r="B12">
        <v>0.95</v>
      </c>
    </row>
    <row r="13" spans="1:5">
      <c r="A13" s="1" t="s">
        <v>28</v>
      </c>
      <c r="B13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 and Mood data</vt:lpstr>
      <vt:lpstr>adjusters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Caulfield</dc:creator>
  <cp:lastModifiedBy>Mark Caulfield</cp:lastModifiedBy>
  <dcterms:created xsi:type="dcterms:W3CDTF">2014-03-23T09:10:43Z</dcterms:created>
  <dcterms:modified xsi:type="dcterms:W3CDTF">2014-03-23T10:50:42Z</dcterms:modified>
</cp:coreProperties>
</file>