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"/>
    </mc:Choice>
  </mc:AlternateContent>
  <bookViews>
    <workbookView minimized="1" xWindow="0" yWindow="0" windowWidth="15315" windowHeight="47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44" i="1"/>
  <c r="J40" i="1"/>
  <c r="J41" i="1"/>
  <c r="J42" i="1"/>
  <c r="J39" i="1"/>
  <c r="H44" i="1"/>
  <c r="L29" i="1"/>
  <c r="H29" i="1"/>
  <c r="H30" i="1"/>
  <c r="H31" i="1"/>
  <c r="L28" i="1"/>
  <c r="L27" i="1"/>
  <c r="L26" i="1"/>
  <c r="J17" i="1"/>
  <c r="J18" i="1"/>
  <c r="J19" i="1"/>
  <c r="J20" i="1"/>
  <c r="J16" i="1"/>
  <c r="L21" i="1"/>
  <c r="L22" i="1" s="1"/>
  <c r="H21" i="1"/>
  <c r="J2" i="1"/>
  <c r="J3" i="1"/>
  <c r="J4" i="1"/>
  <c r="J5" i="1"/>
  <c r="J1" i="1"/>
  <c r="H6" i="1"/>
  <c r="L6" i="1"/>
  <c r="L7" i="1" s="1"/>
  <c r="E39" i="1"/>
  <c r="E38" i="1"/>
  <c r="A45" i="1"/>
  <c r="E7" i="1"/>
  <c r="A10" i="1"/>
  <c r="E22" i="1"/>
  <c r="E36" i="1"/>
  <c r="A41" i="1" s="1"/>
  <c r="E35" i="1"/>
  <c r="C16" i="1"/>
  <c r="C31" i="1"/>
  <c r="C30" i="1"/>
  <c r="A11" i="1"/>
  <c r="A26" i="1"/>
  <c r="A40" i="1"/>
  <c r="C32" i="1"/>
  <c r="C33" i="1"/>
  <c r="C34" i="1"/>
  <c r="A35" i="1"/>
  <c r="C5" i="1"/>
  <c r="C17" i="1"/>
  <c r="C18" i="1"/>
  <c r="C19" i="1"/>
  <c r="C20" i="1"/>
  <c r="E21" i="1"/>
  <c r="A21" i="1"/>
  <c r="E6" i="1"/>
  <c r="C1" i="1"/>
  <c r="C2" i="1"/>
  <c r="C3" i="1"/>
  <c r="C4" i="1"/>
  <c r="A6" i="1"/>
  <c r="H50" i="1" l="1"/>
  <c r="H48" i="1"/>
  <c r="H49" i="1"/>
  <c r="H27" i="1"/>
  <c r="H25" i="1"/>
  <c r="H26" i="1"/>
  <c r="H12" i="1"/>
  <c r="H10" i="1"/>
  <c r="H11" i="1"/>
  <c r="A44" i="1"/>
  <c r="A46" i="1"/>
  <c r="A12" i="1"/>
  <c r="A39" i="1"/>
  <c r="A27" i="1"/>
  <c r="A25" i="1"/>
</calcChain>
</file>

<file path=xl/sharedStrings.xml><?xml version="1.0" encoding="utf-8"?>
<sst xmlns="http://schemas.openxmlformats.org/spreadsheetml/2006/main" count="46" uniqueCount="13">
  <si>
    <t>Promedio</t>
  </si>
  <si>
    <t>Columna1</t>
  </si>
  <si>
    <t>Promedios</t>
  </si>
  <si>
    <t>Margen min</t>
  </si>
  <si>
    <t>Margen max</t>
  </si>
  <si>
    <t>Margen medio</t>
  </si>
  <si>
    <t>Columna2</t>
  </si>
  <si>
    <t>Margen</t>
  </si>
  <si>
    <t>Sumatoria</t>
  </si>
  <si>
    <t>Error</t>
  </si>
  <si>
    <t>Medio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</si>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</sst>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3" fontId="0" fillId="0" borderId="0" xfId="1" applyNumberFormat="1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</cellXfs>
  <cellStyles count="2">
    <cellStyle name="Millares" xfId="1" builtinId="3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9:B12" totalsRowShown="0">
  <autoFilter ref="A9:B12"/>
  <tableColumns count="2">
    <tableColumn id="1" name="Promedios"/>
    <tableColumn id="2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4:B27" totalsRowShown="0">
  <autoFilter ref="A24:B27"/>
  <tableColumns count="2">
    <tableColumn id="1" name="Promedios"/>
    <tableColumn id="2" name="Mar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38:B41" totalsRowShown="0">
  <autoFilter ref="A38:B41"/>
  <tableColumns count="2">
    <tableColumn id="1" name="Promedios"/>
    <tableColumn id="2" name="Mar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D37:E38" totalsRowShown="0">
  <autoFilter ref="D37:E38"/>
  <tableColumns count="2">
    <tableColumn id="1" name="Columna1"/>
    <tableColumn id="2" name="Columna2" dataDxfId="0">
      <calculatedColumnFormula>SQRT(E37)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43:B46" totalsRowShown="0">
  <autoFilter ref="A43:B46"/>
  <tableColumns count="2">
    <tableColumn id="1" name="Columna1" dataDxfId="1"/>
    <tableColumn id="2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138" displayName="Tabla138" ref="H9:I12" totalsRowShown="0">
  <autoFilter ref="H9:I12"/>
  <tableColumns count="2">
    <tableColumn id="1" name="Promedios"/>
    <tableColumn id="2" name="Marge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1389" displayName="Tabla1389" ref="H24:I27" totalsRowShown="0">
  <autoFilter ref="H24:I27"/>
  <tableColumns count="2">
    <tableColumn id="1" name="Promedios"/>
    <tableColumn id="2" name="Marg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a13810" displayName="Tabla13810" ref="H47:I50" totalsRowShown="0">
  <autoFilter ref="H47:I50"/>
  <tableColumns count="2">
    <tableColumn id="1" name="Promedios"/>
    <tableColumn id="2" name="Mar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L48" sqref="L48"/>
    </sheetView>
  </sheetViews>
  <sheetFormatPr baseColWidth="10" defaultRowHeight="15" x14ac:dyDescent="0.25"/>
  <cols>
    <col min="1" max="1" width="12" customWidth="1"/>
    <col min="2" max="2" width="17.5703125" customWidth="1"/>
    <col min="3" max="3" width="11.42578125" customWidth="1"/>
    <col min="4" max="4" width="12" customWidth="1"/>
    <col min="5" max="5" width="12.5703125" bestFit="1" customWidth="1"/>
    <col min="9" max="9" width="15.140625" customWidth="1"/>
  </cols>
  <sheetData>
    <row r="1" spans="1:12" x14ac:dyDescent="0.25">
      <c r="A1" s="1">
        <v>58.24</v>
      </c>
      <c r="B1" s="1"/>
      <c r="C1" s="1">
        <f>58.236-A1</f>
        <v>-4.0000000000048885E-3</v>
      </c>
      <c r="D1" s="1"/>
      <c r="E1" s="1">
        <v>4</v>
      </c>
      <c r="H1" s="1">
        <v>47.24</v>
      </c>
      <c r="I1" s="1"/>
      <c r="J1" s="4">
        <f>47.25-H1</f>
        <v>9.9999999999980105E-3</v>
      </c>
      <c r="K1" s="1"/>
      <c r="L1" s="1">
        <v>1</v>
      </c>
    </row>
    <row r="2" spans="1:12" x14ac:dyDescent="0.25">
      <c r="A2" s="1">
        <v>58.22</v>
      </c>
      <c r="B2" s="1"/>
      <c r="C2" s="1">
        <f t="shared" ref="C2:C5" si="0">58.236-A2</f>
        <v>1.5999999999998238E-2</v>
      </c>
      <c r="D2" s="1"/>
      <c r="E2" s="1">
        <v>16</v>
      </c>
      <c r="H2" s="1">
        <v>47.28</v>
      </c>
      <c r="I2" s="1"/>
      <c r="J2" s="4">
        <f t="shared" ref="J2:J5" si="1">47.25-H2</f>
        <v>-3.0000000000001137E-2</v>
      </c>
      <c r="K2" s="1"/>
      <c r="L2" s="1">
        <v>3</v>
      </c>
    </row>
    <row r="3" spans="1:12" x14ac:dyDescent="0.25">
      <c r="A3" s="1">
        <v>58.27</v>
      </c>
      <c r="B3" s="1"/>
      <c r="C3" s="1">
        <f t="shared" si="0"/>
        <v>-3.4000000000006025E-2</v>
      </c>
      <c r="D3" s="1"/>
      <c r="E3" s="1">
        <v>34</v>
      </c>
      <c r="H3" s="1">
        <v>47.26</v>
      </c>
      <c r="I3" s="1"/>
      <c r="J3" s="4">
        <f t="shared" si="1"/>
        <v>-9.9999999999980105E-3</v>
      </c>
      <c r="K3" s="1"/>
      <c r="L3" s="1">
        <v>1</v>
      </c>
    </row>
    <row r="4" spans="1:12" x14ac:dyDescent="0.25">
      <c r="A4" s="1">
        <v>58.2</v>
      </c>
      <c r="B4" s="1"/>
      <c r="C4" s="1">
        <f t="shared" si="0"/>
        <v>3.5999999999994259E-2</v>
      </c>
      <c r="D4" s="1"/>
      <c r="E4" s="1">
        <v>36</v>
      </c>
      <c r="H4" s="1">
        <v>47.21</v>
      </c>
      <c r="I4" s="1"/>
      <c r="J4" s="4">
        <f t="shared" si="1"/>
        <v>3.9999999999999147E-2</v>
      </c>
      <c r="K4" s="1"/>
      <c r="L4" s="1">
        <v>4</v>
      </c>
    </row>
    <row r="5" spans="1:12" x14ac:dyDescent="0.25">
      <c r="A5" s="1">
        <v>58.25</v>
      </c>
      <c r="B5" s="1"/>
      <c r="C5" s="1">
        <f>58.236-A5</f>
        <v>-1.4000000000002899E-2</v>
      </c>
      <c r="D5" s="1"/>
      <c r="E5" s="1">
        <v>14</v>
      </c>
      <c r="H5" s="1">
        <v>47.25</v>
      </c>
      <c r="I5" s="1"/>
      <c r="J5" s="4">
        <f t="shared" si="1"/>
        <v>0</v>
      </c>
      <c r="K5" s="1"/>
      <c r="L5" s="1">
        <v>0</v>
      </c>
    </row>
    <row r="6" spans="1:12" x14ac:dyDescent="0.25">
      <c r="A6" s="5">
        <f>AVERAGE(A1:A5)</f>
        <v>58.236000000000004</v>
      </c>
      <c r="B6" s="6" t="s">
        <v>0</v>
      </c>
      <c r="E6" s="3">
        <f>SUMSQ(E1:E5)</f>
        <v>2920</v>
      </c>
      <c r="H6" s="5">
        <f>AVERAGE(H1:H5)</f>
        <v>47.248000000000005</v>
      </c>
      <c r="I6" s="6" t="s">
        <v>0</v>
      </c>
      <c r="L6" s="3">
        <f>SUMSQ(L1:L5)</f>
        <v>27</v>
      </c>
    </row>
    <row r="7" spans="1:12" x14ac:dyDescent="0.25">
      <c r="E7" s="3">
        <f>SQRT(E6/4)/1000</f>
        <v>2.7018512172212593E-2</v>
      </c>
      <c r="L7" s="3">
        <f>SQRT(L6/4)/100</f>
        <v>2.598076211353316E-2</v>
      </c>
    </row>
    <row r="8" spans="1:12" x14ac:dyDescent="0.25">
      <c r="A8">
        <v>3.0000000000000001E-3</v>
      </c>
      <c r="C8" s="2"/>
      <c r="H8">
        <v>3.0000000000000001E-3</v>
      </c>
      <c r="J8" s="2"/>
    </row>
    <row r="9" spans="1:12" x14ac:dyDescent="0.25">
      <c r="A9" t="s">
        <v>2</v>
      </c>
      <c r="B9" t="s">
        <v>1</v>
      </c>
      <c r="H9" t="s">
        <v>2</v>
      </c>
      <c r="I9" t="s">
        <v>7</v>
      </c>
    </row>
    <row r="10" spans="1:12" x14ac:dyDescent="0.25">
      <c r="A10" s="3">
        <f>A6-(E7)</f>
        <v>58.208981487827792</v>
      </c>
      <c r="B10" t="s">
        <v>3</v>
      </c>
      <c r="H10" s="3">
        <f>H6-(L7)</f>
        <v>47.222019237886471</v>
      </c>
      <c r="I10" t="s">
        <v>3</v>
      </c>
    </row>
    <row r="11" spans="1:12" x14ac:dyDescent="0.25">
      <c r="A11" s="3">
        <f>A6</f>
        <v>58.236000000000004</v>
      </c>
      <c r="B11" t="s">
        <v>5</v>
      </c>
      <c r="H11" s="3">
        <f>H6</f>
        <v>47.248000000000005</v>
      </c>
      <c r="I11" t="s">
        <v>5</v>
      </c>
    </row>
    <row r="12" spans="1:12" x14ac:dyDescent="0.25">
      <c r="A12" s="3">
        <f>A6+(E7)</f>
        <v>58.263018512172216</v>
      </c>
      <c r="B12" t="s">
        <v>4</v>
      </c>
      <c r="H12" s="3">
        <f>H6+(L7)</f>
        <v>47.273980762113538</v>
      </c>
      <c r="I12" t="s">
        <v>4</v>
      </c>
    </row>
    <row r="16" spans="1:12" x14ac:dyDescent="0.25">
      <c r="A16" s="1">
        <v>62.45</v>
      </c>
      <c r="B16" s="1"/>
      <c r="C16" s="4">
        <f>62.43-A16</f>
        <v>-2.0000000000003126E-2</v>
      </c>
      <c r="D16" s="1"/>
      <c r="E16" s="1">
        <v>2</v>
      </c>
      <c r="H16" s="1">
        <v>98.15</v>
      </c>
      <c r="I16" s="1"/>
      <c r="J16" s="4">
        <f>98.16-H16</f>
        <v>9.9999999999909051E-3</v>
      </c>
      <c r="K16" s="1"/>
      <c r="L16" s="1">
        <v>1</v>
      </c>
    </row>
    <row r="17" spans="1:12" x14ac:dyDescent="0.25">
      <c r="A17" s="1">
        <v>62.41</v>
      </c>
      <c r="B17" s="1"/>
      <c r="C17" s="4">
        <f>62.43-A17</f>
        <v>2.0000000000003126E-2</v>
      </c>
      <c r="D17" s="1"/>
      <c r="E17" s="1">
        <v>2</v>
      </c>
      <c r="H17" s="1">
        <v>98.19</v>
      </c>
      <c r="I17" s="1"/>
      <c r="J17" s="4">
        <f t="shared" ref="J17:J20" si="2">98.16-H17</f>
        <v>-3.0000000000001137E-2</v>
      </c>
      <c r="K17" s="1"/>
      <c r="L17" s="1">
        <v>3</v>
      </c>
    </row>
    <row r="18" spans="1:12" x14ac:dyDescent="0.25">
      <c r="A18" s="1">
        <v>62.44</v>
      </c>
      <c r="B18" s="1"/>
      <c r="C18" s="4">
        <f t="shared" ref="C17:C20" si="3">62.43-A18</f>
        <v>-9.9999999999980105E-3</v>
      </c>
      <c r="D18" s="1"/>
      <c r="E18" s="1">
        <v>1</v>
      </c>
      <c r="H18" s="1">
        <v>98.14</v>
      </c>
      <c r="I18" s="1"/>
      <c r="J18" s="4">
        <f t="shared" si="2"/>
        <v>1.9999999999996021E-2</v>
      </c>
      <c r="K18" s="1"/>
      <c r="L18" s="1">
        <v>2</v>
      </c>
    </row>
    <row r="19" spans="1:12" x14ac:dyDescent="0.25">
      <c r="A19" s="1">
        <v>62.42</v>
      </c>
      <c r="B19" s="1"/>
      <c r="C19" s="4">
        <f t="shared" si="3"/>
        <v>9.9999999999980105E-3</v>
      </c>
      <c r="D19" s="1"/>
      <c r="E19" s="1">
        <v>1</v>
      </c>
      <c r="H19" s="1">
        <v>98.18</v>
      </c>
      <c r="I19" s="1"/>
      <c r="J19" s="4">
        <f t="shared" si="2"/>
        <v>-2.0000000000010232E-2</v>
      </c>
      <c r="K19" s="1"/>
      <c r="L19" s="1">
        <v>2</v>
      </c>
    </row>
    <row r="20" spans="1:12" x14ac:dyDescent="0.25">
      <c r="A20" s="1">
        <v>62.43</v>
      </c>
      <c r="B20" s="1"/>
      <c r="C20" s="4">
        <f t="shared" si="3"/>
        <v>0</v>
      </c>
      <c r="D20" s="1"/>
      <c r="E20" s="1">
        <v>0</v>
      </c>
      <c r="H20" s="1">
        <v>98.16</v>
      </c>
      <c r="I20" s="1"/>
      <c r="J20" s="4">
        <f t="shared" si="2"/>
        <v>0</v>
      </c>
      <c r="K20" s="1"/>
      <c r="L20" s="1">
        <v>0</v>
      </c>
    </row>
    <row r="21" spans="1:12" x14ac:dyDescent="0.25">
      <c r="A21" s="5">
        <f>AVERAGE(A16:A20)</f>
        <v>62.430000000000007</v>
      </c>
      <c r="B21" s="6" t="s">
        <v>0</v>
      </c>
      <c r="E21" s="3">
        <f>SUMSQ(E16:E20)</f>
        <v>10</v>
      </c>
      <c r="H21" s="5">
        <f>AVERAGE(H16:H20)</f>
        <v>98.164000000000016</v>
      </c>
      <c r="I21" s="6" t="s">
        <v>0</v>
      </c>
      <c r="L21" s="3">
        <f>SUMSQ(L16:L20)</f>
        <v>18</v>
      </c>
    </row>
    <row r="22" spans="1:12" x14ac:dyDescent="0.25">
      <c r="E22" s="3">
        <f>SQRT(E21/4)/100</f>
        <v>1.5811388300841899E-2</v>
      </c>
      <c r="L22" s="3">
        <f>SQRT(L21/4)/100</f>
        <v>2.1213203435596423E-2</v>
      </c>
    </row>
    <row r="23" spans="1:12" x14ac:dyDescent="0.25">
      <c r="A23">
        <v>3.0000000000000001E-3</v>
      </c>
      <c r="C23" s="2"/>
      <c r="H23">
        <v>3.0000000000000001E-3</v>
      </c>
      <c r="J23" s="2"/>
    </row>
    <row r="24" spans="1:12" x14ac:dyDescent="0.25">
      <c r="A24" t="s">
        <v>2</v>
      </c>
      <c r="B24" t="s">
        <v>7</v>
      </c>
      <c r="H24" t="s">
        <v>2</v>
      </c>
      <c r="I24" t="s">
        <v>7</v>
      </c>
    </row>
    <row r="25" spans="1:12" x14ac:dyDescent="0.25">
      <c r="A25" s="3">
        <f>A21-(E22)</f>
        <v>62.414188611699167</v>
      </c>
      <c r="B25" t="s">
        <v>3</v>
      </c>
      <c r="H25" s="3">
        <f>H21-(L22)</f>
        <v>98.142786796564423</v>
      </c>
      <c r="I25" t="s">
        <v>3</v>
      </c>
    </row>
    <row r="26" spans="1:12" x14ac:dyDescent="0.25">
      <c r="A26" s="3">
        <f>A21</f>
        <v>62.430000000000007</v>
      </c>
      <c r="B26" t="s">
        <v>5</v>
      </c>
      <c r="H26" s="3">
        <f>H21</f>
        <v>98.164000000000016</v>
      </c>
      <c r="I26" t="s">
        <v>5</v>
      </c>
      <c r="L26" s="3">
        <f>(98.16*0.03)^2</f>
        <v>8.6718470399999994</v>
      </c>
    </row>
    <row r="27" spans="1:12" x14ac:dyDescent="0.25">
      <c r="A27" s="3">
        <f>A21+(E22)</f>
        <v>62.445811388300847</v>
      </c>
      <c r="B27" t="s">
        <v>4</v>
      </c>
      <c r="H27" s="3">
        <f>H21+(L22)</f>
        <v>98.185213203435609</v>
      </c>
      <c r="I27" t="s">
        <v>4</v>
      </c>
      <c r="L27" s="3">
        <f>(47.25*0.02)^2</f>
        <v>0.89302500000000007</v>
      </c>
    </row>
    <row r="28" spans="1:12" x14ac:dyDescent="0.25">
      <c r="L28" s="3">
        <f>SUM(L26:L27)</f>
        <v>9.5648720399999991</v>
      </c>
    </row>
    <row r="29" spans="1:12" x14ac:dyDescent="0.25">
      <c r="H29" s="3">
        <f>H30-L29</f>
        <v>4634.9599592684344</v>
      </c>
      <c r="K29" t="s">
        <v>9</v>
      </c>
      <c r="L29" s="3">
        <f>SQRT(L28)</f>
        <v>3.0927127315675471</v>
      </c>
    </row>
    <row r="30" spans="1:12" x14ac:dyDescent="0.25">
      <c r="A30" s="1">
        <v>47.24</v>
      </c>
      <c r="B30" s="1"/>
      <c r="C30" s="4">
        <f>47.22-A30</f>
        <v>-2.0000000000003126E-2</v>
      </c>
      <c r="D30" s="1"/>
      <c r="E30" s="1">
        <v>2</v>
      </c>
      <c r="H30" s="3">
        <f>H26*H11</f>
        <v>4638.0526720000016</v>
      </c>
    </row>
    <row r="31" spans="1:12" x14ac:dyDescent="0.25">
      <c r="A31" s="1">
        <v>47.21</v>
      </c>
      <c r="B31" s="1"/>
      <c r="C31" s="4">
        <f>47.22-A31</f>
        <v>9.9999999999980105E-3</v>
      </c>
      <c r="D31" s="1"/>
      <c r="E31" s="1">
        <v>1</v>
      </c>
      <c r="H31" s="3">
        <f>H30+L29</f>
        <v>4641.1453847315688</v>
      </c>
    </row>
    <row r="32" spans="1:12" x14ac:dyDescent="0.25">
      <c r="A32" s="1">
        <v>47.23</v>
      </c>
      <c r="B32" s="1"/>
      <c r="C32" s="4">
        <f t="shared" ref="C31:C34" si="4">47.22-A32</f>
        <v>-9.9999999999980105E-3</v>
      </c>
      <c r="D32" s="1"/>
      <c r="E32" s="1">
        <v>1</v>
      </c>
    </row>
    <row r="33" spans="1:12" x14ac:dyDescent="0.25">
      <c r="A33" s="1">
        <v>47.2</v>
      </c>
      <c r="B33" s="1"/>
      <c r="C33" s="4">
        <f t="shared" si="4"/>
        <v>1.9999999999996021E-2</v>
      </c>
      <c r="D33" s="1"/>
      <c r="E33" s="1">
        <v>2</v>
      </c>
    </row>
    <row r="34" spans="1:12" x14ac:dyDescent="0.25">
      <c r="A34" s="1">
        <v>47.22</v>
      </c>
      <c r="B34" s="1"/>
      <c r="C34" s="4">
        <f t="shared" si="4"/>
        <v>0</v>
      </c>
      <c r="D34" s="1"/>
      <c r="E34" s="1">
        <v>0</v>
      </c>
    </row>
    <row r="35" spans="1:12" x14ac:dyDescent="0.25">
      <c r="A35" s="5">
        <f>AVERAGE(A30:A34)</f>
        <v>47.22</v>
      </c>
      <c r="B35" s="6" t="s">
        <v>0</v>
      </c>
      <c r="E35" s="3">
        <f>SUMSQ(E30:E34)</f>
        <v>10</v>
      </c>
    </row>
    <row r="36" spans="1:12" x14ac:dyDescent="0.25">
      <c r="E36" s="3">
        <f>SQRT(E35/4)/100</f>
        <v>1.5811388300841899E-2</v>
      </c>
    </row>
    <row r="37" spans="1:12" x14ac:dyDescent="0.25">
      <c r="A37">
        <v>3.0000000000000001E-3</v>
      </c>
      <c r="C37" s="2"/>
      <c r="D37" t="s">
        <v>1</v>
      </c>
      <c r="E37" t="s">
        <v>6</v>
      </c>
    </row>
    <row r="38" spans="1:12" x14ac:dyDescent="0.25">
      <c r="A38" t="s">
        <v>2</v>
      </c>
      <c r="B38" t="s">
        <v>7</v>
      </c>
      <c r="D38" t="s">
        <v>8</v>
      </c>
      <c r="E38">
        <f>SUMSQ(E36,E22,E7)</f>
        <v>1.2300000000000002E-3</v>
      </c>
    </row>
    <row r="39" spans="1:12" x14ac:dyDescent="0.25">
      <c r="A39" s="3">
        <f>A35-(E36)</f>
        <v>47.204188611699159</v>
      </c>
      <c r="B39" t="s">
        <v>3</v>
      </c>
      <c r="D39" t="s">
        <v>9</v>
      </c>
      <c r="E39" s="3">
        <f>SQRT(E38)</f>
        <v>3.5071355833500364E-2</v>
      </c>
      <c r="H39" s="1">
        <v>30</v>
      </c>
      <c r="I39" s="1"/>
      <c r="J39" s="4">
        <f>38-H39</f>
        <v>8</v>
      </c>
      <c r="K39" s="1"/>
      <c r="L39" s="1">
        <v>8</v>
      </c>
    </row>
    <row r="40" spans="1:12" x14ac:dyDescent="0.25">
      <c r="A40" s="3">
        <f>A35</f>
        <v>47.22</v>
      </c>
      <c r="B40" t="s">
        <v>5</v>
      </c>
      <c r="H40" s="1">
        <v>35</v>
      </c>
      <c r="I40" s="1"/>
      <c r="J40" s="4">
        <f t="shared" ref="J40:J43" si="5">38-H40</f>
        <v>3</v>
      </c>
      <c r="K40" s="1"/>
      <c r="L40" s="1">
        <v>3</v>
      </c>
    </row>
    <row r="41" spans="1:12" x14ac:dyDescent="0.25">
      <c r="A41" s="3">
        <f>A35+(E36)</f>
        <v>47.235811388300839</v>
      </c>
      <c r="B41" t="s">
        <v>4</v>
      </c>
      <c r="H41" s="1">
        <v>40</v>
      </c>
      <c r="I41" s="1"/>
      <c r="J41" s="4">
        <f t="shared" si="5"/>
        <v>-2</v>
      </c>
      <c r="K41" s="1"/>
      <c r="L41" s="1">
        <v>2</v>
      </c>
    </row>
    <row r="42" spans="1:12" x14ac:dyDescent="0.25">
      <c r="H42" s="1">
        <v>47</v>
      </c>
      <c r="I42" s="1"/>
      <c r="J42" s="4">
        <f t="shared" si="5"/>
        <v>-9</v>
      </c>
      <c r="K42" s="1"/>
      <c r="L42" s="1">
        <v>9</v>
      </c>
    </row>
    <row r="43" spans="1:12" x14ac:dyDescent="0.25">
      <c r="A43" s="3" t="s">
        <v>1</v>
      </c>
      <c r="B43" t="s">
        <v>6</v>
      </c>
      <c r="H43" s="1"/>
      <c r="I43" s="1"/>
      <c r="J43" s="4"/>
      <c r="K43" s="1"/>
      <c r="L43" s="1">
        <v>0</v>
      </c>
    </row>
    <row r="44" spans="1:12" x14ac:dyDescent="0.25">
      <c r="A44" s="3">
        <f>A45-E39</f>
        <v>167.85092864416652</v>
      </c>
      <c r="B44" t="s">
        <v>11</v>
      </c>
      <c r="H44" s="5">
        <f>AVERAGE(H39:H42)</f>
        <v>38</v>
      </c>
      <c r="I44" s="6" t="s">
        <v>0</v>
      </c>
      <c r="L44" s="3">
        <f>SUMSQ(L39:L42)</f>
        <v>158</v>
      </c>
    </row>
    <row r="45" spans="1:12" x14ac:dyDescent="0.25">
      <c r="A45" s="3">
        <f>SUM(A40,A26,A11)</f>
        <v>167.88600000000002</v>
      </c>
      <c r="B45" t="s">
        <v>10</v>
      </c>
      <c r="L45" s="3">
        <f>SQRT(L44/3)</f>
        <v>7.2571803523590805</v>
      </c>
    </row>
    <row r="46" spans="1:12" x14ac:dyDescent="0.25">
      <c r="A46" s="3">
        <f>A45+E39</f>
        <v>167.92107135583353</v>
      </c>
      <c r="B46" t="s">
        <v>12</v>
      </c>
      <c r="H46">
        <v>3.0000000000000001E-3</v>
      </c>
      <c r="J46" s="2"/>
    </row>
    <row r="47" spans="1:12" x14ac:dyDescent="0.25">
      <c r="H47" t="s">
        <v>2</v>
      </c>
      <c r="I47" t="s">
        <v>7</v>
      </c>
    </row>
    <row r="48" spans="1:12" x14ac:dyDescent="0.25">
      <c r="H48" s="3">
        <f>H44-(L45)</f>
        <v>30.742819647640921</v>
      </c>
      <c r="I48" t="s">
        <v>3</v>
      </c>
    </row>
    <row r="49" spans="8:9" x14ac:dyDescent="0.25">
      <c r="H49" s="3">
        <f>H44</f>
        <v>38</v>
      </c>
      <c r="I49" t="s">
        <v>5</v>
      </c>
    </row>
    <row r="50" spans="8:9" x14ac:dyDescent="0.25">
      <c r="H50" s="3">
        <f>H44+(L45)</f>
        <v>45.257180352359079</v>
      </c>
      <c r="I50" t="s">
        <v>4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2021-10-28T19:57:21Z</dcterms:created>
  <dcterms:modified xsi:type="dcterms:W3CDTF">2021-10-28T23:23:17Z</dcterms:modified>
</cp:coreProperties>
</file>