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roche_373fjo2\Desktop\1er-Ciclo-2023\Modelacion y Simulacion\Tareas\"/>
    </mc:Choice>
  </mc:AlternateContent>
  <xr:revisionPtr revIDLastSave="0" documentId="13_ncr:1_{112D354A-57F1-4C44-BD7D-76B81E028E75}" xr6:coauthVersionLast="47" xr6:coauthVersionMax="47" xr10:uidLastSave="{00000000-0000-0000-0000-000000000000}"/>
  <bookViews>
    <workbookView xWindow="-120" yWindow="-120" windowWidth="20730" windowHeight="11040" activeTab="3" xr2:uid="{85775092-718E-4E07-9692-6EAAC21E52E2}"/>
  </bookViews>
  <sheets>
    <sheet name="RESULTADOS" sheetId="3" r:id="rId1"/>
    <sheet name="Gráfico1" sheetId="5" r:id="rId2"/>
    <sheet name="RECORDS" sheetId="4" r:id="rId3"/>
    <sheet name="Hoja1" sheetId="1" r:id="rId4"/>
    <sheet name="M|M|s" sheetId="2" r:id="rId5"/>
  </sheets>
  <definedNames>
    <definedName name="beta">#REF!</definedName>
    <definedName name="InitialTrend">#REF!</definedName>
    <definedName name="L">'M|M|s'!$H$4</definedName>
    <definedName name="Lambda">'M|M|s'!$C$4</definedName>
    <definedName name="Lq">'M|M|s'!$H$5</definedName>
    <definedName name="Mu">'M|M|s'!$C$5</definedName>
    <definedName name="n">'M|M|s'!$G$13:$G$38</definedName>
    <definedName name="P0">'M|M|s'!$H$13</definedName>
    <definedName name="Pn">'M|M|s'!$H$13:$H$38</definedName>
    <definedName name="Rho">'M|M|s'!$H$10</definedName>
    <definedName name="s">'M|M|s'!$C$6</definedName>
    <definedName name="sencount" hidden="1">4</definedName>
    <definedName name="sencount2" hidden="1">3</definedName>
    <definedName name="W">'M|M|s'!$H$7</definedName>
    <definedName name="Wq">'M|M|s'!$H$8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48572" i="1" l="1" a="1"/>
  <c r="XFD1048572" i="1" s="1"/>
  <c r="XFD1048573" i="1" a="1"/>
  <c r="XFD1048573" i="1" s="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6" i="1"/>
  <c r="B6" i="1"/>
  <c r="J51" i="2"/>
  <c r="K49" i="2" s="1"/>
  <c r="K50" i="2"/>
  <c r="F29" i="2"/>
  <c r="F28" i="2"/>
  <c r="F27" i="2"/>
  <c r="F26" i="2"/>
  <c r="F25" i="2"/>
  <c r="F24" i="2"/>
  <c r="F23" i="2"/>
  <c r="F22" i="2"/>
  <c r="F21" i="2"/>
  <c r="F20" i="2"/>
  <c r="F19" i="2"/>
  <c r="F18" i="2"/>
  <c r="F17" i="2"/>
  <c r="F16" i="2"/>
  <c r="F15" i="2"/>
  <c r="F14" i="2"/>
  <c r="F13" i="2"/>
  <c r="F12" i="2"/>
  <c r="C12" i="2"/>
  <c r="F11" i="2"/>
  <c r="F10" i="2"/>
  <c r="F9" i="2"/>
  <c r="F8" i="2"/>
  <c r="F7" i="2"/>
  <c r="F6" i="2"/>
  <c r="F5" i="2"/>
  <c r="L4" i="1"/>
  <c r="L12" i="1" l="1"/>
  <c r="C6" i="1"/>
  <c r="C5" i="2" l="1"/>
  <c r="E6" i="1"/>
  <c r="I6" i="1" s="1"/>
  <c r="C7" i="1"/>
  <c r="D7" i="1" s="1"/>
  <c r="H6" i="1" l="1"/>
  <c r="G6" i="1"/>
  <c r="E7" i="1" s="1"/>
  <c r="H7" i="1" s="1"/>
  <c r="C8" i="1"/>
  <c r="D8" i="1" s="1"/>
  <c r="J6" i="1" l="1"/>
  <c r="J7" i="1"/>
  <c r="C9" i="1"/>
  <c r="D9" i="1" s="1"/>
  <c r="G7" i="1"/>
  <c r="E8" i="1" s="1"/>
  <c r="I8" i="1" s="1"/>
  <c r="I7" i="1"/>
  <c r="C10" i="1" l="1"/>
  <c r="D10" i="1" s="1"/>
  <c r="H8" i="1"/>
  <c r="G8" i="1"/>
  <c r="E9" i="1" s="1"/>
  <c r="J8" i="1" l="1"/>
  <c r="C11" i="1"/>
  <c r="D11" i="1" s="1"/>
  <c r="G9" i="1"/>
  <c r="E10" i="1" s="1"/>
  <c r="I9" i="1"/>
  <c r="H9" i="1"/>
  <c r="J9" i="1" l="1"/>
  <c r="C12" i="1"/>
  <c r="D12" i="1" s="1"/>
  <c r="G10" i="1"/>
  <c r="E11" i="1" s="1"/>
  <c r="H10" i="1"/>
  <c r="I10" i="1"/>
  <c r="J10" i="1" l="1"/>
  <c r="C13" i="1"/>
  <c r="D13" i="1" s="1"/>
  <c r="G11" i="1"/>
  <c r="E12" i="1" s="1"/>
  <c r="H11" i="1"/>
  <c r="I11" i="1"/>
  <c r="J11" i="1" l="1"/>
  <c r="C14" i="1"/>
  <c r="D14" i="1" s="1"/>
  <c r="H12" i="1"/>
  <c r="J12" i="1" s="1"/>
  <c r="I12" i="1"/>
  <c r="G12" i="1"/>
  <c r="E13" i="1" s="1"/>
  <c r="C15" i="1" l="1"/>
  <c r="D15" i="1" s="1"/>
  <c r="G13" i="1"/>
  <c r="E14" i="1" s="1"/>
  <c r="I13" i="1"/>
  <c r="H13" i="1"/>
  <c r="J13" i="1" l="1"/>
  <c r="C16" i="1"/>
  <c r="D16" i="1" s="1"/>
  <c r="G14" i="1"/>
  <c r="E15" i="1" s="1"/>
  <c r="H14" i="1"/>
  <c r="J14" i="1" s="1"/>
  <c r="I14" i="1"/>
  <c r="C17" i="1" l="1"/>
  <c r="D17" i="1" s="1"/>
  <c r="G15" i="1"/>
  <c r="E16" i="1" s="1"/>
  <c r="H15" i="1"/>
  <c r="J15" i="1" s="1"/>
  <c r="I15" i="1"/>
  <c r="C18" i="1" l="1"/>
  <c r="D18" i="1" s="1"/>
  <c r="H16" i="1"/>
  <c r="J16" i="1" s="1"/>
  <c r="I16" i="1"/>
  <c r="G16" i="1"/>
  <c r="E17" i="1" s="1"/>
  <c r="C19" i="1" l="1"/>
  <c r="D19" i="1" s="1"/>
  <c r="G17" i="1"/>
  <c r="E18" i="1" s="1"/>
  <c r="I17" i="1"/>
  <c r="H17" i="1"/>
  <c r="J17" i="1" s="1"/>
  <c r="C20" i="1" l="1"/>
  <c r="D20" i="1" s="1"/>
  <c r="G18" i="1"/>
  <c r="E19" i="1" s="1"/>
  <c r="H18" i="1"/>
  <c r="J18" i="1" s="1"/>
  <c r="I18" i="1"/>
  <c r="C21" i="1" l="1"/>
  <c r="D21" i="1" s="1"/>
  <c r="G19" i="1"/>
  <c r="E20" i="1" s="1"/>
  <c r="H19" i="1"/>
  <c r="J19" i="1" s="1"/>
  <c r="I19" i="1"/>
  <c r="C22" i="1" l="1"/>
  <c r="D22" i="1" s="1"/>
  <c r="H20" i="1"/>
  <c r="J20" i="1" s="1"/>
  <c r="I20" i="1"/>
  <c r="G20" i="1"/>
  <c r="E21" i="1" s="1"/>
  <c r="C23" i="1" l="1"/>
  <c r="D23" i="1" s="1"/>
  <c r="I21" i="1"/>
  <c r="G21" i="1"/>
  <c r="E22" i="1" s="1"/>
  <c r="H21" i="1"/>
  <c r="J21" i="1" s="1"/>
  <c r="C24" i="1" l="1"/>
  <c r="D24" i="1" s="1"/>
  <c r="G22" i="1"/>
  <c r="E23" i="1" s="1"/>
  <c r="H22" i="1"/>
  <c r="J22" i="1" s="1"/>
  <c r="I22" i="1"/>
  <c r="C25" i="1" l="1"/>
  <c r="D25" i="1" s="1"/>
  <c r="G23" i="1"/>
  <c r="E24" i="1" s="1"/>
  <c r="H23" i="1"/>
  <c r="J23" i="1" s="1"/>
  <c r="I23" i="1"/>
  <c r="C26" i="1" l="1"/>
  <c r="D26" i="1" s="1"/>
  <c r="H24" i="1"/>
  <c r="J24" i="1" s="1"/>
  <c r="I24" i="1"/>
  <c r="G24" i="1"/>
  <c r="E25" i="1" s="1"/>
  <c r="C27" i="1" l="1"/>
  <c r="D27" i="1" s="1"/>
  <c r="G25" i="1"/>
  <c r="E26" i="1" s="1"/>
  <c r="I25" i="1"/>
  <c r="H25" i="1"/>
  <c r="J25" i="1" s="1"/>
  <c r="C28" i="1" l="1"/>
  <c r="D28" i="1" s="1"/>
  <c r="G26" i="1"/>
  <c r="E27" i="1" s="1"/>
  <c r="H26" i="1"/>
  <c r="J26" i="1" s="1"/>
  <c r="I26" i="1"/>
  <c r="C29" i="1" l="1"/>
  <c r="D29" i="1" s="1"/>
  <c r="G27" i="1"/>
  <c r="E28" i="1" s="1"/>
  <c r="H27" i="1"/>
  <c r="J27" i="1" s="1"/>
  <c r="I27" i="1"/>
  <c r="C30" i="1" l="1"/>
  <c r="D30" i="1" s="1"/>
  <c r="H28" i="1"/>
  <c r="J28" i="1" s="1"/>
  <c r="I28" i="1"/>
  <c r="G28" i="1"/>
  <c r="E29" i="1" s="1"/>
  <c r="C31" i="1" l="1"/>
  <c r="D31" i="1" s="1"/>
  <c r="I29" i="1"/>
  <c r="G29" i="1"/>
  <c r="E30" i="1" s="1"/>
  <c r="H29" i="1"/>
  <c r="J29" i="1" s="1"/>
  <c r="C32" i="1" l="1"/>
  <c r="D32" i="1" s="1"/>
  <c r="G30" i="1"/>
  <c r="E31" i="1" s="1"/>
  <c r="H30" i="1"/>
  <c r="J30" i="1" s="1"/>
  <c r="I30" i="1"/>
  <c r="C33" i="1" l="1"/>
  <c r="D33" i="1" s="1"/>
  <c r="G31" i="1"/>
  <c r="E32" i="1" s="1"/>
  <c r="H31" i="1"/>
  <c r="J31" i="1" s="1"/>
  <c r="I31" i="1"/>
  <c r="C34" i="1" l="1"/>
  <c r="D34" i="1" s="1"/>
  <c r="H32" i="1"/>
  <c r="J32" i="1" s="1"/>
  <c r="I32" i="1"/>
  <c r="G32" i="1"/>
  <c r="E33" i="1" s="1"/>
  <c r="C35" i="1" l="1"/>
  <c r="D35" i="1" s="1"/>
  <c r="G33" i="1"/>
  <c r="E34" i="1" s="1"/>
  <c r="I33" i="1"/>
  <c r="H33" i="1"/>
  <c r="J33" i="1" s="1"/>
  <c r="C36" i="1" l="1"/>
  <c r="D36" i="1" s="1"/>
  <c r="H34" i="1"/>
  <c r="J34" i="1" s="1"/>
  <c r="G34" i="1"/>
  <c r="E35" i="1" s="1"/>
  <c r="I34" i="1"/>
  <c r="C37" i="1" l="1"/>
  <c r="D37" i="1" s="1"/>
  <c r="G35" i="1"/>
  <c r="E36" i="1" s="1"/>
  <c r="I35" i="1"/>
  <c r="H35" i="1"/>
  <c r="J35" i="1" s="1"/>
  <c r="C38" i="1" l="1"/>
  <c r="D38" i="1" s="1"/>
  <c r="H36" i="1"/>
  <c r="J36" i="1" s="1"/>
  <c r="I36" i="1"/>
  <c r="G36" i="1"/>
  <c r="E37" i="1" s="1"/>
  <c r="C39" i="1" l="1"/>
  <c r="D39" i="1" s="1"/>
  <c r="I37" i="1"/>
  <c r="H37" i="1"/>
  <c r="J37" i="1" s="1"/>
  <c r="G37" i="1"/>
  <c r="E38" i="1" s="1"/>
  <c r="C40" i="1" l="1"/>
  <c r="D40" i="1" s="1"/>
  <c r="G38" i="1"/>
  <c r="E39" i="1" s="1"/>
  <c r="H38" i="1"/>
  <c r="J38" i="1" s="1"/>
  <c r="I38" i="1"/>
  <c r="C41" i="1" l="1"/>
  <c r="D41" i="1" s="1"/>
  <c r="G39" i="1"/>
  <c r="E40" i="1" s="1"/>
  <c r="H39" i="1"/>
  <c r="J39" i="1" s="1"/>
  <c r="I39" i="1"/>
  <c r="C42" i="1" l="1"/>
  <c r="D42" i="1" s="1"/>
  <c r="H40" i="1"/>
  <c r="J40" i="1" s="1"/>
  <c r="I40" i="1"/>
  <c r="G40" i="1"/>
  <c r="E41" i="1" s="1"/>
  <c r="C43" i="1" l="1"/>
  <c r="D43" i="1" s="1"/>
  <c r="G41" i="1"/>
  <c r="E42" i="1" s="1"/>
  <c r="I41" i="1"/>
  <c r="H41" i="1"/>
  <c r="J41" i="1" s="1"/>
  <c r="C44" i="1" l="1"/>
  <c r="D44" i="1" s="1"/>
  <c r="G42" i="1"/>
  <c r="E43" i="1" s="1"/>
  <c r="H42" i="1"/>
  <c r="J42" i="1" s="1"/>
  <c r="I42" i="1"/>
  <c r="C45" i="1" l="1"/>
  <c r="D45" i="1" s="1"/>
  <c r="G43" i="1"/>
  <c r="E44" i="1" s="1"/>
  <c r="H43" i="1"/>
  <c r="J43" i="1" s="1"/>
  <c r="I43" i="1"/>
  <c r="C46" i="1" l="1"/>
  <c r="D46" i="1" s="1"/>
  <c r="H44" i="1"/>
  <c r="J44" i="1" s="1"/>
  <c r="I44" i="1"/>
  <c r="G44" i="1"/>
  <c r="E45" i="1" s="1"/>
  <c r="C47" i="1" l="1"/>
  <c r="D47" i="1" s="1"/>
  <c r="I45" i="1"/>
  <c r="G45" i="1"/>
  <c r="E46" i="1" s="1"/>
  <c r="H45" i="1"/>
  <c r="J45" i="1" s="1"/>
  <c r="C48" i="1" l="1"/>
  <c r="D48" i="1" s="1"/>
  <c r="G46" i="1"/>
  <c r="E47" i="1" s="1"/>
  <c r="H46" i="1"/>
  <c r="J46" i="1" s="1"/>
  <c r="I46" i="1"/>
  <c r="C49" i="1" l="1"/>
  <c r="D49" i="1" s="1"/>
  <c r="G47" i="1"/>
  <c r="E48" i="1" s="1"/>
  <c r="H47" i="1"/>
  <c r="J47" i="1" s="1"/>
  <c r="I47" i="1"/>
  <c r="C50" i="1" l="1"/>
  <c r="D50" i="1" s="1"/>
  <c r="H48" i="1"/>
  <c r="J48" i="1" s="1"/>
  <c r="I48" i="1"/>
  <c r="G48" i="1"/>
  <c r="E49" i="1" s="1"/>
  <c r="C51" i="1" l="1"/>
  <c r="D51" i="1" s="1"/>
  <c r="I49" i="1"/>
  <c r="G49" i="1"/>
  <c r="E50" i="1" s="1"/>
  <c r="H49" i="1"/>
  <c r="J49" i="1" s="1"/>
  <c r="C52" i="1" l="1"/>
  <c r="D52" i="1" s="1"/>
  <c r="G50" i="1"/>
  <c r="E51" i="1" s="1"/>
  <c r="H50" i="1"/>
  <c r="J50" i="1" s="1"/>
  <c r="I50" i="1"/>
  <c r="C53" i="1" l="1"/>
  <c r="D53" i="1" s="1"/>
  <c r="G51" i="1"/>
  <c r="E52" i="1" s="1"/>
  <c r="H51" i="1"/>
  <c r="J51" i="1" s="1"/>
  <c r="I51" i="1"/>
  <c r="C54" i="1" l="1"/>
  <c r="D54" i="1" s="1"/>
  <c r="H52" i="1"/>
  <c r="J52" i="1" s="1"/>
  <c r="I52" i="1"/>
  <c r="G52" i="1"/>
  <c r="E53" i="1" s="1"/>
  <c r="C55" i="1" l="1"/>
  <c r="D55" i="1" s="1"/>
  <c r="I53" i="1"/>
  <c r="G53" i="1"/>
  <c r="E54" i="1" s="1"/>
  <c r="H53" i="1"/>
  <c r="J53" i="1" s="1"/>
  <c r="C56" i="1" l="1"/>
  <c r="D56" i="1" s="1"/>
  <c r="G54" i="1"/>
  <c r="E55" i="1" s="1"/>
  <c r="I54" i="1"/>
  <c r="H54" i="1"/>
  <c r="J54" i="1" s="1"/>
  <c r="C57" i="1" l="1"/>
  <c r="D57" i="1" s="1"/>
  <c r="G55" i="1"/>
  <c r="E56" i="1" s="1"/>
  <c r="H55" i="1"/>
  <c r="J55" i="1" s="1"/>
  <c r="I55" i="1"/>
  <c r="C58" i="1" l="1"/>
  <c r="D58" i="1" s="1"/>
  <c r="H56" i="1"/>
  <c r="J56" i="1" s="1"/>
  <c r="I56" i="1"/>
  <c r="G56" i="1"/>
  <c r="E57" i="1" s="1"/>
  <c r="C59" i="1" l="1"/>
  <c r="D59" i="1" s="1"/>
  <c r="I57" i="1"/>
  <c r="G57" i="1"/>
  <c r="E58" i="1" s="1"/>
  <c r="H57" i="1"/>
  <c r="J57" i="1" s="1"/>
  <c r="C60" i="1" l="1"/>
  <c r="D60" i="1" s="1"/>
  <c r="G58" i="1"/>
  <c r="E59" i="1" s="1"/>
  <c r="H58" i="1"/>
  <c r="J58" i="1" s="1"/>
  <c r="I58" i="1"/>
  <c r="C61" i="1" l="1"/>
  <c r="D61" i="1" s="1"/>
  <c r="G59" i="1"/>
  <c r="E60" i="1" s="1"/>
  <c r="H59" i="1"/>
  <c r="J59" i="1" s="1"/>
  <c r="I59" i="1"/>
  <c r="C62" i="1" l="1"/>
  <c r="D62" i="1" s="1"/>
  <c r="H60" i="1"/>
  <c r="J60" i="1" s="1"/>
  <c r="I60" i="1"/>
  <c r="G60" i="1"/>
  <c r="E61" i="1" s="1"/>
  <c r="C63" i="1" l="1"/>
  <c r="C64" i="1" s="1"/>
  <c r="D64" i="1" s="1"/>
  <c r="I61" i="1"/>
  <c r="H61" i="1"/>
  <c r="J61" i="1" s="1"/>
  <c r="G61" i="1"/>
  <c r="E62" i="1" s="1"/>
  <c r="D63" i="1" l="1"/>
  <c r="C65" i="1"/>
  <c r="D65" i="1" s="1"/>
  <c r="G62" i="1"/>
  <c r="E63" i="1" s="1"/>
  <c r="I62" i="1"/>
  <c r="H62" i="1"/>
  <c r="J62" i="1" s="1"/>
  <c r="C66" i="1" l="1"/>
  <c r="D66" i="1" s="1"/>
  <c r="G63" i="1"/>
  <c r="E64" i="1" s="1"/>
  <c r="H63" i="1"/>
  <c r="J63" i="1" s="1"/>
  <c r="I63" i="1"/>
  <c r="C67" i="1" l="1"/>
  <c r="D67" i="1" s="1"/>
  <c r="G64" i="1"/>
  <c r="E65" i="1" s="1"/>
  <c r="H64" i="1"/>
  <c r="J64" i="1" s="1"/>
  <c r="I64" i="1"/>
  <c r="C68" i="1" l="1"/>
  <c r="D68" i="1" s="1"/>
  <c r="G65" i="1"/>
  <c r="E66" i="1" s="1"/>
  <c r="H65" i="1"/>
  <c r="J65" i="1" s="1"/>
  <c r="I65" i="1"/>
  <c r="C69" i="1" l="1"/>
  <c r="D69" i="1" s="1"/>
  <c r="G66" i="1"/>
  <c r="E67" i="1" s="1"/>
  <c r="H66" i="1"/>
  <c r="J66" i="1" s="1"/>
  <c r="I66" i="1"/>
  <c r="C70" i="1" l="1"/>
  <c r="D70" i="1" s="1"/>
  <c r="G67" i="1"/>
  <c r="E68" i="1" s="1"/>
  <c r="H67" i="1"/>
  <c r="J67" i="1" s="1"/>
  <c r="I67" i="1"/>
  <c r="C71" i="1" l="1"/>
  <c r="D71" i="1" s="1"/>
  <c r="G68" i="1"/>
  <c r="E69" i="1" s="1"/>
  <c r="H68" i="1"/>
  <c r="J68" i="1" s="1"/>
  <c r="I68" i="1"/>
  <c r="C72" i="1" l="1"/>
  <c r="D72" i="1" s="1"/>
  <c r="H69" i="1"/>
  <c r="J69" i="1" s="1"/>
  <c r="I69" i="1"/>
  <c r="G69" i="1"/>
  <c r="E70" i="1" s="1"/>
  <c r="C73" i="1" l="1"/>
  <c r="D73" i="1" s="1"/>
  <c r="I70" i="1"/>
  <c r="H70" i="1"/>
  <c r="J70" i="1" s="1"/>
  <c r="G70" i="1"/>
  <c r="E71" i="1" s="1"/>
  <c r="C74" i="1" l="1"/>
  <c r="D74" i="1" s="1"/>
  <c r="G71" i="1"/>
  <c r="E72" i="1" s="1"/>
  <c r="H71" i="1"/>
  <c r="J71" i="1" s="1"/>
  <c r="I71" i="1"/>
  <c r="C75" i="1" l="1"/>
  <c r="D75" i="1" s="1"/>
  <c r="G72" i="1"/>
  <c r="E73" i="1" s="1"/>
  <c r="H72" i="1"/>
  <c r="J72" i="1" s="1"/>
  <c r="I72" i="1"/>
  <c r="C76" i="1" l="1"/>
  <c r="D76" i="1" s="1"/>
  <c r="G73" i="1"/>
  <c r="E74" i="1" s="1"/>
  <c r="H73" i="1"/>
  <c r="J73" i="1" s="1"/>
  <c r="I73" i="1"/>
  <c r="C77" i="1" l="1"/>
  <c r="D77" i="1" s="1"/>
  <c r="G74" i="1"/>
  <c r="E75" i="1" s="1"/>
  <c r="H74" i="1"/>
  <c r="J74" i="1" s="1"/>
  <c r="I74" i="1"/>
  <c r="C78" i="1" l="1"/>
  <c r="D78" i="1" s="1"/>
  <c r="G75" i="1"/>
  <c r="E76" i="1" s="1"/>
  <c r="H75" i="1"/>
  <c r="J75" i="1" s="1"/>
  <c r="I75" i="1"/>
  <c r="C79" i="1" l="1"/>
  <c r="D79" i="1" s="1"/>
  <c r="G76" i="1"/>
  <c r="E77" i="1" s="1"/>
  <c r="H76" i="1"/>
  <c r="J76" i="1" s="1"/>
  <c r="I76" i="1"/>
  <c r="C80" i="1" l="1"/>
  <c r="D80" i="1" s="1"/>
  <c r="H77" i="1"/>
  <c r="J77" i="1" s="1"/>
  <c r="I77" i="1"/>
  <c r="G77" i="1"/>
  <c r="E78" i="1" s="1"/>
  <c r="C81" i="1" l="1"/>
  <c r="D81" i="1" s="1"/>
  <c r="I78" i="1"/>
  <c r="G78" i="1"/>
  <c r="E79" i="1" s="1"/>
  <c r="H78" i="1"/>
  <c r="J78" i="1" s="1"/>
  <c r="C82" i="1" l="1"/>
  <c r="D82" i="1" s="1"/>
  <c r="G79" i="1"/>
  <c r="E80" i="1" s="1"/>
  <c r="H79" i="1"/>
  <c r="J79" i="1" s="1"/>
  <c r="I79" i="1"/>
  <c r="C83" i="1" l="1"/>
  <c r="D83" i="1" s="1"/>
  <c r="G80" i="1"/>
  <c r="E81" i="1" s="1"/>
  <c r="H80" i="1"/>
  <c r="J80" i="1" s="1"/>
  <c r="I80" i="1"/>
  <c r="C84" i="1" l="1"/>
  <c r="G81" i="1"/>
  <c r="E82" i="1" s="1"/>
  <c r="H81" i="1"/>
  <c r="J81" i="1" s="1"/>
  <c r="I81" i="1"/>
  <c r="D84" i="1" l="1"/>
  <c r="C85" i="1"/>
  <c r="G82" i="1"/>
  <c r="E83" i="1" s="1"/>
  <c r="H82" i="1"/>
  <c r="J82" i="1" s="1"/>
  <c r="I82" i="1"/>
  <c r="D85" i="1" l="1"/>
  <c r="C86" i="1"/>
  <c r="G83" i="1"/>
  <c r="E84" i="1" s="1"/>
  <c r="H83" i="1"/>
  <c r="J83" i="1" s="1"/>
  <c r="I83" i="1"/>
  <c r="D86" i="1" l="1"/>
  <c r="C87" i="1"/>
  <c r="G84" i="1"/>
  <c r="E85" i="1" s="1"/>
  <c r="H84" i="1"/>
  <c r="J84" i="1" s="1"/>
  <c r="I84" i="1"/>
  <c r="D87" i="1" l="1"/>
  <c r="C88" i="1"/>
  <c r="H85" i="1"/>
  <c r="J85" i="1" s="1"/>
  <c r="I85" i="1"/>
  <c r="G85" i="1"/>
  <c r="E86" i="1" s="1"/>
  <c r="D88" i="1" l="1"/>
  <c r="C89" i="1"/>
  <c r="I86" i="1"/>
  <c r="G86" i="1"/>
  <c r="E87" i="1" s="1"/>
  <c r="H86" i="1"/>
  <c r="J86" i="1" s="1"/>
  <c r="D89" i="1" l="1"/>
  <c r="C90" i="1"/>
  <c r="G87" i="1"/>
  <c r="E88" i="1" s="1"/>
  <c r="H87" i="1"/>
  <c r="J87" i="1" s="1"/>
  <c r="I87" i="1"/>
  <c r="D90" i="1" l="1"/>
  <c r="C91" i="1"/>
  <c r="G88" i="1"/>
  <c r="E89" i="1" s="1"/>
  <c r="I88" i="1"/>
  <c r="H88" i="1"/>
  <c r="J88" i="1" s="1"/>
  <c r="D91" i="1" l="1"/>
  <c r="C92" i="1"/>
  <c r="G89" i="1"/>
  <c r="E90" i="1" s="1"/>
  <c r="H89" i="1"/>
  <c r="J89" i="1" s="1"/>
  <c r="I89" i="1"/>
  <c r="D92" i="1" l="1"/>
  <c r="C93" i="1"/>
  <c r="G90" i="1"/>
  <c r="E91" i="1" s="1"/>
  <c r="H90" i="1"/>
  <c r="J90" i="1" s="1"/>
  <c r="I90" i="1"/>
  <c r="D93" i="1" l="1"/>
  <c r="C94" i="1"/>
  <c r="G91" i="1"/>
  <c r="E92" i="1" s="1"/>
  <c r="H91" i="1"/>
  <c r="J91" i="1" s="1"/>
  <c r="I91" i="1"/>
  <c r="D94" i="1" l="1"/>
  <c r="C95" i="1"/>
  <c r="G92" i="1"/>
  <c r="E93" i="1" s="1"/>
  <c r="H92" i="1"/>
  <c r="J92" i="1" s="1"/>
  <c r="I92" i="1"/>
  <c r="D95" i="1" l="1"/>
  <c r="C96" i="1"/>
  <c r="H93" i="1"/>
  <c r="J93" i="1" s="1"/>
  <c r="I93" i="1"/>
  <c r="G93" i="1"/>
  <c r="E94" i="1" s="1"/>
  <c r="D96" i="1" l="1"/>
  <c r="C97" i="1"/>
  <c r="I94" i="1"/>
  <c r="G94" i="1"/>
  <c r="E95" i="1" s="1"/>
  <c r="H94" i="1"/>
  <c r="J94" i="1" s="1"/>
  <c r="D97" i="1" l="1"/>
  <c r="C98" i="1"/>
  <c r="H95" i="1"/>
  <c r="J95" i="1" s="1"/>
  <c r="I95" i="1"/>
  <c r="G95" i="1"/>
  <c r="E96" i="1" s="1"/>
  <c r="D98" i="1" l="1"/>
  <c r="C99" i="1"/>
  <c r="G96" i="1"/>
  <c r="E97" i="1" s="1"/>
  <c r="H96" i="1"/>
  <c r="J96" i="1" s="1"/>
  <c r="I96" i="1"/>
  <c r="D99" i="1" l="1"/>
  <c r="C100" i="1"/>
  <c r="G97" i="1"/>
  <c r="E98" i="1" s="1"/>
  <c r="H97" i="1"/>
  <c r="J97" i="1" s="1"/>
  <c r="I97" i="1"/>
  <c r="D100" i="1" l="1"/>
  <c r="C101" i="1"/>
  <c r="G98" i="1"/>
  <c r="E99" i="1" s="1"/>
  <c r="H98" i="1"/>
  <c r="J98" i="1" s="1"/>
  <c r="I98" i="1"/>
  <c r="D101" i="1" l="1"/>
  <c r="C102" i="1"/>
  <c r="G99" i="1"/>
  <c r="E100" i="1" s="1"/>
  <c r="H99" i="1"/>
  <c r="J99" i="1" s="1"/>
  <c r="I99" i="1"/>
  <c r="D102" i="1" l="1"/>
  <c r="C103" i="1"/>
  <c r="G100" i="1"/>
  <c r="E101" i="1" s="1"/>
  <c r="H100" i="1"/>
  <c r="J100" i="1" s="1"/>
  <c r="I100" i="1"/>
  <c r="D103" i="1" l="1"/>
  <c r="C104" i="1"/>
  <c r="H101" i="1"/>
  <c r="J101" i="1" s="1"/>
  <c r="I101" i="1"/>
  <c r="G101" i="1"/>
  <c r="E102" i="1" s="1"/>
  <c r="D104" i="1" l="1"/>
  <c r="C105" i="1"/>
  <c r="I102" i="1"/>
  <c r="H102" i="1"/>
  <c r="J102" i="1" s="1"/>
  <c r="G102" i="1"/>
  <c r="E103" i="1" s="1"/>
  <c r="D105" i="1" l="1"/>
  <c r="C106" i="1"/>
  <c r="I103" i="1"/>
  <c r="G103" i="1"/>
  <c r="E104" i="1" s="1"/>
  <c r="H103" i="1"/>
  <c r="J103" i="1" s="1"/>
  <c r="D106" i="1" l="1"/>
  <c r="C107" i="1"/>
  <c r="G104" i="1"/>
  <c r="E105" i="1" s="1"/>
  <c r="H104" i="1"/>
  <c r="J104" i="1" s="1"/>
  <c r="I104" i="1"/>
  <c r="D107" i="1" l="1"/>
  <c r="C108" i="1"/>
  <c r="G105" i="1"/>
  <c r="E106" i="1" s="1"/>
  <c r="H105" i="1"/>
  <c r="J105" i="1" s="1"/>
  <c r="I105" i="1"/>
  <c r="D108" i="1" l="1"/>
  <c r="C109" i="1"/>
  <c r="G106" i="1"/>
  <c r="E107" i="1" s="1"/>
  <c r="H106" i="1"/>
  <c r="J106" i="1" s="1"/>
  <c r="I106" i="1"/>
  <c r="D109" i="1" l="1"/>
  <c r="C110" i="1"/>
  <c r="G107" i="1"/>
  <c r="E108" i="1" s="1"/>
  <c r="H107" i="1"/>
  <c r="J107" i="1" s="1"/>
  <c r="I107" i="1"/>
  <c r="D110" i="1" l="1"/>
  <c r="C111" i="1"/>
  <c r="G108" i="1"/>
  <c r="E109" i="1" s="1"/>
  <c r="H108" i="1"/>
  <c r="J108" i="1" s="1"/>
  <c r="I108" i="1"/>
  <c r="D111" i="1" l="1"/>
  <c r="C112" i="1"/>
  <c r="H109" i="1"/>
  <c r="J109" i="1" s="1"/>
  <c r="I109" i="1"/>
  <c r="G109" i="1"/>
  <c r="E110" i="1" s="1"/>
  <c r="D112" i="1" l="1"/>
  <c r="C113" i="1"/>
  <c r="I110" i="1"/>
  <c r="G110" i="1"/>
  <c r="E111" i="1" s="1"/>
  <c r="H110" i="1"/>
  <c r="J110" i="1" s="1"/>
  <c r="D113" i="1" l="1"/>
  <c r="C114" i="1"/>
  <c r="I111" i="1"/>
  <c r="G111" i="1"/>
  <c r="E112" i="1" s="1"/>
  <c r="H111" i="1"/>
  <c r="J111" i="1" s="1"/>
  <c r="D114" i="1" l="1"/>
  <c r="C115" i="1"/>
  <c r="G112" i="1"/>
  <c r="E113" i="1" s="1"/>
  <c r="H112" i="1"/>
  <c r="J112" i="1" s="1"/>
  <c r="I112" i="1"/>
  <c r="D115" i="1" l="1"/>
  <c r="C116" i="1"/>
  <c r="G113" i="1"/>
  <c r="E114" i="1" s="1"/>
  <c r="H113" i="1"/>
  <c r="J113" i="1" s="1"/>
  <c r="I113" i="1"/>
  <c r="D116" i="1" l="1"/>
  <c r="C117" i="1"/>
  <c r="G114" i="1"/>
  <c r="E115" i="1" s="1"/>
  <c r="H114" i="1"/>
  <c r="J114" i="1" s="1"/>
  <c r="I114" i="1"/>
  <c r="D117" i="1" l="1"/>
  <c r="C118" i="1"/>
  <c r="G115" i="1"/>
  <c r="E116" i="1" s="1"/>
  <c r="H115" i="1"/>
  <c r="J115" i="1" s="1"/>
  <c r="I115" i="1"/>
  <c r="D118" i="1" l="1"/>
  <c r="C119" i="1"/>
  <c r="G116" i="1"/>
  <c r="E117" i="1" s="1"/>
  <c r="H116" i="1"/>
  <c r="J116" i="1" s="1"/>
  <c r="I116" i="1"/>
  <c r="D119" i="1" l="1"/>
  <c r="C120" i="1"/>
  <c r="H117" i="1"/>
  <c r="J117" i="1" s="1"/>
  <c r="I117" i="1"/>
  <c r="G117" i="1"/>
  <c r="E118" i="1" s="1"/>
  <c r="D120" i="1" l="1"/>
  <c r="C121" i="1"/>
  <c r="I118" i="1"/>
  <c r="G118" i="1"/>
  <c r="E119" i="1" s="1"/>
  <c r="H118" i="1"/>
  <c r="J118" i="1" s="1"/>
  <c r="D121" i="1" l="1"/>
  <c r="C122" i="1"/>
  <c r="I119" i="1"/>
  <c r="G119" i="1"/>
  <c r="E120" i="1" s="1"/>
  <c r="H119" i="1"/>
  <c r="J119" i="1" s="1"/>
  <c r="D122" i="1" l="1"/>
  <c r="C123" i="1"/>
  <c r="G120" i="1"/>
  <c r="E121" i="1" s="1"/>
  <c r="H120" i="1"/>
  <c r="J120" i="1" s="1"/>
  <c r="I120" i="1"/>
  <c r="D123" i="1" l="1"/>
  <c r="C124" i="1"/>
  <c r="G121" i="1"/>
  <c r="E122" i="1" s="1"/>
  <c r="H121" i="1"/>
  <c r="J121" i="1" s="1"/>
  <c r="I121" i="1"/>
  <c r="D124" i="1" l="1"/>
  <c r="C125" i="1"/>
  <c r="G122" i="1"/>
  <c r="E123" i="1" s="1"/>
  <c r="H122" i="1"/>
  <c r="J122" i="1" s="1"/>
  <c r="I122" i="1"/>
  <c r="D125" i="1" l="1"/>
  <c r="C126" i="1"/>
  <c r="G123" i="1"/>
  <c r="E124" i="1" s="1"/>
  <c r="H123" i="1"/>
  <c r="J123" i="1" s="1"/>
  <c r="I123" i="1"/>
  <c r="D126" i="1" l="1"/>
  <c r="C127" i="1"/>
  <c r="D127" i="1" s="1"/>
  <c r="G124" i="1"/>
  <c r="E125" i="1" s="1"/>
  <c r="H124" i="1"/>
  <c r="J124" i="1" s="1"/>
  <c r="I124" i="1"/>
  <c r="L9" i="1" l="1"/>
  <c r="C4" i="2" s="1"/>
  <c r="H125" i="1"/>
  <c r="J125" i="1" s="1"/>
  <c r="I125" i="1"/>
  <c r="G125" i="1"/>
  <c r="E126" i="1" s="1"/>
  <c r="H10" i="2" l="1"/>
  <c r="F4" i="2"/>
  <c r="I126" i="1"/>
  <c r="H126" i="1"/>
  <c r="J126" i="1" s="1"/>
  <c r="G126" i="1"/>
  <c r="E127" i="1" s="1"/>
  <c r="H31" i="2" l="1"/>
  <c r="H26" i="2"/>
  <c r="H22" i="2"/>
  <c r="H18" i="2"/>
  <c r="H14" i="2"/>
  <c r="H29" i="2"/>
  <c r="H38" i="2"/>
  <c r="H30" i="2"/>
  <c r="H37" i="2"/>
  <c r="H25" i="2"/>
  <c r="H21" i="2"/>
  <c r="H17" i="2"/>
  <c r="H13" i="2"/>
  <c r="E10" i="2"/>
  <c r="H36" i="2"/>
  <c r="H35" i="2"/>
  <c r="H28" i="2"/>
  <c r="H24" i="2"/>
  <c r="H20" i="2"/>
  <c r="H16" i="2"/>
  <c r="E9" i="2"/>
  <c r="H34" i="2"/>
  <c r="H33" i="2"/>
  <c r="H27" i="2"/>
  <c r="H23" i="2"/>
  <c r="H19" i="2"/>
  <c r="H15" i="2"/>
  <c r="H32" i="2"/>
  <c r="G127" i="1"/>
  <c r="H127" i="1"/>
  <c r="J127" i="1" s="1"/>
  <c r="I127" i="1"/>
  <c r="K15" i="1" s="1"/>
  <c r="C8" i="2" l="1"/>
  <c r="B6" i="3"/>
  <c r="F2" i="4" s="1"/>
  <c r="H5" i="2"/>
  <c r="H8" i="2" s="1"/>
  <c r="C11" i="2"/>
  <c r="H4" i="2" l="1"/>
  <c r="H7" i="2" l="1"/>
  <c r="B3" i="3"/>
  <c r="G2" i="4"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<sst xmlns="http://schemas.openxmlformats.org/spreadsheetml/2006/main" count="81" uniqueCount="73">
  <si>
    <t>Tiempo Llegada</t>
  </si>
  <si>
    <t>Hora Llegada</t>
  </si>
  <si>
    <t>Hora inicio Servicio</t>
  </si>
  <si>
    <t>Tiempo Servicio</t>
  </si>
  <si>
    <t>Hora Fin servicio</t>
  </si>
  <si>
    <t>Tiempo cajero inactivo</t>
  </si>
  <si>
    <t>Tiempo sistema</t>
  </si>
  <si>
    <t>entre 1,10</t>
  </si>
  <si>
    <t>entre 1,6</t>
  </si>
  <si>
    <t>l =</t>
  </si>
  <si>
    <t>m =</t>
  </si>
  <si>
    <t>Tasa Media de llegadas</t>
  </si>
  <si>
    <t>Tasa Media de Servicio (por servidor)</t>
  </si>
  <si>
    <t>Total llegadas</t>
  </si>
  <si>
    <t>Dif entre llegadas</t>
  </si>
  <si>
    <t>Template for the M/M/s Queueing Model</t>
  </si>
  <si>
    <t>Data</t>
  </si>
  <si>
    <t>Results</t>
  </si>
  <si>
    <t>Range Name</t>
  </si>
  <si>
    <t>Cells</t>
  </si>
  <si>
    <t>No. Promedio en el sitema</t>
  </si>
  <si>
    <t>L =</t>
  </si>
  <si>
    <t>L</t>
  </si>
  <si>
    <t>G4</t>
  </si>
  <si>
    <t>No. Promedio en la fila</t>
  </si>
  <si>
    <r>
      <t>L</t>
    </r>
    <r>
      <rPr>
        <vertAlign val="subscript"/>
        <sz val="18"/>
        <rFont val="Arial"/>
        <family val="2"/>
      </rPr>
      <t>q</t>
    </r>
    <r>
      <rPr>
        <sz val="18"/>
        <rFont val="Arial"/>
        <family val="2"/>
      </rPr>
      <t xml:space="preserve"> =</t>
    </r>
  </si>
  <si>
    <t>Lambda</t>
  </si>
  <si>
    <t>C4</t>
  </si>
  <si>
    <t>s =</t>
  </si>
  <si>
    <t>(# servidores)</t>
  </si>
  <si>
    <t>Lq</t>
  </si>
  <si>
    <t>G5</t>
  </si>
  <si>
    <t>Tiempo Promedio en el sistema</t>
  </si>
  <si>
    <t>W =</t>
  </si>
  <si>
    <t>Mu</t>
  </si>
  <si>
    <t>C5</t>
  </si>
  <si>
    <t>Pr(W &gt; t) =</t>
  </si>
  <si>
    <t>Tiempo Promedio en la fila</t>
  </si>
  <si>
    <r>
      <t>W</t>
    </r>
    <r>
      <rPr>
        <vertAlign val="subscript"/>
        <sz val="18"/>
        <rFont val="Arial"/>
        <family val="2"/>
      </rPr>
      <t>q</t>
    </r>
    <r>
      <rPr>
        <sz val="18"/>
        <rFont val="Arial"/>
        <family val="2"/>
      </rPr>
      <t xml:space="preserve"> =</t>
    </r>
  </si>
  <si>
    <t>n</t>
  </si>
  <si>
    <t>F13:F38</t>
  </si>
  <si>
    <t>when t =</t>
  </si>
  <si>
    <t>P0</t>
  </si>
  <si>
    <t>G13</t>
  </si>
  <si>
    <t>r =</t>
  </si>
  <si>
    <t>utilización promedio</t>
  </si>
  <si>
    <t>Pn</t>
  </si>
  <si>
    <t>G13:G38</t>
  </si>
  <si>
    <r>
      <t>Prob(W</t>
    </r>
    <r>
      <rPr>
        <vertAlign val="subscript"/>
        <sz val="14"/>
        <rFont val="Arial"/>
        <family val="2"/>
      </rPr>
      <t xml:space="preserve">q </t>
    </r>
    <r>
      <rPr>
        <sz val="14"/>
        <rFont val="Arial"/>
        <family val="2"/>
      </rPr>
      <t>&gt; t) =</t>
    </r>
  </si>
  <si>
    <t>Rho</t>
  </si>
  <si>
    <t>G10</t>
  </si>
  <si>
    <t>P(n)</t>
  </si>
  <si>
    <t>s</t>
  </si>
  <si>
    <t>C6</t>
  </si>
  <si>
    <t>Time1</t>
  </si>
  <si>
    <t>C9</t>
  </si>
  <si>
    <t>Time2</t>
  </si>
  <si>
    <t>C12</t>
  </si>
  <si>
    <t>W</t>
  </si>
  <si>
    <t>G7</t>
  </si>
  <si>
    <t>Wq</t>
  </si>
  <si>
    <t>G8</t>
  </si>
  <si>
    <t>Tiempo promedio en que un cliente permanece dentro del sistema.</t>
  </si>
  <si>
    <t>Horas</t>
  </si>
  <si>
    <t>Porcentaje de tiempo desocupado del cajero</t>
  </si>
  <si>
    <t>Marlon Andres Roches Revolorio</t>
  </si>
  <si>
    <t>% Descupacion</t>
  </si>
  <si>
    <t>Tiempo Promedio</t>
  </si>
  <si>
    <t>Origenes</t>
  </si>
  <si>
    <t>Promedio Desocupado</t>
  </si>
  <si>
    <t>Promedio Acum</t>
  </si>
  <si>
    <t>input ficticio</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</si>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</sst>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theme="1"/>
      <name val="Calibri"/>
      <family val="2"/>
      <scheme val="minor"/>
    </font>
    <font>
      <sz val="11"/>
      <color theme="1"/>
      <name val="Calibri"/>
      <family val="2"/>
      <scheme val="minor"/>
    </font>
    <font>
      <sz val="11"/>
      <color theme="0"/>
      <name val="Calibri"/>
      <family val="2"/>
      <scheme val="minor"/>
    </font>
    <font>
      <sz val="18"/>
      <name val="Symbol"/>
      <charset val="2"/>
    </font>
    <font>
      <sz val="12"/>
      <name val="Arial"/>
      <family val="2"/>
    </font>
    <font>
      <sz val="10"/>
      <name val="Arial"/>
      <family val="2"/>
    </font>
    <font>
      <sz val="12"/>
      <color theme="1"/>
      <name val="Calibri Light"/>
      <family val="2"/>
      <scheme val="major"/>
    </font>
    <font>
      <sz val="12"/>
      <color theme="0"/>
      <name val="Calibri Light"/>
      <family val="2"/>
      <scheme val="major"/>
    </font>
    <font>
      <sz val="10"/>
      <name val="Geneva"/>
    </font>
    <font>
      <b/>
      <sz val="14"/>
      <name val="Arial"/>
      <family val="2"/>
    </font>
    <font>
      <b/>
      <sz val="10"/>
      <name val="Arial"/>
      <family val="2"/>
    </font>
    <font>
      <sz val="18"/>
      <name val="Symbol"/>
      <family val="1"/>
      <charset val="2"/>
    </font>
    <font>
      <sz val="18"/>
      <name val="Arial"/>
      <family val="2"/>
    </font>
    <font>
      <vertAlign val="subscript"/>
      <sz val="18"/>
      <name val="Arial"/>
      <family val="2"/>
    </font>
    <font>
      <u/>
      <sz val="10"/>
      <name val="Arial"/>
      <family val="2"/>
    </font>
    <font>
      <sz val="14"/>
      <name val="Arial"/>
      <family val="2"/>
    </font>
    <font>
      <vertAlign val="subscript"/>
      <sz val="14"/>
      <name val="Arial"/>
      <family val="2"/>
    </font>
    <font>
      <b/>
      <i/>
      <sz val="14"/>
      <name val="Arial"/>
      <family val="2"/>
    </font>
    <font>
      <sz val="10"/>
      <name val="Geneva"/>
      <family val="2"/>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indexed="22"/>
        <bgColor indexed="64"/>
      </patternFill>
    </fill>
    <fill>
      <patternFill patternType="solid">
        <fgColor indexed="44"/>
        <bgColor indexed="64"/>
      </patternFill>
    </fill>
    <fill>
      <patternFill patternType="solid">
        <fgColor indexed="5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8" fillId="0" borderId="0"/>
    <xf numFmtId="9" fontId="18" fillId="0" borderId="0" applyFont="0" applyFill="0" applyBorder="0" applyAlignment="0" applyProtection="0"/>
  </cellStyleXfs>
  <cellXfs count="72">
    <xf numFmtId="0" fontId="0" fillId="0" borderId="0" xfId="0"/>
    <xf numFmtId="0" fontId="0" fillId="0" borderId="2" xfId="0" applyBorder="1"/>
    <xf numFmtId="0" fontId="0" fillId="2" borderId="3" xfId="0" applyFill="1" applyBorder="1"/>
    <xf numFmtId="0" fontId="0" fillId="2" borderId="4" xfId="0" applyFill="1" applyBorder="1"/>
    <xf numFmtId="0" fontId="0" fillId="0" borderId="5" xfId="0" applyBorder="1"/>
    <xf numFmtId="0" fontId="0" fillId="0" borderId="6" xfId="0" applyBorder="1"/>
    <xf numFmtId="0" fontId="0" fillId="3" borderId="3" xfId="0" applyFill="1" applyBorder="1"/>
    <xf numFmtId="0" fontId="0" fillId="3" borderId="4" xfId="0" applyFill="1" applyBorder="1"/>
    <xf numFmtId="0" fontId="3" fillId="0" borderId="0" xfId="0" applyFont="1" applyAlignment="1" applyProtection="1">
      <alignment horizontal="right"/>
      <protection locked="0"/>
    </xf>
    <xf numFmtId="0" fontId="6" fillId="0" borderId="0" xfId="0" applyFont="1" applyAlignment="1">
      <alignment wrapText="1"/>
    </xf>
    <xf numFmtId="0" fontId="0" fillId="5" borderId="10" xfId="0" applyFill="1" applyBorder="1"/>
    <xf numFmtId="0" fontId="2" fillId="6" borderId="9" xfId="0" applyFont="1" applyFill="1" applyBorder="1"/>
    <xf numFmtId="0" fontId="0" fillId="7" borderId="3" xfId="0" applyFill="1" applyBorder="1"/>
    <xf numFmtId="0" fontId="0" fillId="7" borderId="4" xfId="0" applyFill="1" applyBorder="1"/>
    <xf numFmtId="0" fontId="0" fillId="8" borderId="1" xfId="0" applyFill="1" applyBorder="1"/>
    <xf numFmtId="0" fontId="0" fillId="8" borderId="5" xfId="0" applyFill="1" applyBorder="1"/>
    <xf numFmtId="0" fontId="2" fillId="9" borderId="7" xfId="0" applyFont="1" applyFill="1" applyBorder="1"/>
    <xf numFmtId="0" fontId="9" fillId="0" borderId="0" xfId="2" applyFont="1" applyProtection="1">
      <protection locked="0"/>
    </xf>
    <xf numFmtId="0" fontId="5" fillId="0" borderId="0" xfId="2" applyFont="1" applyAlignment="1" applyProtection="1">
      <alignment horizontal="right"/>
      <protection locked="0"/>
    </xf>
    <xf numFmtId="0" fontId="5" fillId="0" borderId="0" xfId="2" applyFont="1" applyAlignment="1" applyProtection="1">
      <alignment horizontal="center"/>
      <protection locked="0"/>
    </xf>
    <xf numFmtId="0" fontId="5" fillId="0" borderId="0" xfId="2" applyFont="1" applyProtection="1">
      <protection locked="0"/>
    </xf>
    <xf numFmtId="0" fontId="10" fillId="0" borderId="0" xfId="2" applyFont="1" applyAlignment="1" applyProtection="1">
      <alignment horizontal="center"/>
      <protection locked="0"/>
    </xf>
    <xf numFmtId="0" fontId="10" fillId="0" borderId="0" xfId="2" applyFont="1" applyAlignment="1" applyProtection="1">
      <alignment horizontal="centerContinuous"/>
      <protection locked="0"/>
    </xf>
    <xf numFmtId="0" fontId="10" fillId="10" borderId="11" xfId="2" applyFont="1" applyFill="1" applyBorder="1"/>
    <xf numFmtId="0" fontId="10" fillId="10" borderId="12" xfId="2" applyFont="1" applyFill="1" applyBorder="1"/>
    <xf numFmtId="0" fontId="11" fillId="0" borderId="0" xfId="2" applyFont="1" applyAlignment="1" applyProtection="1">
      <alignment horizontal="right"/>
      <protection locked="0"/>
    </xf>
    <xf numFmtId="0" fontId="4" fillId="11" borderId="13" xfId="2" applyFont="1" applyFill="1" applyBorder="1" applyAlignment="1" applyProtection="1">
      <alignment horizontal="center"/>
      <protection locked="0"/>
    </xf>
    <xf numFmtId="0" fontId="4" fillId="0" borderId="8" xfId="2" applyFont="1" applyBorder="1" applyProtection="1">
      <protection locked="0"/>
    </xf>
    <xf numFmtId="0" fontId="4" fillId="0" borderId="13" xfId="2" applyFont="1" applyBorder="1" applyAlignment="1" applyProtection="1">
      <alignment horizontal="right"/>
      <protection locked="0"/>
    </xf>
    <xf numFmtId="0" fontId="5" fillId="0" borderId="14" xfId="2" applyFont="1" applyBorder="1"/>
    <xf numFmtId="0" fontId="12" fillId="0" borderId="8" xfId="2" applyFont="1" applyBorder="1" applyAlignment="1">
      <alignment horizontal="center" vertical="center"/>
    </xf>
    <xf numFmtId="164" fontId="4" fillId="12" borderId="15" xfId="2" applyNumberFormat="1" applyFont="1" applyFill="1" applyBorder="1" applyAlignment="1">
      <alignment horizontal="right"/>
    </xf>
    <xf numFmtId="0" fontId="5" fillId="10" borderId="11" xfId="2" applyFont="1" applyFill="1" applyBorder="1"/>
    <xf numFmtId="0" fontId="5" fillId="10" borderId="12" xfId="2" applyFont="1" applyFill="1" applyBorder="1"/>
    <xf numFmtId="0" fontId="5" fillId="10" borderId="16" xfId="2" applyFont="1" applyFill="1" applyBorder="1"/>
    <xf numFmtId="0" fontId="5" fillId="10" borderId="17" xfId="2" applyFont="1" applyFill="1" applyBorder="1"/>
    <xf numFmtId="0" fontId="12" fillId="0" borderId="0" xfId="2" applyFont="1" applyAlignment="1" applyProtection="1">
      <alignment horizontal="right"/>
      <protection locked="0"/>
    </xf>
    <xf numFmtId="0" fontId="4" fillId="0" borderId="0" xfId="2" applyFont="1" applyProtection="1">
      <protection locked="0"/>
    </xf>
    <xf numFmtId="0" fontId="5" fillId="0" borderId="0" xfId="2" applyFont="1"/>
    <xf numFmtId="0" fontId="12" fillId="0" borderId="0" xfId="2" applyFont="1" applyAlignment="1">
      <alignment horizontal="center" vertical="center"/>
    </xf>
    <xf numFmtId="164" fontId="4" fillId="12" borderId="18" xfId="2" applyNumberFormat="1" applyFont="1" applyFill="1" applyBorder="1" applyAlignment="1">
      <alignment horizontal="right"/>
    </xf>
    <xf numFmtId="0" fontId="14" fillId="0" borderId="0" xfId="2" applyFont="1" applyAlignment="1" applyProtection="1">
      <alignment horizontal="center"/>
      <protection locked="0"/>
    </xf>
    <xf numFmtId="0" fontId="15" fillId="0" borderId="0" xfId="2" applyFont="1" applyAlignment="1">
      <alignment horizontal="right"/>
    </xf>
    <xf numFmtId="0" fontId="5" fillId="12" borderId="15" xfId="2" applyFont="1" applyFill="1" applyBorder="1" applyAlignment="1">
      <alignment horizontal="center"/>
    </xf>
    <xf numFmtId="0" fontId="15" fillId="0" borderId="0" xfId="2" applyFont="1" applyAlignment="1" applyProtection="1">
      <alignment horizontal="right"/>
      <protection locked="0"/>
    </xf>
    <xf numFmtId="0" fontId="5" fillId="11" borderId="0" xfId="2" applyFont="1" applyFill="1" applyAlignment="1" applyProtection="1">
      <alignment horizontal="center"/>
      <protection locked="0"/>
    </xf>
    <xf numFmtId="0" fontId="10" fillId="0" borderId="0" xfId="2" applyFont="1"/>
    <xf numFmtId="0" fontId="11" fillId="0" borderId="13" xfId="2" applyFont="1" applyBorder="1" applyAlignment="1">
      <alignment horizontal="center" vertical="center"/>
    </xf>
    <xf numFmtId="164" fontId="4" fillId="12" borderId="15" xfId="2" applyNumberFormat="1" applyFont="1" applyFill="1" applyBorder="1" applyAlignment="1">
      <alignment horizontal="right" vertical="center"/>
    </xf>
    <xf numFmtId="0" fontId="4" fillId="0" borderId="8" xfId="2" applyFont="1" applyBorder="1" applyAlignment="1" applyProtection="1">
      <alignment vertical="center"/>
      <protection locked="0"/>
    </xf>
    <xf numFmtId="0" fontId="12" fillId="0" borderId="0" xfId="2" applyFont="1" applyAlignment="1" applyProtection="1">
      <alignment horizontal="center" vertical="center"/>
      <protection locked="0"/>
    </xf>
    <xf numFmtId="0" fontId="17" fillId="0" borderId="19" xfId="2" applyFont="1" applyBorder="1" applyAlignment="1">
      <alignment horizontal="center" vertical="center"/>
    </xf>
    <xf numFmtId="0" fontId="17" fillId="0" borderId="20" xfId="2" applyFont="1" applyBorder="1" applyAlignment="1">
      <alignment horizontal="center" vertical="center"/>
    </xf>
    <xf numFmtId="0" fontId="4" fillId="0" borderId="21" xfId="2" applyFont="1" applyBorder="1" applyAlignment="1">
      <alignment horizontal="center"/>
    </xf>
    <xf numFmtId="2" fontId="5" fillId="12" borderId="18" xfId="2" applyNumberFormat="1" applyFont="1" applyFill="1" applyBorder="1" applyAlignment="1">
      <alignment horizontal="right"/>
    </xf>
    <xf numFmtId="0" fontId="4" fillId="0" borderId="18" xfId="2" applyFont="1" applyBorder="1" applyAlignment="1">
      <alignment horizontal="center"/>
    </xf>
    <xf numFmtId="0" fontId="5" fillId="12" borderId="18" xfId="2" applyFont="1" applyFill="1" applyBorder="1" applyAlignment="1">
      <alignment horizontal="right"/>
    </xf>
    <xf numFmtId="0" fontId="5" fillId="10" borderId="22" xfId="2" applyFont="1" applyFill="1" applyBorder="1"/>
    <xf numFmtId="0" fontId="5" fillId="10" borderId="23" xfId="2" applyFont="1" applyFill="1" applyBorder="1"/>
    <xf numFmtId="0" fontId="4" fillId="0" borderId="24" xfId="2" applyFont="1" applyBorder="1" applyAlignment="1">
      <alignment horizontal="center"/>
    </xf>
    <xf numFmtId="0" fontId="5" fillId="12" borderId="24" xfId="2" applyFont="1" applyFill="1" applyBorder="1" applyAlignment="1">
      <alignment horizontal="right"/>
    </xf>
    <xf numFmtId="10" fontId="5" fillId="0" borderId="0" xfId="3" applyNumberFormat="1" applyFont="1" applyBorder="1" applyProtection="1">
      <protection locked="0"/>
    </xf>
    <xf numFmtId="9" fontId="0" fillId="0" borderId="0" xfId="0" applyNumberFormat="1"/>
    <xf numFmtId="0" fontId="2" fillId="4" borderId="0" xfId="0" applyFont="1" applyFill="1"/>
    <xf numFmtId="9" fontId="0" fillId="0" borderId="1" xfId="1" applyFont="1" applyBorder="1"/>
    <xf numFmtId="0" fontId="0" fillId="0" borderId="1" xfId="0" applyBorder="1"/>
    <xf numFmtId="0" fontId="2" fillId="4" borderId="0" xfId="0" applyFont="1" applyFill="1" applyAlignment="1">
      <alignment horizontal="center"/>
    </xf>
    <xf numFmtId="0" fontId="0" fillId="0" borderId="1" xfId="0" applyBorder="1" applyAlignment="1">
      <alignment horizontal="center"/>
    </xf>
    <xf numFmtId="0" fontId="2" fillId="4" borderId="1" xfId="0" applyFont="1" applyFill="1" applyBorder="1" applyAlignment="1">
      <alignment horizontal="center"/>
    </xf>
    <xf numFmtId="9" fontId="0" fillId="0" borderId="1" xfId="1" applyFont="1" applyBorder="1" applyAlignment="1">
      <alignment horizontal="center"/>
    </xf>
    <xf numFmtId="0" fontId="7" fillId="4" borderId="0" xfId="0" applyFont="1" applyFill="1" applyAlignment="1" applyProtection="1">
      <alignment horizontal="center" wrapText="1"/>
      <protection locked="0"/>
    </xf>
    <xf numFmtId="0" fontId="2" fillId="13" borderId="4" xfId="0" applyFont="1" applyFill="1" applyBorder="1"/>
  </cellXfs>
  <cellStyles count="4">
    <cellStyle name="Normal" xfId="0" builtinId="0"/>
    <cellStyle name="Normal 2" xfId="2" xr:uid="{EDAF5550-6BE6-4CF8-928E-7CD1C6C819D5}"/>
    <cellStyle name="Porcentaje" xfId="1" builtinId="5"/>
    <cellStyle name="Porcentaje 2" xfId="3" xr:uid="{E2A7679B-E4B2-4C81-9BBF-B4DC2AF3F5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2.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RECORDS!$C$2</c:f>
              <c:strCache>
                <c:ptCount val="1"/>
                <c:pt idx="0">
                  <c:v>Tiempo Promedio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RECORDS!$B$3:$B$27</c:f>
              <c:numCache>
                <c:formatCode>0%</c:formatCode>
                <c:ptCount val="25"/>
                <c:pt idx="0">
                  <c:v>0.31021907385543745</c:v>
                </c:pt>
                <c:pt idx="1">
                  <c:v>0.282581055308328</c:v>
                </c:pt>
                <c:pt idx="2">
                  <c:v>0.43603011501581762</c:v>
                </c:pt>
                <c:pt idx="3">
                  <c:v>0.39128714612273613</c:v>
                </c:pt>
                <c:pt idx="4">
                  <c:v>0.39227895392278944</c:v>
                </c:pt>
                <c:pt idx="5">
                  <c:v>0.47382920110192844</c:v>
                </c:pt>
                <c:pt idx="6">
                  <c:v>0.31812884085611359</c:v>
                </c:pt>
                <c:pt idx="7">
                  <c:v>0.34284149804530811</c:v>
                </c:pt>
                <c:pt idx="8">
                  <c:v>0.33463983187426671</c:v>
                </c:pt>
                <c:pt idx="9">
                  <c:v>0.36912265956950085</c:v>
                </c:pt>
                <c:pt idx="10">
                  <c:v>0.31131222904742573</c:v>
                </c:pt>
                <c:pt idx="11">
                  <c:v>0.38208243736884373</c:v>
                </c:pt>
                <c:pt idx="12">
                  <c:v>0.49245686039879671</c:v>
                </c:pt>
                <c:pt idx="13">
                  <c:v>0.38222827921631386</c:v>
                </c:pt>
                <c:pt idx="14">
                  <c:v>0.35339561624146609</c:v>
                </c:pt>
                <c:pt idx="15">
                  <c:v>0.32586113289497509</c:v>
                </c:pt>
                <c:pt idx="16">
                  <c:v>0.38691015729138889</c:v>
                </c:pt>
                <c:pt idx="17">
                  <c:v>0.41969394242121522</c:v>
                </c:pt>
                <c:pt idx="18">
                  <c:v>0.29238770814328707</c:v>
                </c:pt>
                <c:pt idx="19">
                  <c:v>0.37402312052133535</c:v>
                </c:pt>
                <c:pt idx="20" formatCode="General">
                  <c:v>0.33769335905067244</c:v>
                </c:pt>
                <c:pt idx="21" formatCode="General">
                  <c:v>0.43508586835472712</c:v>
                </c:pt>
                <c:pt idx="22" formatCode="General">
                  <c:v>0.36890663226183373</c:v>
                </c:pt>
                <c:pt idx="23" formatCode="General">
                  <c:v>0.39366953392927417</c:v>
                </c:pt>
                <c:pt idx="24" formatCode="General">
                  <c:v>0.325703261464661</c:v>
                </c:pt>
              </c:numCache>
            </c:numRef>
          </c:xVal>
          <c:yVal>
            <c:numRef>
              <c:f>RECORDS!$C$3:$C$27</c:f>
              <c:numCache>
                <c:formatCode>General</c:formatCode>
                <c:ptCount val="25"/>
                <c:pt idx="0">
                  <c:v>2.2235284167794318</c:v>
                </c:pt>
                <c:pt idx="1">
                  <c:v>2.5388076490438691</c:v>
                </c:pt>
                <c:pt idx="2">
                  <c:v>1.293419572553431</c:v>
                </c:pt>
                <c:pt idx="3">
                  <c:v>1.5556679024828672</c:v>
                </c:pt>
                <c:pt idx="4">
                  <c:v>1.5492063492063499</c:v>
                </c:pt>
                <c:pt idx="5">
                  <c:v>1.11046511627907</c:v>
                </c:pt>
                <c:pt idx="6">
                  <c:v>2.1433805162364692</c:v>
                </c:pt>
                <c:pt idx="7">
                  <c:v>1.9167997622850361</c:v>
                </c:pt>
                <c:pt idx="8">
                  <c:v>1.9882874205355421</c:v>
                </c:pt>
                <c:pt idx="9">
                  <c:v>1.7091265574599963</c:v>
                </c:pt>
                <c:pt idx="10">
                  <c:v>2.2122091800244017</c:v>
                </c:pt>
                <c:pt idx="11">
                  <c:v>1.6172362354217524</c:v>
                </c:pt>
                <c:pt idx="12">
                  <c:v>1.030634722379925</c:v>
                </c:pt>
                <c:pt idx="13">
                  <c:v>1.6162376108076284</c:v>
                </c:pt>
                <c:pt idx="14">
                  <c:v>1.829689883070666</c:v>
                </c:pt>
                <c:pt idx="15">
                  <c:v>2.0687918841867519</c:v>
                </c:pt>
                <c:pt idx="16">
                  <c:v>1.5845793426583064</c:v>
                </c:pt>
                <c:pt idx="17">
                  <c:v>1.3826886664863398</c:v>
                </c:pt>
                <c:pt idx="18">
                  <c:v>2.4201164144353893</c:v>
                </c:pt>
                <c:pt idx="19">
                  <c:v>1.6736315086782374</c:v>
                </c:pt>
                <c:pt idx="20">
                  <c:v>1.9612664069296821</c:v>
                </c:pt>
                <c:pt idx="21">
                  <c:v>1.2983968745790109</c:v>
                </c:pt>
                <c:pt idx="22">
                  <c:v>1.7107129895410604</c:v>
                </c:pt>
                <c:pt idx="23">
                  <c:v>1.5402016509097141</c:v>
                </c:pt>
                <c:pt idx="24">
                  <c:v>2.070279356439606</c:v>
                </c:pt>
              </c:numCache>
            </c:numRef>
          </c:yVal>
          <c:smooth val="0"/>
          <c:extLst>
            <c:ext xmlns:c16="http://schemas.microsoft.com/office/drawing/2014/chart" uri="{C3380CC4-5D6E-409C-BE32-E72D297353CC}">
              <c16:uniqueId val="{00000000-B19A-4EE4-A6C5-D6AE91957431}"/>
            </c:ext>
          </c:extLst>
        </c:ser>
        <c:dLbls>
          <c:showLegendKey val="0"/>
          <c:showVal val="0"/>
          <c:showCatName val="0"/>
          <c:showSerName val="0"/>
          <c:showPercent val="0"/>
          <c:showBubbleSize val="0"/>
        </c:dLbls>
        <c:axId val="625068848"/>
        <c:axId val="625066768"/>
      </c:scatterChart>
      <c:valAx>
        <c:axId val="625068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25066768"/>
        <c:crosses val="autoZero"/>
        <c:crossBetween val="midCat"/>
      </c:valAx>
      <c:valAx>
        <c:axId val="6250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625068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Hoja1!$J$6:$J$127</c:f>
              <c:numCache>
                <c:formatCode>General</c:formatCode>
                <c:ptCount val="122"/>
                <c:pt idx="0">
                  <c:v>4</c:v>
                </c:pt>
                <c:pt idx="1">
                  <c:v>3.5</c:v>
                </c:pt>
                <c:pt idx="2">
                  <c:v>4.333333333333333</c:v>
                </c:pt>
                <c:pt idx="3">
                  <c:v>3.75</c:v>
                </c:pt>
                <c:pt idx="4">
                  <c:v>3.4</c:v>
                </c:pt>
                <c:pt idx="5">
                  <c:v>3</c:v>
                </c:pt>
                <c:pt idx="6">
                  <c:v>3.2857142857142856</c:v>
                </c:pt>
                <c:pt idx="7">
                  <c:v>3.25</c:v>
                </c:pt>
                <c:pt idx="8">
                  <c:v>3</c:v>
                </c:pt>
                <c:pt idx="9">
                  <c:v>3.2</c:v>
                </c:pt>
                <c:pt idx="10">
                  <c:v>3.3636363636363638</c:v>
                </c:pt>
                <c:pt idx="11">
                  <c:v>3.3333333333333335</c:v>
                </c:pt>
                <c:pt idx="12">
                  <c:v>3.6153846153846154</c:v>
                </c:pt>
                <c:pt idx="13">
                  <c:v>3.5714285714285716</c:v>
                </c:pt>
                <c:pt idx="14">
                  <c:v>3.7333333333333334</c:v>
                </c:pt>
                <c:pt idx="15">
                  <c:v>3.75</c:v>
                </c:pt>
                <c:pt idx="16">
                  <c:v>3.7647058823529411</c:v>
                </c:pt>
                <c:pt idx="17">
                  <c:v>3.7777777777777777</c:v>
                </c:pt>
                <c:pt idx="18">
                  <c:v>3.9473684210526314</c:v>
                </c:pt>
                <c:pt idx="19">
                  <c:v>4</c:v>
                </c:pt>
                <c:pt idx="20">
                  <c:v>3.9523809523809526</c:v>
                </c:pt>
                <c:pt idx="21">
                  <c:v>3.9545454545454546</c:v>
                </c:pt>
                <c:pt idx="22">
                  <c:v>3.9565217391304346</c:v>
                </c:pt>
                <c:pt idx="23">
                  <c:v>4.041666666666667</c:v>
                </c:pt>
                <c:pt idx="24">
                  <c:v>3.92</c:v>
                </c:pt>
                <c:pt idx="25">
                  <c:v>3.9615384615384617</c:v>
                </c:pt>
                <c:pt idx="26">
                  <c:v>4.0370370370370372</c:v>
                </c:pt>
                <c:pt idx="27">
                  <c:v>4.1428571428571432</c:v>
                </c:pt>
                <c:pt idx="28">
                  <c:v>4.1034482758620694</c:v>
                </c:pt>
                <c:pt idx="29">
                  <c:v>4.0999999999999996</c:v>
                </c:pt>
                <c:pt idx="30">
                  <c:v>4</c:v>
                </c:pt>
                <c:pt idx="31">
                  <c:v>4.03125</c:v>
                </c:pt>
                <c:pt idx="32">
                  <c:v>4.1212121212121211</c:v>
                </c:pt>
                <c:pt idx="33">
                  <c:v>4.0882352941176467</c:v>
                </c:pt>
                <c:pt idx="34">
                  <c:v>4.0571428571428569</c:v>
                </c:pt>
                <c:pt idx="35">
                  <c:v>4.083333333333333</c:v>
                </c:pt>
                <c:pt idx="36">
                  <c:v>4.1081081081081079</c:v>
                </c:pt>
                <c:pt idx="37">
                  <c:v>4.2105263157894735</c:v>
                </c:pt>
                <c:pt idx="38">
                  <c:v>4.384615384615385</c:v>
                </c:pt>
                <c:pt idx="39">
                  <c:v>4.55</c:v>
                </c:pt>
                <c:pt idx="40">
                  <c:v>4.6585365853658534</c:v>
                </c:pt>
                <c:pt idx="41">
                  <c:v>4.8571428571428568</c:v>
                </c:pt>
                <c:pt idx="42">
                  <c:v>5.0930232558139537</c:v>
                </c:pt>
                <c:pt idx="43">
                  <c:v>5.2045454545454541</c:v>
                </c:pt>
                <c:pt idx="44">
                  <c:v>5.177777777777778</c:v>
                </c:pt>
                <c:pt idx="45">
                  <c:v>5.1956521739130439</c:v>
                </c:pt>
                <c:pt idx="46">
                  <c:v>5.1276595744680851</c:v>
                </c:pt>
                <c:pt idx="47">
                  <c:v>5.145833333333333</c:v>
                </c:pt>
                <c:pt idx="48">
                  <c:v>5.204081632653061</c:v>
                </c:pt>
                <c:pt idx="49">
                  <c:v>5.14</c:v>
                </c:pt>
                <c:pt idx="50">
                  <c:v>5.1568627450980395</c:v>
                </c:pt>
                <c:pt idx="51">
                  <c:v>5.134615384615385</c:v>
                </c:pt>
                <c:pt idx="52">
                  <c:v>5.0754716981132075</c:v>
                </c:pt>
                <c:pt idx="53">
                  <c:v>5.0925925925925926</c:v>
                </c:pt>
                <c:pt idx="54">
                  <c:v>5.1090909090909093</c:v>
                </c:pt>
                <c:pt idx="55">
                  <c:v>5.0714285714285712</c:v>
                </c:pt>
                <c:pt idx="56">
                  <c:v>5.0701754385964914</c:v>
                </c:pt>
                <c:pt idx="57">
                  <c:v>5.1034482758620694</c:v>
                </c:pt>
                <c:pt idx="58">
                  <c:v>5.0338983050847457</c:v>
                </c:pt>
                <c:pt idx="59">
                  <c:v>5.0166666666666666</c:v>
                </c:pt>
                <c:pt idx="60">
                  <c:v>5.0327868852459012</c:v>
                </c:pt>
                <c:pt idx="61">
                  <c:v>5</c:v>
                </c:pt>
                <c:pt idx="62">
                  <c:v>4.9841269841269842</c:v>
                </c:pt>
                <c:pt idx="63">
                  <c:v>5.015625</c:v>
                </c:pt>
                <c:pt idx="64">
                  <c:v>5.0307692307692307</c:v>
                </c:pt>
                <c:pt idx="65">
                  <c:v>5.0454545454545459</c:v>
                </c:pt>
                <c:pt idx="66">
                  <c:v>5.1044776119402986</c:v>
                </c:pt>
                <c:pt idx="67">
                  <c:v>5.0882352941176467</c:v>
                </c:pt>
                <c:pt idx="68">
                  <c:v>5.1014492753623184</c:v>
                </c:pt>
                <c:pt idx="69">
                  <c:v>5.1428571428571432</c:v>
                </c:pt>
                <c:pt idx="70">
                  <c:v>5.183098591549296</c:v>
                </c:pt>
                <c:pt idx="71">
                  <c:v>5.1805555555555554</c:v>
                </c:pt>
                <c:pt idx="72">
                  <c:v>5.1780821917808222</c:v>
                </c:pt>
                <c:pt idx="73">
                  <c:v>5.1351351351351351</c:v>
                </c:pt>
                <c:pt idx="74">
                  <c:v>5.1466666666666665</c:v>
                </c:pt>
                <c:pt idx="75">
                  <c:v>5.1052631578947372</c:v>
                </c:pt>
                <c:pt idx="76">
                  <c:v>5.1298701298701301</c:v>
                </c:pt>
                <c:pt idx="77">
                  <c:v>5.1282051282051286</c:v>
                </c:pt>
                <c:pt idx="78">
                  <c:v>5.1392405063291138</c:v>
                </c:pt>
                <c:pt idx="79">
                  <c:v>5.1624999999999996</c:v>
                </c:pt>
                <c:pt idx="80">
                  <c:v>5.1481481481481479</c:v>
                </c:pt>
                <c:pt idx="81">
                  <c:v>5.1463414634146343</c:v>
                </c:pt>
                <c:pt idx="82">
                  <c:v>5.1084337349397586</c:v>
                </c:pt>
                <c:pt idx="83">
                  <c:v>5.1190476190476186</c:v>
                </c:pt>
                <c:pt idx="84">
                  <c:v>5.1294117647058828</c:v>
                </c:pt>
                <c:pt idx="85">
                  <c:v>5.0813953488372094</c:v>
                </c:pt>
                <c:pt idx="86">
                  <c:v>5.0919540229885056</c:v>
                </c:pt>
                <c:pt idx="87">
                  <c:v>5.0454545454545459</c:v>
                </c:pt>
                <c:pt idx="88">
                  <c:v>5</c:v>
                </c:pt>
                <c:pt idx="89">
                  <c:v>4.9555555555555557</c:v>
                </c:pt>
                <c:pt idx="90">
                  <c:v>4.9560439560439562</c:v>
                </c:pt>
                <c:pt idx="91">
                  <c:v>4.9673913043478262</c:v>
                </c:pt>
                <c:pt idx="92">
                  <c:v>4.935483870967742</c:v>
                </c:pt>
                <c:pt idx="93">
                  <c:v>4.8936170212765955</c:v>
                </c:pt>
                <c:pt idx="94">
                  <c:v>4.8736842105263154</c:v>
                </c:pt>
                <c:pt idx="95">
                  <c:v>4.885416666666667</c:v>
                </c:pt>
                <c:pt idx="96">
                  <c:v>4.8762886597938149</c:v>
                </c:pt>
                <c:pt idx="97">
                  <c:v>4.8673469387755102</c:v>
                </c:pt>
                <c:pt idx="98">
                  <c:v>4.8282828282828278</c:v>
                </c:pt>
                <c:pt idx="99">
                  <c:v>4.8</c:v>
                </c:pt>
                <c:pt idx="100">
                  <c:v>4.7920792079207919</c:v>
                </c:pt>
                <c:pt idx="101">
                  <c:v>4.8137254901960782</c:v>
                </c:pt>
                <c:pt idx="102">
                  <c:v>4.8446601941747574</c:v>
                </c:pt>
                <c:pt idx="103">
                  <c:v>4.8173076923076925</c:v>
                </c:pt>
                <c:pt idx="104">
                  <c:v>4.7904761904761903</c:v>
                </c:pt>
                <c:pt idx="105">
                  <c:v>4.7547169811320753</c:v>
                </c:pt>
                <c:pt idx="106">
                  <c:v>4.7663551401869162</c:v>
                </c:pt>
                <c:pt idx="107">
                  <c:v>4.7314814814814818</c:v>
                </c:pt>
                <c:pt idx="108">
                  <c:v>4.6972477064220186</c:v>
                </c:pt>
                <c:pt idx="109">
                  <c:v>4.6727272727272728</c:v>
                </c:pt>
                <c:pt idx="110">
                  <c:v>4.666666666666667</c:v>
                </c:pt>
                <c:pt idx="111">
                  <c:v>4.6696428571428568</c:v>
                </c:pt>
                <c:pt idx="112">
                  <c:v>4.6814159292035402</c:v>
                </c:pt>
                <c:pt idx="113">
                  <c:v>4.6754385964912277</c:v>
                </c:pt>
                <c:pt idx="114">
                  <c:v>4.660869565217391</c:v>
                </c:pt>
                <c:pt idx="115">
                  <c:v>4.6551724137931032</c:v>
                </c:pt>
                <c:pt idx="116">
                  <c:v>4.6581196581196584</c:v>
                </c:pt>
                <c:pt idx="117">
                  <c:v>4.6610169491525424</c:v>
                </c:pt>
                <c:pt idx="118">
                  <c:v>4.6638655462184877</c:v>
                </c:pt>
                <c:pt idx="119">
                  <c:v>4.666666666666667</c:v>
                </c:pt>
                <c:pt idx="120">
                  <c:v>4.669421487603306</c:v>
                </c:pt>
                <c:pt idx="121">
                  <c:v>4.7049180327868854</c:v>
                </c:pt>
              </c:numCache>
            </c:numRef>
          </c:yVal>
          <c:smooth val="0"/>
          <c:extLst>
            <c:ext xmlns:c16="http://schemas.microsoft.com/office/drawing/2014/chart" uri="{C3380CC4-5D6E-409C-BE32-E72D297353CC}">
              <c16:uniqueId val="{00000000-92EE-423F-850B-46A3CE00F1A7}"/>
            </c:ext>
          </c:extLst>
        </c:ser>
        <c:dLbls>
          <c:showLegendKey val="0"/>
          <c:showVal val="0"/>
          <c:showCatName val="0"/>
          <c:showSerName val="0"/>
          <c:showPercent val="0"/>
          <c:showBubbleSize val="0"/>
        </c:dLbls>
        <c:axId val="485031328"/>
        <c:axId val="485030496"/>
      </c:scatterChart>
      <c:valAx>
        <c:axId val="4850313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85030496"/>
        <c:crosses val="autoZero"/>
        <c:crossBetween val="midCat"/>
      </c:valAx>
      <c:valAx>
        <c:axId val="48503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85031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37322978145924"/>
          <c:y val="0.10687396358916033"/>
          <c:w val="0.84912655901151191"/>
          <c:h val="0.62597607245079623"/>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'M|M|s'!$G$13:$G$38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'M|M|s'!$H$13:$H$38</c:f>
              <c:numCache>
                <c:formatCode>General</c:formatCode>
                <c:ptCount val="26"/>
                <c:pt idx="0" formatCode="0.0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val>
          <c:extLst>
            <c:ext xmlns:c16="http://schemas.microsoft.com/office/drawing/2014/chart" uri="{C3380CC4-5D6E-409C-BE32-E72D297353CC}">
              <c16:uniqueId val="{00000000-6BFF-4379-AB64-76C178BBDCF3}"/>
            </c:ext>
          </c:extLst>
        </c:ser>
        <c:dLbls>
          <c:showLegendKey val="0"/>
          <c:showVal val="0"/>
          <c:showCatName val="0"/>
          <c:showSerName val="0"/>
          <c:showPercent val="0"/>
          <c:showBubbleSize val="0"/>
        </c:dLbls>
        <c:gapWidth val="3"/>
        <c:axId val="1835985743"/>
        <c:axId val="1"/>
      </c:barChart>
      <c:catAx>
        <c:axId val="1835985743"/>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s-ES_tradnl"/>
                  <a:t>Numero de clientes</a:t>
                </a:r>
                <a:r>
                  <a:rPr lang="es-ES_tradnl" baseline="0"/>
                  <a:t> en el sistema</a:t>
                </a:r>
                <a:endParaRPr lang="es-ES_tradnl"/>
              </a:p>
            </c:rich>
          </c:tx>
          <c:layout>
            <c:manualLayout>
              <c:xMode val="edge"/>
              <c:yMode val="edge"/>
              <c:x val="0.38965221842489572"/>
              <c:y val="0.854991930356531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GT"/>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ES_tradnl"/>
                  <a:t>Probability</a:t>
                </a:r>
              </a:p>
            </c:rich>
          </c:tx>
          <c:layout>
            <c:manualLayout>
              <c:xMode val="edge"/>
              <c:yMode val="edge"/>
              <c:x val="2.0270998629951371E-2"/>
              <c:y val="0.2442832689392086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GT"/>
          </a:p>
        </c:txPr>
        <c:crossAx val="1835985743"/>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s-G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4E4FF56-03BC-465A-B1FC-9819495DA83E}">
  <sheetPr/>
  <sheetViews>
    <sheetView zoomScale="11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3609" cy="6286500"/>
    <xdr:graphicFrame macro="">
      <xdr:nvGraphicFramePr>
        <xdr:cNvPr id="2" name="Gráfico 1">
          <a:extLst>
            <a:ext uri="{FF2B5EF4-FFF2-40B4-BE49-F238E27FC236}">
              <a16:creationId xmlns:a16="http://schemas.microsoft.com/office/drawing/2014/main" id="{F47388A9-8420-4CD5-DC20-00E3E24E8D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10</xdr:col>
      <xdr:colOff>200025</xdr:colOff>
      <xdr:row>110</xdr:row>
      <xdr:rowOff>138112</xdr:rowOff>
    </xdr:from>
    <xdr:to>
      <xdr:col>14</xdr:col>
      <xdr:colOff>714375</xdr:colOff>
      <xdr:row>125</xdr:row>
      <xdr:rowOff>23812</xdr:rowOff>
    </xdr:to>
    <xdr:graphicFrame macro="">
      <xdr:nvGraphicFramePr>
        <xdr:cNvPr id="2" name="Gráfico 1">
          <a:extLst>
            <a:ext uri="{FF2B5EF4-FFF2-40B4-BE49-F238E27FC236}">
              <a16:creationId xmlns:a16="http://schemas.microsoft.com/office/drawing/2014/main" id="{761E6B32-4A2B-8433-41EA-55C3D5198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2095500</xdr:colOff>
      <xdr:row>23</xdr:row>
      <xdr:rowOff>0</xdr:rowOff>
    </xdr:to>
    <xdr:graphicFrame macro="">
      <xdr:nvGraphicFramePr>
        <xdr:cNvPr id="2" name="Gráfico 1">
          <a:extLst>
            <a:ext uri="{FF2B5EF4-FFF2-40B4-BE49-F238E27FC236}">
              <a16:creationId xmlns:a16="http://schemas.microsoft.com/office/drawing/2014/main" id="{D76FDEE8-4E39-49EB-97E5-911ED865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599"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066A8F3-C789-4543-B305-41824BB2C837}">
  <we:reference id="wa104376997" version="1.0.0.0" store="es-ES" storeType="OMEX"/>
  <we:alternateReferences>
    <we:reference id="WA104376997" version="1.0.0.0" store="WA104376997" storeType="OMEX"/>
  </we:alternateReferences>
  <we:properties>
    <we:property name="UniqueID" value="&quot;20230301675130882649&quot;"/>
    <we:property name="Trials" value="1000"/>
    <we:property name="RandomSeed" value="0"/>
    <we:property name="SamplingMethod" value="&quot;LatinHyperCube&quot;"/>
    <we:property name="RandomGenerator" value="&quot;CMRG&quot;"/>
    <we:property name="RandomStreams" value="&quot;Single&quot;"/>
    <we:property name="numDists" value="1"/>
    <we:property name="dist0" value="&quot;$L$27:PsiNormal(0,1)&quot;"/>
    <we:property name="output0" value="&quot;$L$12&quot;"/>
    <we:property name="numOutputs" value="2"/>
    <we:property name="output1" value="&quot;$L$9&quot;"/>
  </we:properties>
  <we:bindings>
    <we:binding id="SolverID" type="matrix" appref="{D30408F6-9983-43B9-A15A-1CEF955C26FE}"/>
    <we:binding id="cellSelection" type="matrix" appref="{75DE0309-B242-4EED-9E46-F23B6E331BB0}"/>
    <we:binding id="Worker" type="matrix" appref="{D608997D-891F-4E50-B886-8AB5E5D40DBB}"/>
    <we:binding id="UnnamedBinding_0_1675131106401" type="matrix" appref="{05408A31-AECA-4402-B209-E1A35C145926}"/>
    <we:binding id="UnnamedBinding_1_1675131155459" type="matrix" appref="{BA19346B-D733-40AA-AD87-3EFF14646694}"/>
    <we:binding id="UnnamedBinding_2_1675131156437" type="matrix" appref="{8D461C21-6661-4C89-9563-8028FA60A98C}"/>
    <we:binding id="UnnamedBinding_3_1675131157248" type="matrix" appref="{8B163994-D75E-47DB-A75B-52D2A77BED6B}"/>
    <we:binding id="UnnamedBinding_4_1675131157995" type="matrix" appref="{E3B8AB9A-C4B6-4111-BD49-E47A0EBB4A2E}"/>
    <we:binding id="UnnamedBinding_5_1675131159976" type="matrix" appref="{133A5238-7FCD-440A-B67E-79A74D19B1EB}"/>
    <we:binding id="UnnamedBinding_6_1675131160704" type="matrix" appref="{CADD75F4-BF6E-4D94-876D-A1C317FE0F9E}"/>
    <we:binding id="UnnamedBinding_7_1675131161868" type="matrix" appref="{1F75623B-76B2-4483-99DA-FD4F69FAEE93}"/>
    <we:binding id="UnnamedBinding_8_1675131162408" type="matrix" appref="{B3FB0F85-98FA-40BA-91A3-0D00C7370A4D}"/>
    <we:binding id="UnnamedBinding_9_1675131162973" type="matrix" appref="{B4195C59-DD35-47B1-B5DE-9C3C5C19E4DF}"/>
    <we:binding id="UnnamedBinding_10_1675131163525" type="matrix" appref="{555A985E-FB5C-4622-B964-97A682DF05D1}"/>
    <we:binding id="UnnamedBinding_11_1675131164518" type="matrix" appref="{7C5A52CC-E81C-4E64-A815-FADD18E75CA8}"/>
    <we:binding id="UnnamedBinding_12_1675131165172" type="matrix" appref="{A7EA76C0-3082-436A-B5E7-2E325DD62B29}"/>
    <we:binding id="UnnamedBinding_13_1675131166410" type="matrix" appref="{CB8A5BF4-DB66-4A43-96D0-B6F7EBA2167F}"/>
    <we:binding id="UnnamedBinding_14_1675131167051" type="matrix" appref="{F022186E-C5E5-4FEE-9647-8CCB874B435F}"/>
    <we:binding id="UnnamedBinding_15_1675131167751" type="matrix" appref="{72B87102-ADB2-4236-B5FC-0AD58EA011A7}"/>
    <we:binding id="UnnamedBinding_16_1675131168414" type="matrix" appref="{39F7C780-3B40-4F9D-B5DD-B9BFBF16F145}"/>
    <we:binding id="UnnamedBinding_17_1675131178525" type="matrix" appref="{9FEB10C1-985A-49EA-8D48-5370419CBA69}"/>
    <we:binding id="UnnamedBinding_18_1675131179811" type="matrix" appref="{4B4CB357-3768-43AF-A0D0-6FC774DCBAB5}"/>
  </we:bindings>
  <we:snapshot xmlns:r="http://schemas.openxmlformats.org/officeDocument/2006/relationships"/>
</we:webextension>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F06F-FA0D-48DC-8C1A-04C266D4A415}">
  <dimension ref="B2:G11"/>
  <sheetViews>
    <sheetView workbookViewId="0">
      <selection activeCell="B3" sqref="B3:E4"/>
    </sheetView>
  </sheetViews>
  <sheetFormatPr baseColWidth="10" defaultRowHeight="15"/>
  <sheetData>
    <row r="2" spans="2:7">
      <c r="B2" s="66" t="s">
        <v>62</v>
      </c>
      <c r="C2" s="66"/>
      <c r="D2" s="66"/>
      <c r="E2" s="66"/>
      <c r="F2" s="66"/>
      <c r="G2" s="66"/>
    </row>
    <row r="3" spans="2:7">
      <c r="B3" s="67" t="e">
        <f ca="1">'M|M|s'!H4</f>
        <v>#N/A</v>
      </c>
      <c r="C3" s="67"/>
      <c r="D3" s="67"/>
      <c r="E3" s="67"/>
      <c r="F3" s="67" t="s">
        <v>63</v>
      </c>
      <c r="G3" s="67"/>
    </row>
    <row r="4" spans="2:7">
      <c r="B4" s="67"/>
      <c r="C4" s="67"/>
      <c r="D4" s="67"/>
      <c r="E4" s="67"/>
      <c r="F4" s="67"/>
      <c r="G4" s="67"/>
    </row>
    <row r="5" spans="2:7">
      <c r="B5" s="68" t="s">
        <v>64</v>
      </c>
      <c r="C5" s="68"/>
      <c r="D5" s="68"/>
      <c r="E5" s="68"/>
      <c r="F5" s="68"/>
      <c r="G5" s="68"/>
    </row>
    <row r="6" spans="2:7">
      <c r="B6" s="69" t="e">
        <f ca="1">'M|M|s'!H13</f>
        <v>#N/A</v>
      </c>
      <c r="C6" s="69"/>
      <c r="D6" s="69"/>
      <c r="E6" s="69"/>
      <c r="F6" s="67" t="s">
        <v>63</v>
      </c>
      <c r="G6" s="67"/>
    </row>
    <row r="7" spans="2:7">
      <c r="B7" s="69"/>
      <c r="C7" s="69"/>
      <c r="D7" s="69"/>
      <c r="E7" s="69"/>
      <c r="F7" s="67"/>
      <c r="G7" s="67"/>
    </row>
    <row r="10" spans="2:7">
      <c r="B10" t="s">
        <v>65</v>
      </c>
    </row>
    <row r="11" spans="2:7">
      <c r="B11">
        <v>1250918</v>
      </c>
    </row>
  </sheetData>
  <mergeCells count="6">
    <mergeCell ref="B2:G2"/>
    <mergeCell ref="B3:E4"/>
    <mergeCell ref="F3:G4"/>
    <mergeCell ref="B5:G5"/>
    <mergeCell ref="B6:E7"/>
    <mergeCell ref="F6: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877E-A9CD-4C6D-A574-63548661A2F2}">
  <dimension ref="A1:G27"/>
  <sheetViews>
    <sheetView workbookViewId="0">
      <selection activeCell="D18" sqref="D18"/>
    </sheetView>
  </sheetViews>
  <sheetFormatPr baseColWidth="10" defaultRowHeight="15"/>
  <cols>
    <col min="2" max="2" width="14.140625" bestFit="1" customWidth="1"/>
    <col min="3" max="3" width="17" bestFit="1" customWidth="1"/>
  </cols>
  <sheetData>
    <row r="1" spans="1:7">
      <c r="F1" t="s">
        <v>68</v>
      </c>
      <c r="G1" t="s">
        <v>68</v>
      </c>
    </row>
    <row r="2" spans="1:7">
      <c r="B2" s="63" t="s">
        <v>66</v>
      </c>
      <c r="C2" s="63" t="s">
        <v>67</v>
      </c>
      <c r="F2" s="62" t="e">
        <f ca="1">RESULTADOS!B6</f>
        <v>#N/A</v>
      </c>
      <c r="G2" t="e">
        <f ca="1">RESULTADOS!B3</f>
        <v>#N/A</v>
      </c>
    </row>
    <row r="3" spans="1:7">
      <c r="A3">
        <v>1</v>
      </c>
      <c r="B3" s="64">
        <v>0.31021907385543745</v>
      </c>
      <c r="C3" s="65">
        <v>2.2235284167794318</v>
      </c>
    </row>
    <row r="4" spans="1:7">
      <c r="A4">
        <v>2</v>
      </c>
      <c r="B4" s="64">
        <v>0.282581055308328</v>
      </c>
      <c r="C4" s="65">
        <v>2.5388076490438691</v>
      </c>
    </row>
    <row r="5" spans="1:7">
      <c r="A5">
        <v>3</v>
      </c>
      <c r="B5" s="64">
        <v>0.43603011501581762</v>
      </c>
      <c r="C5" s="65">
        <v>1.293419572553431</v>
      </c>
    </row>
    <row r="6" spans="1:7">
      <c r="A6">
        <v>4</v>
      </c>
      <c r="B6" s="64">
        <v>0.39128714612273613</v>
      </c>
      <c r="C6" s="65">
        <v>1.5556679024828672</v>
      </c>
    </row>
    <row r="7" spans="1:7">
      <c r="A7">
        <v>5</v>
      </c>
      <c r="B7" s="64">
        <v>0.39227895392278944</v>
      </c>
      <c r="C7" s="65">
        <v>1.5492063492063499</v>
      </c>
    </row>
    <row r="8" spans="1:7">
      <c r="A8">
        <v>6</v>
      </c>
      <c r="B8" s="64">
        <v>0.47382920110192844</v>
      </c>
      <c r="C8" s="65">
        <v>1.11046511627907</v>
      </c>
    </row>
    <row r="9" spans="1:7">
      <c r="A9">
        <v>7</v>
      </c>
      <c r="B9" s="64">
        <v>0.31812884085611359</v>
      </c>
      <c r="C9" s="65">
        <v>2.1433805162364692</v>
      </c>
    </row>
    <row r="10" spans="1:7">
      <c r="A10">
        <v>8</v>
      </c>
      <c r="B10" s="64">
        <v>0.34284149804530811</v>
      </c>
      <c r="C10" s="65">
        <v>1.9167997622850361</v>
      </c>
    </row>
    <row r="11" spans="1:7">
      <c r="A11">
        <v>9</v>
      </c>
      <c r="B11" s="64">
        <v>0.33463983187426671</v>
      </c>
      <c r="C11" s="65">
        <v>1.9882874205355421</v>
      </c>
    </row>
    <row r="12" spans="1:7">
      <c r="A12">
        <v>10</v>
      </c>
      <c r="B12" s="64">
        <v>0.36912265956950085</v>
      </c>
      <c r="C12" s="65">
        <v>1.7091265574599963</v>
      </c>
    </row>
    <row r="13" spans="1:7">
      <c r="A13">
        <v>11</v>
      </c>
      <c r="B13" s="64">
        <v>0.31131222904742573</v>
      </c>
      <c r="C13" s="65">
        <v>2.2122091800244017</v>
      </c>
    </row>
    <row r="14" spans="1:7">
      <c r="A14">
        <v>12</v>
      </c>
      <c r="B14" s="64">
        <v>0.38208243736884373</v>
      </c>
      <c r="C14" s="65">
        <v>1.6172362354217524</v>
      </c>
    </row>
    <row r="15" spans="1:7">
      <c r="A15">
        <v>13</v>
      </c>
      <c r="B15" s="64">
        <v>0.49245686039879671</v>
      </c>
      <c r="C15" s="65">
        <v>1.030634722379925</v>
      </c>
    </row>
    <row r="16" spans="1:7">
      <c r="A16">
        <v>14</v>
      </c>
      <c r="B16" s="64">
        <v>0.38222827921631386</v>
      </c>
      <c r="C16" s="65">
        <v>1.6162376108076284</v>
      </c>
    </row>
    <row r="17" spans="1:3">
      <c r="A17">
        <v>15</v>
      </c>
      <c r="B17" s="64">
        <v>0.35339561624146609</v>
      </c>
      <c r="C17" s="65">
        <v>1.829689883070666</v>
      </c>
    </row>
    <row r="18" spans="1:3">
      <c r="A18">
        <v>16</v>
      </c>
      <c r="B18" s="64">
        <v>0.32586113289497509</v>
      </c>
      <c r="C18" s="65">
        <v>2.0687918841867519</v>
      </c>
    </row>
    <row r="19" spans="1:3">
      <c r="A19">
        <v>17</v>
      </c>
      <c r="B19" s="64">
        <v>0.38691015729138889</v>
      </c>
      <c r="C19" s="65">
        <v>1.5845793426583064</v>
      </c>
    </row>
    <row r="20" spans="1:3">
      <c r="A20">
        <v>18</v>
      </c>
      <c r="B20" s="64">
        <v>0.41969394242121522</v>
      </c>
      <c r="C20" s="65">
        <v>1.3826886664863398</v>
      </c>
    </row>
    <row r="21" spans="1:3">
      <c r="A21">
        <v>19</v>
      </c>
      <c r="B21" s="64">
        <v>0.29238770814328707</v>
      </c>
      <c r="C21" s="65">
        <v>2.4201164144353893</v>
      </c>
    </row>
    <row r="22" spans="1:3">
      <c r="A22">
        <v>20</v>
      </c>
      <c r="B22" s="64">
        <v>0.37402312052133535</v>
      </c>
      <c r="C22" s="65">
        <v>1.6736315086782374</v>
      </c>
    </row>
    <row r="23" spans="1:3">
      <c r="B23">
        <v>0.33769335905067244</v>
      </c>
      <c r="C23">
        <v>1.9612664069296821</v>
      </c>
    </row>
    <row r="24" spans="1:3">
      <c r="B24">
        <v>0.43508586835472712</v>
      </c>
      <c r="C24">
        <v>1.2983968745790109</v>
      </c>
    </row>
    <row r="25" spans="1:3">
      <c r="B25">
        <v>0.36890663226183373</v>
      </c>
      <c r="C25">
        <v>1.7107129895410604</v>
      </c>
    </row>
    <row r="26" spans="1:3">
      <c r="B26">
        <v>0.39366953392927417</v>
      </c>
      <c r="C26">
        <v>1.5402016509097141</v>
      </c>
    </row>
    <row r="27" spans="1:3">
      <c r="B27">
        <v>0.325703261464661</v>
      </c>
      <c r="C27">
        <v>2.070279356439606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B9F9-0801-4BD0-AFD0-F353D95FB5C7}">
  <dimension ref="A1:XFD1048573"/>
  <sheetViews>
    <sheetView tabSelected="1" topLeftCell="H1" workbookViewId="0">
      <selection activeCell="L9" sqref="L9"/>
    </sheetView>
  </sheetViews>
  <sheetFormatPr baseColWidth="10" defaultRowHeight="15"/>
  <cols>
    <col min="2" max="2" width="14.85546875" bestFit="1" customWidth="1"/>
    <col min="3" max="3" width="12.28515625" bestFit="1" customWidth="1"/>
    <col min="4" max="4" width="16.7109375" bestFit="1" customWidth="1"/>
    <col min="5" max="5" width="18" bestFit="1" customWidth="1"/>
    <col min="6" max="6" width="15.140625" bestFit="1" customWidth="1"/>
    <col min="7" max="7" width="15.5703125" bestFit="1" customWidth="1"/>
    <col min="8" max="8" width="15" bestFit="1" customWidth="1"/>
    <col min="9" max="9" width="21.28515625" bestFit="1" customWidth="1"/>
    <col min="10" max="10" width="15.140625" bestFit="1" customWidth="1"/>
    <col min="11" max="11" width="15.85546875" customWidth="1"/>
    <col min="12" max="12" width="22.140625" customWidth="1"/>
  </cols>
  <sheetData>
    <row r="1" spans="1:12" ht="31.5">
      <c r="B1" t="s">
        <v>7</v>
      </c>
      <c r="F1" t="s">
        <v>8</v>
      </c>
      <c r="K1" s="9" t="s">
        <v>11</v>
      </c>
    </row>
    <row r="2" spans="1:12" ht="15.75">
      <c r="B2">
        <v>1</v>
      </c>
      <c r="F2">
        <v>1</v>
      </c>
      <c r="K2" s="9"/>
    </row>
    <row r="3" spans="1:12" ht="16.5" thickBot="1">
      <c r="B3">
        <v>10</v>
      </c>
      <c r="F3">
        <v>6</v>
      </c>
      <c r="K3" s="9"/>
    </row>
    <row r="4" spans="1:12">
      <c r="A4" s="1"/>
      <c r="B4" s="2" t="s">
        <v>0</v>
      </c>
      <c r="C4" s="3" t="s">
        <v>1</v>
      </c>
      <c r="D4" s="11" t="s">
        <v>14</v>
      </c>
      <c r="E4" s="6" t="s">
        <v>2</v>
      </c>
      <c r="F4" s="16" t="s">
        <v>3</v>
      </c>
      <c r="G4" s="7" t="s">
        <v>4</v>
      </c>
      <c r="H4" s="12" t="s">
        <v>6</v>
      </c>
      <c r="I4" s="13" t="s">
        <v>5</v>
      </c>
      <c r="J4" s="71" t="s">
        <v>70</v>
      </c>
      <c r="K4" t="s">
        <v>13</v>
      </c>
      <c r="L4">
        <f>COUNT(A6:A127)</f>
        <v>122</v>
      </c>
    </row>
    <row r="5" spans="1:12">
      <c r="A5" s="1">
        <v>0</v>
      </c>
      <c r="B5" s="4"/>
      <c r="C5" s="5"/>
      <c r="D5" s="10"/>
      <c r="E5" s="4"/>
      <c r="F5" s="14"/>
      <c r="G5" s="5"/>
      <c r="H5" s="4"/>
      <c r="I5" s="5"/>
    </row>
    <row r="6" spans="1:12">
      <c r="A6" s="1">
        <v>1</v>
      </c>
      <c r="B6" s="4">
        <f ca="1">RANDBETWEEN($B$2,$B$3)</f>
        <v>9</v>
      </c>
      <c r="C6" s="5">
        <f ca="1">B6</f>
        <v>9</v>
      </c>
      <c r="D6" s="10"/>
      <c r="E6" s="4">
        <f ca="1">IF(C6&gt;G5,C6,G5)</f>
        <v>9</v>
      </c>
      <c r="F6" s="15">
        <f ca="1">RANDBETWEEN($F$2,$F$3)</f>
        <v>4</v>
      </c>
      <c r="G6" s="5">
        <f ca="1">E6+F6</f>
        <v>13</v>
      </c>
      <c r="H6" s="4">
        <f ca="1">E6-C6+F6</f>
        <v>4</v>
      </c>
      <c r="I6" s="5">
        <f ca="1">E6+0</f>
        <v>9</v>
      </c>
      <c r="J6">
        <f ca="1">AVERAGE($H$6:H6)</f>
        <v>4</v>
      </c>
    </row>
    <row r="7" spans="1:12">
      <c r="A7" s="1">
        <v>2</v>
      </c>
      <c r="B7" s="4">
        <f t="shared" ref="B7:B70" ca="1" si="0">RANDBETWEEN($B$2,$B$3)</f>
        <v>4</v>
      </c>
      <c r="C7" s="5">
        <f ca="1">SUM(C6,B7)</f>
        <v>13</v>
      </c>
      <c r="D7" s="10">
        <f ca="1">C7-C6</f>
        <v>4</v>
      </c>
      <c r="E7" s="4">
        <f ca="1">IF(C7&gt;G6,C7,G6)</f>
        <v>13</v>
      </c>
      <c r="F7" s="15">
        <f t="shared" ref="F7:F70" ca="1" si="1">RANDBETWEEN($F$2,$F$3)</f>
        <v>3</v>
      </c>
      <c r="G7" s="5">
        <f t="shared" ref="G7:G8" ca="1" si="2">E7+F7</f>
        <v>16</v>
      </c>
      <c r="H7" s="4">
        <f ca="1">E7-C7+F7</f>
        <v>3</v>
      </c>
      <c r="I7" s="5">
        <f ca="1">E7+-G6</f>
        <v>0</v>
      </c>
      <c r="J7">
        <f ca="1">AVERAGE($H$6:H7)</f>
        <v>3.5</v>
      </c>
    </row>
    <row r="8" spans="1:12">
      <c r="A8" s="1">
        <v>3</v>
      </c>
      <c r="B8" s="4">
        <f t="shared" ca="1" si="0"/>
        <v>10</v>
      </c>
      <c r="C8" s="5">
        <f t="shared" ref="C8" ca="1" si="3">SUM(C7,B8)</f>
        <v>23</v>
      </c>
      <c r="D8" s="10">
        <f t="shared" ref="D8:D71" ca="1" si="4">C8-C7</f>
        <v>10</v>
      </c>
      <c r="E8" s="4">
        <f ca="1">IF(C8&gt;G7,C8,G7)</f>
        <v>23</v>
      </c>
      <c r="F8" s="15">
        <f t="shared" ca="1" si="1"/>
        <v>6</v>
      </c>
      <c r="G8" s="5">
        <f t="shared" ca="1" si="2"/>
        <v>29</v>
      </c>
      <c r="H8" s="4">
        <f ca="1">E8-C8+F8</f>
        <v>6</v>
      </c>
      <c r="I8" s="5">
        <f t="shared" ref="I8" ca="1" si="5">E8+-G7</f>
        <v>7</v>
      </c>
      <c r="J8">
        <f ca="1">AVERAGE($H$6:H8)</f>
        <v>4.333333333333333</v>
      </c>
    </row>
    <row r="9" spans="1:12" ht="23.25">
      <c r="A9" s="1">
        <v>4</v>
      </c>
      <c r="B9" s="4">
        <f t="shared" ca="1" si="0"/>
        <v>7</v>
      </c>
      <c r="C9" s="5">
        <f t="shared" ref="C9:C62" ca="1" si="6">SUM(C8,B9)</f>
        <v>30</v>
      </c>
      <c r="D9" s="10">
        <f t="shared" ca="1" si="4"/>
        <v>7</v>
      </c>
      <c r="E9" s="4">
        <f t="shared" ref="E9:E62" ca="1" si="7">IF(C9&gt;G8,C9,G8)</f>
        <v>30</v>
      </c>
      <c r="F9" s="15">
        <f t="shared" ca="1" si="1"/>
        <v>2</v>
      </c>
      <c r="G9" s="5">
        <f t="shared" ref="G9:G62" ca="1" si="8">E9+F9</f>
        <v>32</v>
      </c>
      <c r="H9" s="4">
        <f t="shared" ref="H9:H62" ca="1" si="9">E9-C9+F9</f>
        <v>2</v>
      </c>
      <c r="I9" s="5">
        <f t="shared" ref="I9:I62" ca="1" si="10">E9+-G8</f>
        <v>1</v>
      </c>
      <c r="J9">
        <f ca="1">AVERAGE($H$6:H9)</f>
        <v>3.75</v>
      </c>
      <c r="K9" s="8" t="s">
        <v>9</v>
      </c>
      <c r="L9">
        <f ca="1">AVERAGE(D7:D127)</f>
        <v>5.2975206611570247</v>
      </c>
    </row>
    <row r="10" spans="1:12">
      <c r="A10" s="1">
        <v>5</v>
      </c>
      <c r="B10" s="4">
        <f t="shared" ca="1" si="0"/>
        <v>1</v>
      </c>
      <c r="C10" s="5">
        <f t="shared" ca="1" si="6"/>
        <v>31</v>
      </c>
      <c r="D10" s="10">
        <f t="shared" ca="1" si="4"/>
        <v>1</v>
      </c>
      <c r="E10" s="4">
        <f t="shared" ca="1" si="7"/>
        <v>32</v>
      </c>
      <c r="F10" s="15">
        <f t="shared" ca="1" si="1"/>
        <v>1</v>
      </c>
      <c r="G10" s="5">
        <f t="shared" ca="1" si="8"/>
        <v>33</v>
      </c>
      <c r="H10" s="4">
        <f t="shared" ca="1" si="9"/>
        <v>2</v>
      </c>
      <c r="I10" s="5">
        <f t="shared" ca="1" si="10"/>
        <v>0</v>
      </c>
      <c r="J10">
        <f ca="1">AVERAGE($H$6:H10)</f>
        <v>3.4</v>
      </c>
    </row>
    <row r="11" spans="1:12" ht="48" customHeight="1">
      <c r="A11" s="1">
        <v>6</v>
      </c>
      <c r="B11" s="4">
        <f t="shared" ca="1" si="0"/>
        <v>10</v>
      </c>
      <c r="C11" s="5">
        <f t="shared" ca="1" si="6"/>
        <v>41</v>
      </c>
      <c r="D11" s="10">
        <f t="shared" ca="1" si="4"/>
        <v>10</v>
      </c>
      <c r="E11" s="4">
        <f t="shared" ca="1" si="7"/>
        <v>41</v>
      </c>
      <c r="F11" s="15">
        <f t="shared" ca="1" si="1"/>
        <v>1</v>
      </c>
      <c r="G11" s="5">
        <f t="shared" ca="1" si="8"/>
        <v>42</v>
      </c>
      <c r="H11" s="4">
        <f t="shared" ca="1" si="9"/>
        <v>1</v>
      </c>
      <c r="I11" s="5">
        <f t="shared" ca="1" si="10"/>
        <v>8</v>
      </c>
      <c r="J11">
        <f ca="1">AVERAGE($H$6:H11)</f>
        <v>3</v>
      </c>
      <c r="K11" s="70" t="s">
        <v>12</v>
      </c>
      <c r="L11" s="70"/>
    </row>
    <row r="12" spans="1:12" ht="23.25">
      <c r="A12" s="1">
        <v>7</v>
      </c>
      <c r="B12" s="4">
        <f t="shared" ca="1" si="0"/>
        <v>8</v>
      </c>
      <c r="C12" s="5">
        <f t="shared" ca="1" si="6"/>
        <v>49</v>
      </c>
      <c r="D12" s="10">
        <f t="shared" ca="1" si="4"/>
        <v>8</v>
      </c>
      <c r="E12" s="4">
        <f t="shared" ca="1" si="7"/>
        <v>49</v>
      </c>
      <c r="F12" s="15">
        <f t="shared" ca="1" si="1"/>
        <v>5</v>
      </c>
      <c r="G12" s="5">
        <f t="shared" ca="1" si="8"/>
        <v>54</v>
      </c>
      <c r="H12" s="4">
        <f t="shared" ca="1" si="9"/>
        <v>5</v>
      </c>
      <c r="I12" s="5">
        <f t="shared" ca="1" si="10"/>
        <v>7</v>
      </c>
      <c r="J12">
        <f ca="1">AVERAGE($H$6:H12)</f>
        <v>3.2857142857142856</v>
      </c>
      <c r="K12" s="8" t="s">
        <v>10</v>
      </c>
      <c r="L12">
        <f ca="1">AVERAGE(F6:F127)</f>
        <v>3.4836065573770494</v>
      </c>
    </row>
    <row r="13" spans="1:12">
      <c r="A13" s="1">
        <v>8</v>
      </c>
      <c r="B13" s="4">
        <f t="shared" ca="1" si="0"/>
        <v>8</v>
      </c>
      <c r="C13" s="5">
        <f t="shared" ca="1" si="6"/>
        <v>57</v>
      </c>
      <c r="D13" s="10">
        <f t="shared" ca="1" si="4"/>
        <v>8</v>
      </c>
      <c r="E13" s="4">
        <f t="shared" ca="1" si="7"/>
        <v>57</v>
      </c>
      <c r="F13" s="15">
        <f t="shared" ca="1" si="1"/>
        <v>3</v>
      </c>
      <c r="G13" s="5">
        <f t="shared" ca="1" si="8"/>
        <v>60</v>
      </c>
      <c r="H13" s="4">
        <f t="shared" ca="1" si="9"/>
        <v>3</v>
      </c>
      <c r="I13" s="5">
        <f t="shared" ca="1" si="10"/>
        <v>3</v>
      </c>
      <c r="J13">
        <f ca="1">AVERAGE($H$6:H13)</f>
        <v>3.25</v>
      </c>
    </row>
    <row r="14" spans="1:12">
      <c r="A14" s="1">
        <v>9</v>
      </c>
      <c r="B14" s="4">
        <f t="shared" ca="1" si="0"/>
        <v>5</v>
      </c>
      <c r="C14" s="5">
        <f t="shared" ca="1" si="6"/>
        <v>62</v>
      </c>
      <c r="D14" s="10">
        <f t="shared" ca="1" si="4"/>
        <v>5</v>
      </c>
      <c r="E14" s="4">
        <f t="shared" ca="1" si="7"/>
        <v>62</v>
      </c>
      <c r="F14" s="15">
        <f t="shared" ca="1" si="1"/>
        <v>1</v>
      </c>
      <c r="G14" s="5">
        <f t="shared" ca="1" si="8"/>
        <v>63</v>
      </c>
      <c r="H14" s="4">
        <f t="shared" ca="1" si="9"/>
        <v>1</v>
      </c>
      <c r="I14" s="5">
        <f t="shared" ca="1" si="10"/>
        <v>2</v>
      </c>
      <c r="J14">
        <f ca="1">AVERAGE($H$6:H14)</f>
        <v>3</v>
      </c>
      <c r="K14" t="s">
        <v>69</v>
      </c>
    </row>
    <row r="15" spans="1:12">
      <c r="A15" s="1">
        <v>10</v>
      </c>
      <c r="B15" s="4">
        <f t="shared" ca="1" si="0"/>
        <v>5</v>
      </c>
      <c r="C15" s="5">
        <f t="shared" ca="1" si="6"/>
        <v>67</v>
      </c>
      <c r="D15" s="10">
        <f t="shared" ca="1" si="4"/>
        <v>5</v>
      </c>
      <c r="E15" s="4">
        <f t="shared" ca="1" si="7"/>
        <v>67</v>
      </c>
      <c r="F15" s="15">
        <f t="shared" ca="1" si="1"/>
        <v>5</v>
      </c>
      <c r="G15" s="5">
        <f t="shared" ca="1" si="8"/>
        <v>72</v>
      </c>
      <c r="H15" s="4">
        <f t="shared" ca="1" si="9"/>
        <v>5</v>
      </c>
      <c r="I15" s="5">
        <f t="shared" ca="1" si="10"/>
        <v>4</v>
      </c>
      <c r="J15">
        <f ca="1">AVERAGE($H$6:H15)</f>
        <v>3.2</v>
      </c>
      <c r="K15">
        <f ca="1">AVERAGE(I6:I127)</f>
        <v>1.9180327868852458</v>
      </c>
    </row>
    <row r="16" spans="1:12">
      <c r="A16" s="1">
        <v>11</v>
      </c>
      <c r="B16" s="4">
        <f t="shared" ca="1" si="0"/>
        <v>8</v>
      </c>
      <c r="C16" s="5">
        <f t="shared" ca="1" si="6"/>
        <v>75</v>
      </c>
      <c r="D16" s="10">
        <f t="shared" ca="1" si="4"/>
        <v>8</v>
      </c>
      <c r="E16" s="4">
        <f t="shared" ca="1" si="7"/>
        <v>75</v>
      </c>
      <c r="F16" s="15">
        <f t="shared" ca="1" si="1"/>
        <v>5</v>
      </c>
      <c r="G16" s="5">
        <f t="shared" ca="1" si="8"/>
        <v>80</v>
      </c>
      <c r="H16" s="4">
        <f t="shared" ca="1" si="9"/>
        <v>5</v>
      </c>
      <c r="I16" s="5">
        <f t="shared" ca="1" si="10"/>
        <v>3</v>
      </c>
      <c r="J16">
        <f ca="1">AVERAGE($H$6:H16)</f>
        <v>3.3636363636363638</v>
      </c>
    </row>
    <row r="17" spans="1:12">
      <c r="A17" s="1">
        <v>12</v>
      </c>
      <c r="B17" s="4">
        <f t="shared" ca="1" si="0"/>
        <v>6</v>
      </c>
      <c r="C17" s="5">
        <f t="shared" ca="1" si="6"/>
        <v>81</v>
      </c>
      <c r="D17" s="10">
        <f t="shared" ca="1" si="4"/>
        <v>6</v>
      </c>
      <c r="E17" s="4">
        <f t="shared" ca="1" si="7"/>
        <v>81</v>
      </c>
      <c r="F17" s="15">
        <f t="shared" ca="1" si="1"/>
        <v>3</v>
      </c>
      <c r="G17" s="5">
        <f t="shared" ca="1" si="8"/>
        <v>84</v>
      </c>
      <c r="H17" s="4">
        <f t="shared" ca="1" si="9"/>
        <v>3</v>
      </c>
      <c r="I17" s="5">
        <f t="shared" ca="1" si="10"/>
        <v>1</v>
      </c>
      <c r="J17">
        <f ca="1">AVERAGE($H$6:H17)</f>
        <v>3.3333333333333335</v>
      </c>
    </row>
    <row r="18" spans="1:12">
      <c r="A18" s="1">
        <v>13</v>
      </c>
      <c r="B18" s="4">
        <f t="shared" ca="1" si="0"/>
        <v>2</v>
      </c>
      <c r="C18" s="5">
        <f t="shared" ca="1" si="6"/>
        <v>83</v>
      </c>
      <c r="D18" s="10">
        <f t="shared" ca="1" si="4"/>
        <v>2</v>
      </c>
      <c r="E18" s="4">
        <f t="shared" ca="1" si="7"/>
        <v>84</v>
      </c>
      <c r="F18" s="15">
        <f t="shared" ca="1" si="1"/>
        <v>6</v>
      </c>
      <c r="G18" s="5">
        <f t="shared" ca="1" si="8"/>
        <v>90</v>
      </c>
      <c r="H18" s="4">
        <f t="shared" ca="1" si="9"/>
        <v>7</v>
      </c>
      <c r="I18" s="5">
        <f t="shared" ca="1" si="10"/>
        <v>0</v>
      </c>
      <c r="J18">
        <f ca="1">AVERAGE($H$6:H18)</f>
        <v>3.6153846153846154</v>
      </c>
    </row>
    <row r="19" spans="1:12">
      <c r="A19" s="1">
        <v>14</v>
      </c>
      <c r="B19" s="4">
        <f t="shared" ca="1" si="0"/>
        <v>5</v>
      </c>
      <c r="C19" s="5">
        <f t="shared" ca="1" si="6"/>
        <v>88</v>
      </c>
      <c r="D19" s="10">
        <f t="shared" ca="1" si="4"/>
        <v>5</v>
      </c>
      <c r="E19" s="4">
        <f t="shared" ca="1" si="7"/>
        <v>90</v>
      </c>
      <c r="F19" s="15">
        <f t="shared" ca="1" si="1"/>
        <v>1</v>
      </c>
      <c r="G19" s="5">
        <f t="shared" ca="1" si="8"/>
        <v>91</v>
      </c>
      <c r="H19" s="4">
        <f t="shared" ca="1" si="9"/>
        <v>3</v>
      </c>
      <c r="I19" s="5">
        <f t="shared" ca="1" si="10"/>
        <v>0</v>
      </c>
      <c r="J19">
        <f ca="1">AVERAGE($H$6:H19)</f>
        <v>3.5714285714285716</v>
      </c>
    </row>
    <row r="20" spans="1:12">
      <c r="A20" s="1">
        <v>15</v>
      </c>
      <c r="B20" s="4">
        <f t="shared" ca="1" si="0"/>
        <v>3</v>
      </c>
      <c r="C20" s="5">
        <f t="shared" ca="1" si="6"/>
        <v>91</v>
      </c>
      <c r="D20" s="10">
        <f t="shared" ca="1" si="4"/>
        <v>3</v>
      </c>
      <c r="E20" s="4">
        <f t="shared" ca="1" si="7"/>
        <v>91</v>
      </c>
      <c r="F20" s="15">
        <f t="shared" ca="1" si="1"/>
        <v>6</v>
      </c>
      <c r="G20" s="5">
        <f t="shared" ca="1" si="8"/>
        <v>97</v>
      </c>
      <c r="H20" s="4">
        <f t="shared" ca="1" si="9"/>
        <v>6</v>
      </c>
      <c r="I20" s="5">
        <f t="shared" ca="1" si="10"/>
        <v>0</v>
      </c>
      <c r="J20">
        <f ca="1">AVERAGE($H$6:H20)</f>
        <v>3.7333333333333334</v>
      </c>
    </row>
    <row r="21" spans="1:12">
      <c r="A21" s="1">
        <v>16</v>
      </c>
      <c r="B21" s="4">
        <f t="shared" ca="1" si="0"/>
        <v>5</v>
      </c>
      <c r="C21" s="5">
        <f t="shared" ca="1" si="6"/>
        <v>96</v>
      </c>
      <c r="D21" s="10">
        <f t="shared" ca="1" si="4"/>
        <v>5</v>
      </c>
      <c r="E21" s="4">
        <f t="shared" ca="1" si="7"/>
        <v>97</v>
      </c>
      <c r="F21" s="15">
        <f t="shared" ca="1" si="1"/>
        <v>3</v>
      </c>
      <c r="G21" s="5">
        <f t="shared" ca="1" si="8"/>
        <v>100</v>
      </c>
      <c r="H21" s="4">
        <f t="shared" ca="1" si="9"/>
        <v>4</v>
      </c>
      <c r="I21" s="5">
        <f t="shared" ca="1" si="10"/>
        <v>0</v>
      </c>
      <c r="J21">
        <f ca="1">AVERAGE($H$6:H21)</f>
        <v>3.75</v>
      </c>
    </row>
    <row r="22" spans="1:12">
      <c r="A22" s="1">
        <v>17</v>
      </c>
      <c r="B22" s="4">
        <f t="shared" ca="1" si="0"/>
        <v>4</v>
      </c>
      <c r="C22" s="5">
        <f t="shared" ca="1" si="6"/>
        <v>100</v>
      </c>
      <c r="D22" s="10">
        <f t="shared" ca="1" si="4"/>
        <v>4</v>
      </c>
      <c r="E22" s="4">
        <f t="shared" ca="1" si="7"/>
        <v>100</v>
      </c>
      <c r="F22" s="15">
        <f t="shared" ca="1" si="1"/>
        <v>4</v>
      </c>
      <c r="G22" s="5">
        <f t="shared" ca="1" si="8"/>
        <v>104</v>
      </c>
      <c r="H22" s="4">
        <f t="shared" ca="1" si="9"/>
        <v>4</v>
      </c>
      <c r="I22" s="5">
        <f t="shared" ca="1" si="10"/>
        <v>0</v>
      </c>
      <c r="J22">
        <f ca="1">AVERAGE($H$6:H22)</f>
        <v>3.7647058823529411</v>
      </c>
    </row>
    <row r="23" spans="1:12">
      <c r="A23" s="1">
        <v>18</v>
      </c>
      <c r="B23" s="4">
        <f t="shared" ca="1" si="0"/>
        <v>8</v>
      </c>
      <c r="C23" s="5">
        <f t="shared" ca="1" si="6"/>
        <v>108</v>
      </c>
      <c r="D23" s="10">
        <f t="shared" ca="1" si="4"/>
        <v>8</v>
      </c>
      <c r="E23" s="4">
        <f t="shared" ca="1" si="7"/>
        <v>108</v>
      </c>
      <c r="F23" s="15">
        <f t="shared" ca="1" si="1"/>
        <v>4</v>
      </c>
      <c r="G23" s="5">
        <f t="shared" ca="1" si="8"/>
        <v>112</v>
      </c>
      <c r="H23" s="4">
        <f t="shared" ca="1" si="9"/>
        <v>4</v>
      </c>
      <c r="I23" s="5">
        <f t="shared" ca="1" si="10"/>
        <v>4</v>
      </c>
      <c r="J23">
        <f ca="1">AVERAGE($H$6:H23)</f>
        <v>3.7777777777777777</v>
      </c>
    </row>
    <row r="24" spans="1:12">
      <c r="A24" s="1">
        <v>19</v>
      </c>
      <c r="B24" s="4">
        <f t="shared" ca="1" si="0"/>
        <v>3</v>
      </c>
      <c r="C24" s="5">
        <f t="shared" ca="1" si="6"/>
        <v>111</v>
      </c>
      <c r="D24" s="10">
        <f t="shared" ca="1" si="4"/>
        <v>3</v>
      </c>
      <c r="E24" s="4">
        <f t="shared" ca="1" si="7"/>
        <v>112</v>
      </c>
      <c r="F24" s="15">
        <f t="shared" ca="1" si="1"/>
        <v>6</v>
      </c>
      <c r="G24" s="5">
        <f t="shared" ca="1" si="8"/>
        <v>118</v>
      </c>
      <c r="H24" s="4">
        <f t="shared" ca="1" si="9"/>
        <v>7</v>
      </c>
      <c r="I24" s="5">
        <f t="shared" ca="1" si="10"/>
        <v>0</v>
      </c>
      <c r="J24">
        <f ca="1">AVERAGE($H$6:H24)</f>
        <v>3.9473684210526314</v>
      </c>
    </row>
    <row r="25" spans="1:12">
      <c r="A25" s="1">
        <v>20</v>
      </c>
      <c r="B25" s="4">
        <f t="shared" ca="1" si="0"/>
        <v>3</v>
      </c>
      <c r="C25" s="5">
        <f t="shared" ca="1" si="6"/>
        <v>114</v>
      </c>
      <c r="D25" s="10">
        <f t="shared" ca="1" si="4"/>
        <v>3</v>
      </c>
      <c r="E25" s="4">
        <f t="shared" ca="1" si="7"/>
        <v>118</v>
      </c>
      <c r="F25" s="15">
        <f t="shared" ca="1" si="1"/>
        <v>1</v>
      </c>
      <c r="G25" s="5">
        <f t="shared" ca="1" si="8"/>
        <v>119</v>
      </c>
      <c r="H25" s="4">
        <f t="shared" ca="1" si="9"/>
        <v>5</v>
      </c>
      <c r="I25" s="5">
        <f t="shared" ca="1" si="10"/>
        <v>0</v>
      </c>
      <c r="J25">
        <f ca="1">AVERAGE($H$6:H25)</f>
        <v>4</v>
      </c>
    </row>
    <row r="26" spans="1:12">
      <c r="A26" s="1">
        <v>21</v>
      </c>
      <c r="B26" s="4">
        <f t="shared" ca="1" si="0"/>
        <v>3</v>
      </c>
      <c r="C26" s="5">
        <f t="shared" ca="1" si="6"/>
        <v>117</v>
      </c>
      <c r="D26" s="10">
        <f t="shared" ca="1" si="4"/>
        <v>3</v>
      </c>
      <c r="E26" s="4">
        <f t="shared" ca="1" si="7"/>
        <v>119</v>
      </c>
      <c r="F26" s="15">
        <f t="shared" ca="1" si="1"/>
        <v>1</v>
      </c>
      <c r="G26" s="5">
        <f t="shared" ca="1" si="8"/>
        <v>120</v>
      </c>
      <c r="H26" s="4">
        <f t="shared" ca="1" si="9"/>
        <v>3</v>
      </c>
      <c r="I26" s="5">
        <f t="shared" ca="1" si="10"/>
        <v>0</v>
      </c>
      <c r="J26">
        <f ca="1">AVERAGE($H$6:H26)</f>
        <v>3.9523809523809526</v>
      </c>
      <c r="L26" t="s">
        <v>71</v>
      </c>
    </row>
    <row r="27" spans="1:12">
      <c r="A27" s="1">
        <v>22</v>
      </c>
      <c r="B27" s="4">
        <f t="shared" ca="1" si="0"/>
        <v>1</v>
      </c>
      <c r="C27" s="5">
        <f t="shared" ca="1" si="6"/>
        <v>118</v>
      </c>
      <c r="D27" s="10">
        <f t="shared" ca="1" si="4"/>
        <v>1</v>
      </c>
      <c r="E27" s="4">
        <f t="shared" ca="1" si="7"/>
        <v>120</v>
      </c>
      <c r="F27" s="15">
        <f t="shared" ca="1" si="1"/>
        <v>2</v>
      </c>
      <c r="G27" s="5">
        <f t="shared" ca="1" si="8"/>
        <v>122</v>
      </c>
      <c r="H27" s="4">
        <f t="shared" ca="1" si="9"/>
        <v>4</v>
      </c>
      <c r="I27" s="5">
        <f t="shared" ca="1" si="10"/>
        <v>0</v>
      </c>
      <c r="J27">
        <f ca="1">AVERAGE($H$6:H27)</f>
        <v>3.9545454545454546</v>
      </c>
      <c r="L27" t="s">
        <v>72</v>
      </c>
    </row>
    <row r="28" spans="1:12">
      <c r="A28" s="1">
        <v>23</v>
      </c>
      <c r="B28" s="4">
        <f t="shared" ca="1" si="0"/>
        <v>8</v>
      </c>
      <c r="C28" s="5">
        <f t="shared" ca="1" si="6"/>
        <v>126</v>
      </c>
      <c r="D28" s="10">
        <f t="shared" ca="1" si="4"/>
        <v>8</v>
      </c>
      <c r="E28" s="4">
        <f t="shared" ca="1" si="7"/>
        <v>126</v>
      </c>
      <c r="F28" s="15">
        <f t="shared" ca="1" si="1"/>
        <v>4</v>
      </c>
      <c r="G28" s="5">
        <f t="shared" ca="1" si="8"/>
        <v>130</v>
      </c>
      <c r="H28" s="4">
        <f t="shared" ca="1" si="9"/>
        <v>4</v>
      </c>
      <c r="I28" s="5">
        <f t="shared" ca="1" si="10"/>
        <v>4</v>
      </c>
      <c r="J28">
        <f ca="1">AVERAGE($H$6:H28)</f>
        <v>3.9565217391304346</v>
      </c>
    </row>
    <row r="29" spans="1:12">
      <c r="A29" s="1">
        <v>24</v>
      </c>
      <c r="B29" s="4">
        <f t="shared" ca="1" si="0"/>
        <v>8</v>
      </c>
      <c r="C29" s="5">
        <f t="shared" ca="1" si="6"/>
        <v>134</v>
      </c>
      <c r="D29" s="10">
        <f t="shared" ca="1" si="4"/>
        <v>8</v>
      </c>
      <c r="E29" s="4">
        <f t="shared" ca="1" si="7"/>
        <v>134</v>
      </c>
      <c r="F29" s="15">
        <f t="shared" ca="1" si="1"/>
        <v>6</v>
      </c>
      <c r="G29" s="5">
        <f t="shared" ca="1" si="8"/>
        <v>140</v>
      </c>
      <c r="H29" s="4">
        <f t="shared" ca="1" si="9"/>
        <v>6</v>
      </c>
      <c r="I29" s="5">
        <f t="shared" ca="1" si="10"/>
        <v>4</v>
      </c>
      <c r="J29">
        <f ca="1">AVERAGE($H$6:H29)</f>
        <v>4.041666666666667</v>
      </c>
    </row>
    <row r="30" spans="1:12">
      <c r="A30" s="1">
        <v>25</v>
      </c>
      <c r="B30" s="4">
        <f t="shared" ca="1" si="0"/>
        <v>7</v>
      </c>
      <c r="C30" s="5">
        <f t="shared" ca="1" si="6"/>
        <v>141</v>
      </c>
      <c r="D30" s="10">
        <f t="shared" ca="1" si="4"/>
        <v>7</v>
      </c>
      <c r="E30" s="4">
        <f t="shared" ca="1" si="7"/>
        <v>141</v>
      </c>
      <c r="F30" s="15">
        <f t="shared" ca="1" si="1"/>
        <v>1</v>
      </c>
      <c r="G30" s="5">
        <f t="shared" ca="1" si="8"/>
        <v>142</v>
      </c>
      <c r="H30" s="4">
        <f t="shared" ca="1" si="9"/>
        <v>1</v>
      </c>
      <c r="I30" s="5">
        <f t="shared" ca="1" si="10"/>
        <v>1</v>
      </c>
      <c r="J30">
        <f ca="1">AVERAGE($H$6:H30)</f>
        <v>3.92</v>
      </c>
    </row>
    <row r="31" spans="1:12">
      <c r="A31" s="1">
        <v>26</v>
      </c>
      <c r="B31" s="4">
        <f t="shared" ca="1" si="0"/>
        <v>5</v>
      </c>
      <c r="C31" s="5">
        <f t="shared" ca="1" si="6"/>
        <v>146</v>
      </c>
      <c r="D31" s="10">
        <f t="shared" ca="1" si="4"/>
        <v>5</v>
      </c>
      <c r="E31" s="4">
        <f t="shared" ca="1" si="7"/>
        <v>146</v>
      </c>
      <c r="F31" s="15">
        <f t="shared" ca="1" si="1"/>
        <v>5</v>
      </c>
      <c r="G31" s="5">
        <f t="shared" ca="1" si="8"/>
        <v>151</v>
      </c>
      <c r="H31" s="4">
        <f t="shared" ca="1" si="9"/>
        <v>5</v>
      </c>
      <c r="I31" s="5">
        <f t="shared" ca="1" si="10"/>
        <v>4</v>
      </c>
      <c r="J31">
        <f ca="1">AVERAGE($H$6:H31)</f>
        <v>3.9615384615384617</v>
      </c>
    </row>
    <row r="32" spans="1:12">
      <c r="A32" s="1">
        <v>27</v>
      </c>
      <c r="B32" s="4">
        <f t="shared" ca="1" si="0"/>
        <v>4</v>
      </c>
      <c r="C32" s="5">
        <f t="shared" ca="1" si="6"/>
        <v>150</v>
      </c>
      <c r="D32" s="10">
        <f t="shared" ca="1" si="4"/>
        <v>4</v>
      </c>
      <c r="E32" s="4">
        <f t="shared" ca="1" si="7"/>
        <v>151</v>
      </c>
      <c r="F32" s="15">
        <f t="shared" ca="1" si="1"/>
        <v>5</v>
      </c>
      <c r="G32" s="5">
        <f t="shared" ca="1" si="8"/>
        <v>156</v>
      </c>
      <c r="H32" s="4">
        <f t="shared" ca="1" si="9"/>
        <v>6</v>
      </c>
      <c r="I32" s="5">
        <f t="shared" ca="1" si="10"/>
        <v>0</v>
      </c>
      <c r="J32">
        <f ca="1">AVERAGE($H$6:H32)</f>
        <v>4.0370370370370372</v>
      </c>
    </row>
    <row r="33" spans="1:10">
      <c r="A33" s="1">
        <v>28</v>
      </c>
      <c r="B33" s="4">
        <f t="shared" ca="1" si="0"/>
        <v>2</v>
      </c>
      <c r="C33" s="5">
        <f t="shared" ca="1" si="6"/>
        <v>152</v>
      </c>
      <c r="D33" s="10">
        <f t="shared" ca="1" si="4"/>
        <v>2</v>
      </c>
      <c r="E33" s="4">
        <f t="shared" ca="1" si="7"/>
        <v>156</v>
      </c>
      <c r="F33" s="15">
        <f t="shared" ca="1" si="1"/>
        <v>3</v>
      </c>
      <c r="G33" s="5">
        <f t="shared" ca="1" si="8"/>
        <v>159</v>
      </c>
      <c r="H33" s="4">
        <f t="shared" ca="1" si="9"/>
        <v>7</v>
      </c>
      <c r="I33" s="5">
        <f t="shared" ca="1" si="10"/>
        <v>0</v>
      </c>
      <c r="J33">
        <f ca="1">AVERAGE($H$6:H33)</f>
        <v>4.1428571428571432</v>
      </c>
    </row>
    <row r="34" spans="1:10">
      <c r="A34" s="1">
        <v>29</v>
      </c>
      <c r="B34" s="4">
        <f t="shared" ca="1" si="0"/>
        <v>8</v>
      </c>
      <c r="C34" s="5">
        <f t="shared" ca="1" si="6"/>
        <v>160</v>
      </c>
      <c r="D34" s="10">
        <f t="shared" ca="1" si="4"/>
        <v>8</v>
      </c>
      <c r="E34" s="4">
        <f t="shared" ca="1" si="7"/>
        <v>160</v>
      </c>
      <c r="F34" s="15">
        <f t="shared" ca="1" si="1"/>
        <v>3</v>
      </c>
      <c r="G34" s="5">
        <f t="shared" ca="1" si="8"/>
        <v>163</v>
      </c>
      <c r="H34" s="4">
        <f t="shared" ca="1" si="9"/>
        <v>3</v>
      </c>
      <c r="I34" s="5">
        <f t="shared" ca="1" si="10"/>
        <v>1</v>
      </c>
      <c r="J34">
        <f ca="1">AVERAGE($H$6:H34)</f>
        <v>4.1034482758620694</v>
      </c>
    </row>
    <row r="35" spans="1:10">
      <c r="A35" s="1">
        <v>30</v>
      </c>
      <c r="B35" s="4">
        <f t="shared" ca="1" si="0"/>
        <v>6</v>
      </c>
      <c r="C35" s="5">
        <f t="shared" ca="1" si="6"/>
        <v>166</v>
      </c>
      <c r="D35" s="10">
        <f t="shared" ca="1" si="4"/>
        <v>6</v>
      </c>
      <c r="E35" s="4">
        <f t="shared" ca="1" si="7"/>
        <v>166</v>
      </c>
      <c r="F35" s="15">
        <f t="shared" ca="1" si="1"/>
        <v>4</v>
      </c>
      <c r="G35" s="5">
        <f t="shared" ca="1" si="8"/>
        <v>170</v>
      </c>
      <c r="H35" s="4">
        <f t="shared" ca="1" si="9"/>
        <v>4</v>
      </c>
      <c r="I35" s="5">
        <f t="shared" ca="1" si="10"/>
        <v>3</v>
      </c>
      <c r="J35">
        <f ca="1">AVERAGE($H$6:H35)</f>
        <v>4.0999999999999996</v>
      </c>
    </row>
    <row r="36" spans="1:10">
      <c r="A36" s="1">
        <v>31</v>
      </c>
      <c r="B36" s="4">
        <f t="shared" ca="1" si="0"/>
        <v>8</v>
      </c>
      <c r="C36" s="5">
        <f t="shared" ca="1" si="6"/>
        <v>174</v>
      </c>
      <c r="D36" s="10">
        <f t="shared" ca="1" si="4"/>
        <v>8</v>
      </c>
      <c r="E36" s="4">
        <f t="shared" ca="1" si="7"/>
        <v>174</v>
      </c>
      <c r="F36" s="15">
        <f t="shared" ca="1" si="1"/>
        <v>1</v>
      </c>
      <c r="G36" s="5">
        <f t="shared" ca="1" si="8"/>
        <v>175</v>
      </c>
      <c r="H36" s="4">
        <f t="shared" ca="1" si="9"/>
        <v>1</v>
      </c>
      <c r="I36" s="5">
        <f t="shared" ca="1" si="10"/>
        <v>4</v>
      </c>
      <c r="J36">
        <f ca="1">AVERAGE($H$6:H36)</f>
        <v>4</v>
      </c>
    </row>
    <row r="37" spans="1:10">
      <c r="A37" s="1">
        <v>32</v>
      </c>
      <c r="B37" s="4">
        <f t="shared" ca="1" si="0"/>
        <v>6</v>
      </c>
      <c r="C37" s="5">
        <f t="shared" ca="1" si="6"/>
        <v>180</v>
      </c>
      <c r="D37" s="10">
        <f t="shared" ca="1" si="4"/>
        <v>6</v>
      </c>
      <c r="E37" s="4">
        <f t="shared" ca="1" si="7"/>
        <v>180</v>
      </c>
      <c r="F37" s="15">
        <f t="shared" ca="1" si="1"/>
        <v>5</v>
      </c>
      <c r="G37" s="5">
        <f t="shared" ca="1" si="8"/>
        <v>185</v>
      </c>
      <c r="H37" s="4">
        <f t="shared" ca="1" si="9"/>
        <v>5</v>
      </c>
      <c r="I37" s="5">
        <f t="shared" ca="1" si="10"/>
        <v>5</v>
      </c>
      <c r="J37">
        <f ca="1">AVERAGE($H$6:H37)</f>
        <v>4.03125</v>
      </c>
    </row>
    <row r="38" spans="1:10">
      <c r="A38" s="1">
        <v>33</v>
      </c>
      <c r="B38" s="4">
        <f t="shared" ca="1" si="0"/>
        <v>3</v>
      </c>
      <c r="C38" s="5">
        <f t="shared" ca="1" si="6"/>
        <v>183</v>
      </c>
      <c r="D38" s="10">
        <f t="shared" ca="1" si="4"/>
        <v>3</v>
      </c>
      <c r="E38" s="4">
        <f t="shared" ca="1" si="7"/>
        <v>185</v>
      </c>
      <c r="F38" s="15">
        <f t="shared" ca="1" si="1"/>
        <v>5</v>
      </c>
      <c r="G38" s="5">
        <f t="shared" ca="1" si="8"/>
        <v>190</v>
      </c>
      <c r="H38" s="4">
        <f t="shared" ca="1" si="9"/>
        <v>7</v>
      </c>
      <c r="I38" s="5">
        <f t="shared" ca="1" si="10"/>
        <v>0</v>
      </c>
      <c r="J38">
        <f ca="1">AVERAGE($H$6:H38)</f>
        <v>4.1212121212121211</v>
      </c>
    </row>
    <row r="39" spans="1:10">
      <c r="A39" s="1">
        <v>34</v>
      </c>
      <c r="B39" s="4">
        <f t="shared" ca="1" si="0"/>
        <v>7</v>
      </c>
      <c r="C39" s="5">
        <f t="shared" ca="1" si="6"/>
        <v>190</v>
      </c>
      <c r="D39" s="10">
        <f t="shared" ca="1" si="4"/>
        <v>7</v>
      </c>
      <c r="E39" s="4">
        <f t="shared" ca="1" si="7"/>
        <v>190</v>
      </c>
      <c r="F39" s="15">
        <f t="shared" ca="1" si="1"/>
        <v>3</v>
      </c>
      <c r="G39" s="5">
        <f t="shared" ca="1" si="8"/>
        <v>193</v>
      </c>
      <c r="H39" s="4">
        <f t="shared" ca="1" si="9"/>
        <v>3</v>
      </c>
      <c r="I39" s="5">
        <f t="shared" ca="1" si="10"/>
        <v>0</v>
      </c>
      <c r="J39">
        <f ca="1">AVERAGE($H$6:H39)</f>
        <v>4.0882352941176467</v>
      </c>
    </row>
    <row r="40" spans="1:10">
      <c r="A40" s="1">
        <v>35</v>
      </c>
      <c r="B40" s="4">
        <f t="shared" ca="1" si="0"/>
        <v>8</v>
      </c>
      <c r="C40" s="5">
        <f t="shared" ca="1" si="6"/>
        <v>198</v>
      </c>
      <c r="D40" s="10">
        <f t="shared" ca="1" si="4"/>
        <v>8</v>
      </c>
      <c r="E40" s="4">
        <f t="shared" ca="1" si="7"/>
        <v>198</v>
      </c>
      <c r="F40" s="15">
        <f t="shared" ca="1" si="1"/>
        <v>3</v>
      </c>
      <c r="G40" s="5">
        <f t="shared" ca="1" si="8"/>
        <v>201</v>
      </c>
      <c r="H40" s="4">
        <f t="shared" ca="1" si="9"/>
        <v>3</v>
      </c>
      <c r="I40" s="5">
        <f t="shared" ca="1" si="10"/>
        <v>5</v>
      </c>
      <c r="J40">
        <f ca="1">AVERAGE($H$6:H40)</f>
        <v>4.0571428571428569</v>
      </c>
    </row>
    <row r="41" spans="1:10">
      <c r="A41" s="1">
        <v>36</v>
      </c>
      <c r="B41" s="4">
        <f t="shared" ca="1" si="0"/>
        <v>10</v>
      </c>
      <c r="C41" s="5">
        <f t="shared" ca="1" si="6"/>
        <v>208</v>
      </c>
      <c r="D41" s="10">
        <f t="shared" ca="1" si="4"/>
        <v>10</v>
      </c>
      <c r="E41" s="4">
        <f t="shared" ca="1" si="7"/>
        <v>208</v>
      </c>
      <c r="F41" s="15">
        <f t="shared" ca="1" si="1"/>
        <v>5</v>
      </c>
      <c r="G41" s="5">
        <f t="shared" ca="1" si="8"/>
        <v>213</v>
      </c>
      <c r="H41" s="4">
        <f t="shared" ca="1" si="9"/>
        <v>5</v>
      </c>
      <c r="I41" s="5">
        <f t="shared" ca="1" si="10"/>
        <v>7</v>
      </c>
      <c r="J41">
        <f ca="1">AVERAGE($H$6:H41)</f>
        <v>4.083333333333333</v>
      </c>
    </row>
    <row r="42" spans="1:10">
      <c r="A42" s="1">
        <v>37</v>
      </c>
      <c r="B42" s="4">
        <f t="shared" ca="1" si="0"/>
        <v>1</v>
      </c>
      <c r="C42" s="5">
        <f t="shared" ca="1" si="6"/>
        <v>209</v>
      </c>
      <c r="D42" s="10">
        <f t="shared" ca="1" si="4"/>
        <v>1</v>
      </c>
      <c r="E42" s="4">
        <f t="shared" ca="1" si="7"/>
        <v>213</v>
      </c>
      <c r="F42" s="15">
        <f t="shared" ca="1" si="1"/>
        <v>1</v>
      </c>
      <c r="G42" s="5">
        <f t="shared" ca="1" si="8"/>
        <v>214</v>
      </c>
      <c r="H42" s="4">
        <f t="shared" ca="1" si="9"/>
        <v>5</v>
      </c>
      <c r="I42" s="5">
        <f t="shared" ca="1" si="10"/>
        <v>0</v>
      </c>
      <c r="J42">
        <f ca="1">AVERAGE($H$6:H42)</f>
        <v>4.1081081081081079</v>
      </c>
    </row>
    <row r="43" spans="1:10">
      <c r="A43" s="1">
        <v>38</v>
      </c>
      <c r="B43" s="4">
        <f t="shared" ca="1" si="0"/>
        <v>2</v>
      </c>
      <c r="C43" s="5">
        <f t="shared" ca="1" si="6"/>
        <v>211</v>
      </c>
      <c r="D43" s="10">
        <f t="shared" ca="1" si="4"/>
        <v>2</v>
      </c>
      <c r="E43" s="4">
        <f t="shared" ca="1" si="7"/>
        <v>214</v>
      </c>
      <c r="F43" s="15">
        <f t="shared" ca="1" si="1"/>
        <v>5</v>
      </c>
      <c r="G43" s="5">
        <f t="shared" ca="1" si="8"/>
        <v>219</v>
      </c>
      <c r="H43" s="4">
        <f t="shared" ca="1" si="9"/>
        <v>8</v>
      </c>
      <c r="I43" s="5">
        <f t="shared" ca="1" si="10"/>
        <v>0</v>
      </c>
      <c r="J43">
        <f ca="1">AVERAGE($H$6:H43)</f>
        <v>4.2105263157894735</v>
      </c>
    </row>
    <row r="44" spans="1:10">
      <c r="A44" s="1">
        <v>39</v>
      </c>
      <c r="B44" s="4">
        <f t="shared" ca="1" si="0"/>
        <v>3</v>
      </c>
      <c r="C44" s="5">
        <f t="shared" ca="1" si="6"/>
        <v>214</v>
      </c>
      <c r="D44" s="10">
        <f t="shared" ca="1" si="4"/>
        <v>3</v>
      </c>
      <c r="E44" s="4">
        <f t="shared" ca="1" si="7"/>
        <v>219</v>
      </c>
      <c r="F44" s="15">
        <f t="shared" ca="1" si="1"/>
        <v>6</v>
      </c>
      <c r="G44" s="5">
        <f t="shared" ca="1" si="8"/>
        <v>225</v>
      </c>
      <c r="H44" s="4">
        <f t="shared" ca="1" si="9"/>
        <v>11</v>
      </c>
      <c r="I44" s="5">
        <f t="shared" ca="1" si="10"/>
        <v>0</v>
      </c>
      <c r="J44">
        <f ca="1">AVERAGE($H$6:H44)</f>
        <v>4.384615384615385</v>
      </c>
    </row>
    <row r="45" spans="1:10">
      <c r="A45" s="1">
        <v>40</v>
      </c>
      <c r="B45" s="4">
        <f t="shared" ca="1" si="0"/>
        <v>1</v>
      </c>
      <c r="C45" s="5">
        <f t="shared" ca="1" si="6"/>
        <v>215</v>
      </c>
      <c r="D45" s="10">
        <f t="shared" ca="1" si="4"/>
        <v>1</v>
      </c>
      <c r="E45" s="4">
        <f t="shared" ca="1" si="7"/>
        <v>225</v>
      </c>
      <c r="F45" s="15">
        <f t="shared" ca="1" si="1"/>
        <v>1</v>
      </c>
      <c r="G45" s="5">
        <f t="shared" ca="1" si="8"/>
        <v>226</v>
      </c>
      <c r="H45" s="4">
        <f t="shared" ca="1" si="9"/>
        <v>11</v>
      </c>
      <c r="I45" s="5">
        <f t="shared" ca="1" si="10"/>
        <v>0</v>
      </c>
      <c r="J45">
        <f ca="1">AVERAGE($H$6:H45)</f>
        <v>4.55</v>
      </c>
    </row>
    <row r="46" spans="1:10">
      <c r="A46" s="1">
        <v>41</v>
      </c>
      <c r="B46" s="4">
        <f t="shared" ca="1" si="0"/>
        <v>4</v>
      </c>
      <c r="C46" s="5">
        <f t="shared" ca="1" si="6"/>
        <v>219</v>
      </c>
      <c r="D46" s="10">
        <f t="shared" ca="1" si="4"/>
        <v>4</v>
      </c>
      <c r="E46" s="4">
        <f t="shared" ca="1" si="7"/>
        <v>226</v>
      </c>
      <c r="F46" s="15">
        <f t="shared" ca="1" si="1"/>
        <v>2</v>
      </c>
      <c r="G46" s="5">
        <f t="shared" ca="1" si="8"/>
        <v>228</v>
      </c>
      <c r="H46" s="4">
        <f t="shared" ca="1" si="9"/>
        <v>9</v>
      </c>
      <c r="I46" s="5">
        <f t="shared" ca="1" si="10"/>
        <v>0</v>
      </c>
      <c r="J46">
        <f ca="1">AVERAGE($H$6:H46)</f>
        <v>4.6585365853658534</v>
      </c>
    </row>
    <row r="47" spans="1:10">
      <c r="A47" s="1">
        <v>42</v>
      </c>
      <c r="B47" s="4">
        <f t="shared" ca="1" si="0"/>
        <v>2</v>
      </c>
      <c r="C47" s="5">
        <f t="shared" ca="1" si="6"/>
        <v>221</v>
      </c>
      <c r="D47" s="10">
        <f t="shared" ca="1" si="4"/>
        <v>2</v>
      </c>
      <c r="E47" s="4">
        <f t="shared" ca="1" si="7"/>
        <v>228</v>
      </c>
      <c r="F47" s="15">
        <f t="shared" ca="1" si="1"/>
        <v>6</v>
      </c>
      <c r="G47" s="5">
        <f t="shared" ca="1" si="8"/>
        <v>234</v>
      </c>
      <c r="H47" s="4">
        <f t="shared" ca="1" si="9"/>
        <v>13</v>
      </c>
      <c r="I47" s="5">
        <f t="shared" ca="1" si="10"/>
        <v>0</v>
      </c>
      <c r="J47">
        <f ca="1">AVERAGE($H$6:H47)</f>
        <v>4.8571428571428568</v>
      </c>
    </row>
    <row r="48" spans="1:10">
      <c r="A48" s="1">
        <v>43</v>
      </c>
      <c r="B48" s="4">
        <f t="shared" ca="1" si="0"/>
        <v>2</v>
      </c>
      <c r="C48" s="5">
        <f t="shared" ca="1" si="6"/>
        <v>223</v>
      </c>
      <c r="D48" s="10">
        <f t="shared" ca="1" si="4"/>
        <v>2</v>
      </c>
      <c r="E48" s="4">
        <f t="shared" ca="1" si="7"/>
        <v>234</v>
      </c>
      <c r="F48" s="15">
        <f t="shared" ca="1" si="1"/>
        <v>4</v>
      </c>
      <c r="G48" s="5">
        <f t="shared" ca="1" si="8"/>
        <v>238</v>
      </c>
      <c r="H48" s="4">
        <f t="shared" ca="1" si="9"/>
        <v>15</v>
      </c>
      <c r="I48" s="5">
        <f t="shared" ca="1" si="10"/>
        <v>0</v>
      </c>
      <c r="J48">
        <f ca="1">AVERAGE($H$6:H48)</f>
        <v>5.0930232558139537</v>
      </c>
    </row>
    <row r="49" spans="1:10">
      <c r="A49" s="1">
        <v>44</v>
      </c>
      <c r="B49" s="4">
        <f t="shared" ca="1" si="0"/>
        <v>8</v>
      </c>
      <c r="C49" s="5">
        <f t="shared" ca="1" si="6"/>
        <v>231</v>
      </c>
      <c r="D49" s="10">
        <f t="shared" ca="1" si="4"/>
        <v>8</v>
      </c>
      <c r="E49" s="4">
        <f t="shared" ca="1" si="7"/>
        <v>238</v>
      </c>
      <c r="F49" s="15">
        <f t="shared" ca="1" si="1"/>
        <v>3</v>
      </c>
      <c r="G49" s="5">
        <f t="shared" ca="1" si="8"/>
        <v>241</v>
      </c>
      <c r="H49" s="4">
        <f t="shared" ca="1" si="9"/>
        <v>10</v>
      </c>
      <c r="I49" s="5">
        <f t="shared" ca="1" si="10"/>
        <v>0</v>
      </c>
      <c r="J49">
        <f ca="1">AVERAGE($H$6:H49)</f>
        <v>5.2045454545454541</v>
      </c>
    </row>
    <row r="50" spans="1:10">
      <c r="A50" s="1">
        <v>45</v>
      </c>
      <c r="B50" s="4">
        <f t="shared" ca="1" si="0"/>
        <v>10</v>
      </c>
      <c r="C50" s="5">
        <f t="shared" ca="1" si="6"/>
        <v>241</v>
      </c>
      <c r="D50" s="10">
        <f t="shared" ca="1" si="4"/>
        <v>10</v>
      </c>
      <c r="E50" s="4">
        <f t="shared" ca="1" si="7"/>
        <v>241</v>
      </c>
      <c r="F50" s="15">
        <f t="shared" ca="1" si="1"/>
        <v>4</v>
      </c>
      <c r="G50" s="5">
        <f t="shared" ca="1" si="8"/>
        <v>245</v>
      </c>
      <c r="H50" s="4">
        <f t="shared" ca="1" si="9"/>
        <v>4</v>
      </c>
      <c r="I50" s="5">
        <f t="shared" ca="1" si="10"/>
        <v>0</v>
      </c>
      <c r="J50">
        <f ca="1">AVERAGE($H$6:H50)</f>
        <v>5.177777777777778</v>
      </c>
    </row>
    <row r="51" spans="1:10">
      <c r="A51" s="1">
        <v>46</v>
      </c>
      <c r="B51" s="4">
        <f t="shared" ca="1" si="0"/>
        <v>6</v>
      </c>
      <c r="C51" s="5">
        <f t="shared" ca="1" si="6"/>
        <v>247</v>
      </c>
      <c r="D51" s="10">
        <f t="shared" ca="1" si="4"/>
        <v>6</v>
      </c>
      <c r="E51" s="4">
        <f t="shared" ca="1" si="7"/>
        <v>247</v>
      </c>
      <c r="F51" s="15">
        <f t="shared" ca="1" si="1"/>
        <v>6</v>
      </c>
      <c r="G51" s="5">
        <f t="shared" ca="1" si="8"/>
        <v>253</v>
      </c>
      <c r="H51" s="4">
        <f t="shared" ca="1" si="9"/>
        <v>6</v>
      </c>
      <c r="I51" s="5">
        <f t="shared" ca="1" si="10"/>
        <v>2</v>
      </c>
      <c r="J51">
        <f ca="1">AVERAGE($H$6:H51)</f>
        <v>5.1956521739130439</v>
      </c>
    </row>
    <row r="52" spans="1:10">
      <c r="A52" s="1">
        <v>47</v>
      </c>
      <c r="B52" s="4">
        <f t="shared" ca="1" si="0"/>
        <v>8</v>
      </c>
      <c r="C52" s="5">
        <f t="shared" ca="1" si="6"/>
        <v>255</v>
      </c>
      <c r="D52" s="10">
        <f t="shared" ca="1" si="4"/>
        <v>8</v>
      </c>
      <c r="E52" s="4">
        <f t="shared" ca="1" si="7"/>
        <v>255</v>
      </c>
      <c r="F52" s="15">
        <f t="shared" ca="1" si="1"/>
        <v>2</v>
      </c>
      <c r="G52" s="5">
        <f t="shared" ca="1" si="8"/>
        <v>257</v>
      </c>
      <c r="H52" s="4">
        <f t="shared" ca="1" si="9"/>
        <v>2</v>
      </c>
      <c r="I52" s="5">
        <f t="shared" ca="1" si="10"/>
        <v>2</v>
      </c>
      <c r="J52">
        <f ca="1">AVERAGE($H$6:H52)</f>
        <v>5.1276595744680851</v>
      </c>
    </row>
    <row r="53" spans="1:10">
      <c r="A53" s="1">
        <v>48</v>
      </c>
      <c r="B53" s="4">
        <f t="shared" ca="1" si="0"/>
        <v>8</v>
      </c>
      <c r="C53" s="5">
        <f t="shared" ca="1" si="6"/>
        <v>263</v>
      </c>
      <c r="D53" s="10">
        <f t="shared" ca="1" si="4"/>
        <v>8</v>
      </c>
      <c r="E53" s="4">
        <f t="shared" ca="1" si="7"/>
        <v>263</v>
      </c>
      <c r="F53" s="15">
        <f t="shared" ca="1" si="1"/>
        <v>6</v>
      </c>
      <c r="G53" s="5">
        <f t="shared" ca="1" si="8"/>
        <v>269</v>
      </c>
      <c r="H53" s="4">
        <f t="shared" ca="1" si="9"/>
        <v>6</v>
      </c>
      <c r="I53" s="5">
        <f t="shared" ca="1" si="10"/>
        <v>6</v>
      </c>
      <c r="J53">
        <f ca="1">AVERAGE($H$6:H53)</f>
        <v>5.145833333333333</v>
      </c>
    </row>
    <row r="54" spans="1:10">
      <c r="A54" s="1">
        <v>49</v>
      </c>
      <c r="B54" s="4">
        <f t="shared" ca="1" si="0"/>
        <v>3</v>
      </c>
      <c r="C54" s="5">
        <f t="shared" ca="1" si="6"/>
        <v>266</v>
      </c>
      <c r="D54" s="10">
        <f t="shared" ca="1" si="4"/>
        <v>3</v>
      </c>
      <c r="E54" s="4">
        <f t="shared" ca="1" si="7"/>
        <v>269</v>
      </c>
      <c r="F54" s="15">
        <f t="shared" ca="1" si="1"/>
        <v>5</v>
      </c>
      <c r="G54" s="5">
        <f t="shared" ca="1" si="8"/>
        <v>274</v>
      </c>
      <c r="H54" s="4">
        <f t="shared" ca="1" si="9"/>
        <v>8</v>
      </c>
      <c r="I54" s="5">
        <f t="shared" ca="1" si="10"/>
        <v>0</v>
      </c>
      <c r="J54">
        <f ca="1">AVERAGE($H$6:H54)</f>
        <v>5.204081632653061</v>
      </c>
    </row>
    <row r="55" spans="1:10">
      <c r="A55" s="1">
        <v>50</v>
      </c>
      <c r="B55" s="4">
        <f t="shared" ca="1" si="0"/>
        <v>10</v>
      </c>
      <c r="C55" s="5">
        <f t="shared" ca="1" si="6"/>
        <v>276</v>
      </c>
      <c r="D55" s="10">
        <f t="shared" ca="1" si="4"/>
        <v>10</v>
      </c>
      <c r="E55" s="4">
        <f t="shared" ca="1" si="7"/>
        <v>276</v>
      </c>
      <c r="F55" s="15">
        <f t="shared" ca="1" si="1"/>
        <v>2</v>
      </c>
      <c r="G55" s="5">
        <f t="shared" ca="1" si="8"/>
        <v>278</v>
      </c>
      <c r="H55" s="4">
        <f t="shared" ca="1" si="9"/>
        <v>2</v>
      </c>
      <c r="I55" s="5">
        <f t="shared" ca="1" si="10"/>
        <v>2</v>
      </c>
      <c r="J55">
        <f ca="1">AVERAGE($H$6:H55)</f>
        <v>5.14</v>
      </c>
    </row>
    <row r="56" spans="1:10">
      <c r="A56" s="1">
        <v>51</v>
      </c>
      <c r="B56" s="4">
        <f t="shared" ca="1" si="0"/>
        <v>2</v>
      </c>
      <c r="C56" s="5">
        <f t="shared" ca="1" si="6"/>
        <v>278</v>
      </c>
      <c r="D56" s="10">
        <f t="shared" ca="1" si="4"/>
        <v>2</v>
      </c>
      <c r="E56" s="4">
        <f t="shared" ca="1" si="7"/>
        <v>278</v>
      </c>
      <c r="F56" s="15">
        <f t="shared" ca="1" si="1"/>
        <v>6</v>
      </c>
      <c r="G56" s="5">
        <f t="shared" ca="1" si="8"/>
        <v>284</v>
      </c>
      <c r="H56" s="4">
        <f t="shared" ca="1" si="9"/>
        <v>6</v>
      </c>
      <c r="I56" s="5">
        <f t="shared" ca="1" si="10"/>
        <v>0</v>
      </c>
      <c r="J56">
        <f ca="1">AVERAGE($H$6:H56)</f>
        <v>5.1568627450980395</v>
      </c>
    </row>
    <row r="57" spans="1:10">
      <c r="A57" s="1">
        <v>52</v>
      </c>
      <c r="B57" s="4">
        <f t="shared" ca="1" si="0"/>
        <v>4</v>
      </c>
      <c r="C57" s="5">
        <f t="shared" ca="1" si="6"/>
        <v>282</v>
      </c>
      <c r="D57" s="10">
        <f t="shared" ca="1" si="4"/>
        <v>4</v>
      </c>
      <c r="E57" s="4">
        <f t="shared" ca="1" si="7"/>
        <v>284</v>
      </c>
      <c r="F57" s="15">
        <f t="shared" ca="1" si="1"/>
        <v>2</v>
      </c>
      <c r="G57" s="5">
        <f t="shared" ca="1" si="8"/>
        <v>286</v>
      </c>
      <c r="H57" s="4">
        <f t="shared" ca="1" si="9"/>
        <v>4</v>
      </c>
      <c r="I57" s="5">
        <f t="shared" ca="1" si="10"/>
        <v>0</v>
      </c>
      <c r="J57">
        <f ca="1">AVERAGE($H$6:H57)</f>
        <v>5.134615384615385</v>
      </c>
    </row>
    <row r="58" spans="1:10">
      <c r="A58" s="1">
        <v>53</v>
      </c>
      <c r="B58" s="4">
        <f t="shared" ca="1" si="0"/>
        <v>8</v>
      </c>
      <c r="C58" s="5">
        <f t="shared" ca="1" si="6"/>
        <v>290</v>
      </c>
      <c r="D58" s="10">
        <f t="shared" ca="1" si="4"/>
        <v>8</v>
      </c>
      <c r="E58" s="4">
        <f t="shared" ca="1" si="7"/>
        <v>290</v>
      </c>
      <c r="F58" s="15">
        <f t="shared" ca="1" si="1"/>
        <v>2</v>
      </c>
      <c r="G58" s="5">
        <f t="shared" ca="1" si="8"/>
        <v>292</v>
      </c>
      <c r="H58" s="4">
        <f t="shared" ca="1" si="9"/>
        <v>2</v>
      </c>
      <c r="I58" s="5">
        <f t="shared" ca="1" si="10"/>
        <v>4</v>
      </c>
      <c r="J58">
        <f ca="1">AVERAGE($H$6:H58)</f>
        <v>5.0754716981132075</v>
      </c>
    </row>
    <row r="59" spans="1:10">
      <c r="A59" s="1">
        <v>54</v>
      </c>
      <c r="B59" s="4">
        <f t="shared" ca="1" si="0"/>
        <v>6</v>
      </c>
      <c r="C59" s="5">
        <f t="shared" ca="1" si="6"/>
        <v>296</v>
      </c>
      <c r="D59" s="10">
        <f t="shared" ca="1" si="4"/>
        <v>6</v>
      </c>
      <c r="E59" s="4">
        <f t="shared" ca="1" si="7"/>
        <v>296</v>
      </c>
      <c r="F59" s="15">
        <f t="shared" ca="1" si="1"/>
        <v>6</v>
      </c>
      <c r="G59" s="5">
        <f t="shared" ca="1" si="8"/>
        <v>302</v>
      </c>
      <c r="H59" s="4">
        <f t="shared" ca="1" si="9"/>
        <v>6</v>
      </c>
      <c r="I59" s="5">
        <f t="shared" ca="1" si="10"/>
        <v>4</v>
      </c>
      <c r="J59">
        <f ca="1">AVERAGE($H$6:H59)</f>
        <v>5.0925925925925926</v>
      </c>
    </row>
    <row r="60" spans="1:10">
      <c r="A60" s="1">
        <v>55</v>
      </c>
      <c r="B60" s="4">
        <f t="shared" ca="1" si="0"/>
        <v>7</v>
      </c>
      <c r="C60" s="5">
        <f t="shared" ca="1" si="6"/>
        <v>303</v>
      </c>
      <c r="D60" s="10">
        <f t="shared" ca="1" si="4"/>
        <v>7</v>
      </c>
      <c r="E60" s="4">
        <f t="shared" ca="1" si="7"/>
        <v>303</v>
      </c>
      <c r="F60" s="15">
        <f t="shared" ca="1" si="1"/>
        <v>6</v>
      </c>
      <c r="G60" s="5">
        <f t="shared" ca="1" si="8"/>
        <v>309</v>
      </c>
      <c r="H60" s="4">
        <f t="shared" ca="1" si="9"/>
        <v>6</v>
      </c>
      <c r="I60" s="5">
        <f t="shared" ca="1" si="10"/>
        <v>1</v>
      </c>
      <c r="J60">
        <f ca="1">AVERAGE($H$6:H60)</f>
        <v>5.1090909090909093</v>
      </c>
    </row>
    <row r="61" spans="1:10">
      <c r="A61" s="1">
        <v>56</v>
      </c>
      <c r="B61" s="4">
        <f t="shared" ca="1" si="0"/>
        <v>4</v>
      </c>
      <c r="C61" s="5">
        <f t="shared" ca="1" si="6"/>
        <v>307</v>
      </c>
      <c r="D61" s="10">
        <f t="shared" ca="1" si="4"/>
        <v>4</v>
      </c>
      <c r="E61" s="4">
        <f t="shared" ca="1" si="7"/>
        <v>309</v>
      </c>
      <c r="F61" s="15">
        <f t="shared" ca="1" si="1"/>
        <v>1</v>
      </c>
      <c r="G61" s="5">
        <f t="shared" ca="1" si="8"/>
        <v>310</v>
      </c>
      <c r="H61" s="4">
        <f t="shared" ca="1" si="9"/>
        <v>3</v>
      </c>
      <c r="I61" s="5">
        <f t="shared" ca="1" si="10"/>
        <v>0</v>
      </c>
      <c r="J61">
        <f ca="1">AVERAGE($H$6:H61)</f>
        <v>5.0714285714285712</v>
      </c>
    </row>
    <row r="62" spans="1:10">
      <c r="A62" s="1">
        <v>57</v>
      </c>
      <c r="B62" s="4">
        <f t="shared" ca="1" si="0"/>
        <v>10</v>
      </c>
      <c r="C62" s="5">
        <f t="shared" ca="1" si="6"/>
        <v>317</v>
      </c>
      <c r="D62" s="10">
        <f t="shared" ca="1" si="4"/>
        <v>10</v>
      </c>
      <c r="E62" s="4">
        <f t="shared" ca="1" si="7"/>
        <v>317</v>
      </c>
      <c r="F62" s="15">
        <f t="shared" ca="1" si="1"/>
        <v>5</v>
      </c>
      <c r="G62" s="5">
        <f t="shared" ca="1" si="8"/>
        <v>322</v>
      </c>
      <c r="H62" s="4">
        <f t="shared" ca="1" si="9"/>
        <v>5</v>
      </c>
      <c r="I62" s="5">
        <f t="shared" ca="1" si="10"/>
        <v>7</v>
      </c>
      <c r="J62">
        <f ca="1">AVERAGE($H$6:H62)</f>
        <v>5.0701754385964914</v>
      </c>
    </row>
    <row r="63" spans="1:10">
      <c r="A63" s="1">
        <v>58</v>
      </c>
      <c r="B63" s="4">
        <f t="shared" ca="1" si="0"/>
        <v>1</v>
      </c>
      <c r="C63" s="5">
        <f t="shared" ref="C63:C67" ca="1" si="11">SUM(C62,B63)</f>
        <v>318</v>
      </c>
      <c r="D63" s="10">
        <f t="shared" ca="1" si="4"/>
        <v>1</v>
      </c>
      <c r="E63" s="4">
        <f t="shared" ref="E63:E67" ca="1" si="12">IF(C63&gt;G62,C63,G62)</f>
        <v>322</v>
      </c>
      <c r="F63" s="15">
        <f t="shared" ca="1" si="1"/>
        <v>3</v>
      </c>
      <c r="G63" s="5">
        <f t="shared" ref="G63:G67" ca="1" si="13">E63+F63</f>
        <v>325</v>
      </c>
      <c r="H63" s="4">
        <f t="shared" ref="H63:H67" ca="1" si="14">E63-C63+F63</f>
        <v>7</v>
      </c>
      <c r="I63" s="5">
        <f t="shared" ref="I63:I67" ca="1" si="15">E63+-G62</f>
        <v>0</v>
      </c>
      <c r="J63">
        <f ca="1">AVERAGE($H$6:H63)</f>
        <v>5.1034482758620694</v>
      </c>
    </row>
    <row r="64" spans="1:10">
      <c r="A64" s="1">
        <v>59</v>
      </c>
      <c r="B64" s="4">
        <f t="shared" ca="1" si="0"/>
        <v>8</v>
      </c>
      <c r="C64" s="5">
        <f t="shared" ca="1" si="11"/>
        <v>326</v>
      </c>
      <c r="D64" s="10">
        <f t="shared" ca="1" si="4"/>
        <v>8</v>
      </c>
      <c r="E64" s="4">
        <f t="shared" ca="1" si="12"/>
        <v>326</v>
      </c>
      <c r="F64" s="15">
        <f t="shared" ca="1" si="1"/>
        <v>1</v>
      </c>
      <c r="G64" s="5">
        <f t="shared" ca="1" si="13"/>
        <v>327</v>
      </c>
      <c r="H64" s="4">
        <f t="shared" ca="1" si="14"/>
        <v>1</v>
      </c>
      <c r="I64" s="5">
        <f t="shared" ca="1" si="15"/>
        <v>1</v>
      </c>
      <c r="J64">
        <f ca="1">AVERAGE($H$6:H64)</f>
        <v>5.0338983050847457</v>
      </c>
    </row>
    <row r="65" spans="1:10">
      <c r="A65" s="1">
        <v>60</v>
      </c>
      <c r="B65" s="4">
        <f t="shared" ca="1" si="0"/>
        <v>2</v>
      </c>
      <c r="C65" s="5">
        <f t="shared" ca="1" si="11"/>
        <v>328</v>
      </c>
      <c r="D65" s="10">
        <f t="shared" ca="1" si="4"/>
        <v>2</v>
      </c>
      <c r="E65" s="4">
        <f t="shared" ca="1" si="12"/>
        <v>328</v>
      </c>
      <c r="F65" s="15">
        <f t="shared" ca="1" si="1"/>
        <v>4</v>
      </c>
      <c r="G65" s="5">
        <f t="shared" ca="1" si="13"/>
        <v>332</v>
      </c>
      <c r="H65" s="4">
        <f t="shared" ca="1" si="14"/>
        <v>4</v>
      </c>
      <c r="I65" s="5">
        <f t="shared" ca="1" si="15"/>
        <v>1</v>
      </c>
      <c r="J65">
        <f ca="1">AVERAGE($H$6:H65)</f>
        <v>5.0166666666666666</v>
      </c>
    </row>
    <row r="66" spans="1:10">
      <c r="A66" s="1">
        <v>61</v>
      </c>
      <c r="B66" s="4">
        <f t="shared" ca="1" si="0"/>
        <v>5</v>
      </c>
      <c r="C66" s="5">
        <f t="shared" ca="1" si="11"/>
        <v>333</v>
      </c>
      <c r="D66" s="10">
        <f t="shared" ca="1" si="4"/>
        <v>5</v>
      </c>
      <c r="E66" s="4">
        <f t="shared" ca="1" si="12"/>
        <v>333</v>
      </c>
      <c r="F66" s="15">
        <f t="shared" ca="1" si="1"/>
        <v>6</v>
      </c>
      <c r="G66" s="5">
        <f t="shared" ca="1" si="13"/>
        <v>339</v>
      </c>
      <c r="H66" s="4">
        <f t="shared" ca="1" si="14"/>
        <v>6</v>
      </c>
      <c r="I66" s="5">
        <f t="shared" ca="1" si="15"/>
        <v>1</v>
      </c>
      <c r="J66">
        <f ca="1">AVERAGE($H$6:H66)</f>
        <v>5.0327868852459012</v>
      </c>
    </row>
    <row r="67" spans="1:10">
      <c r="A67" s="1">
        <v>62</v>
      </c>
      <c r="B67" s="4">
        <f t="shared" ca="1" si="0"/>
        <v>5</v>
      </c>
      <c r="C67" s="5">
        <f t="shared" ca="1" si="11"/>
        <v>338</v>
      </c>
      <c r="D67" s="10">
        <f t="shared" ca="1" si="4"/>
        <v>5</v>
      </c>
      <c r="E67" s="4">
        <f t="shared" ca="1" si="12"/>
        <v>339</v>
      </c>
      <c r="F67" s="15">
        <f t="shared" ca="1" si="1"/>
        <v>2</v>
      </c>
      <c r="G67" s="5">
        <f t="shared" ca="1" si="13"/>
        <v>341</v>
      </c>
      <c r="H67" s="4">
        <f t="shared" ca="1" si="14"/>
        <v>3</v>
      </c>
      <c r="I67" s="5">
        <f t="shared" ca="1" si="15"/>
        <v>0</v>
      </c>
      <c r="J67">
        <f ca="1">AVERAGE($H$6:H67)</f>
        <v>5</v>
      </c>
    </row>
    <row r="68" spans="1:10">
      <c r="A68" s="1">
        <v>63</v>
      </c>
      <c r="B68" s="4">
        <f t="shared" ca="1" si="0"/>
        <v>10</v>
      </c>
      <c r="C68" s="5">
        <f t="shared" ref="C68:C127" ca="1" si="16">SUM(C67,B68)</f>
        <v>348</v>
      </c>
      <c r="D68" s="10">
        <f t="shared" ca="1" si="4"/>
        <v>10</v>
      </c>
      <c r="E68" s="4">
        <f t="shared" ref="E68:E127" ca="1" si="17">IF(C68&gt;G67,C68,G67)</f>
        <v>348</v>
      </c>
      <c r="F68" s="15">
        <f t="shared" ca="1" si="1"/>
        <v>4</v>
      </c>
      <c r="G68" s="5">
        <f t="shared" ref="G68:G127" ca="1" si="18">E68+F68</f>
        <v>352</v>
      </c>
      <c r="H68" s="4">
        <f t="shared" ref="H68:H127" ca="1" si="19">E68-C68+F68</f>
        <v>4</v>
      </c>
      <c r="I68" s="5">
        <f t="shared" ref="I68:I127" ca="1" si="20">E68+-G67</f>
        <v>7</v>
      </c>
      <c r="J68">
        <f ca="1">AVERAGE($H$6:H68)</f>
        <v>4.9841269841269842</v>
      </c>
    </row>
    <row r="69" spans="1:10">
      <c r="A69" s="1">
        <v>64</v>
      </c>
      <c r="B69" s="4">
        <f t="shared" ca="1" si="0"/>
        <v>1</v>
      </c>
      <c r="C69" s="5">
        <f t="shared" ca="1" si="16"/>
        <v>349</v>
      </c>
      <c r="D69" s="10">
        <f t="shared" ca="1" si="4"/>
        <v>1</v>
      </c>
      <c r="E69" s="4">
        <f t="shared" ca="1" si="17"/>
        <v>352</v>
      </c>
      <c r="F69" s="15">
        <f t="shared" ca="1" si="1"/>
        <v>4</v>
      </c>
      <c r="G69" s="5">
        <f t="shared" ca="1" si="18"/>
        <v>356</v>
      </c>
      <c r="H69" s="4">
        <f t="shared" ca="1" si="19"/>
        <v>7</v>
      </c>
      <c r="I69" s="5">
        <f t="shared" ca="1" si="20"/>
        <v>0</v>
      </c>
      <c r="J69">
        <f ca="1">AVERAGE($H$6:H69)</f>
        <v>5.015625</v>
      </c>
    </row>
    <row r="70" spans="1:10">
      <c r="A70" s="1">
        <v>65</v>
      </c>
      <c r="B70" s="4">
        <f t="shared" ca="1" si="0"/>
        <v>7</v>
      </c>
      <c r="C70" s="5">
        <f t="shared" ca="1" si="16"/>
        <v>356</v>
      </c>
      <c r="D70" s="10">
        <f t="shared" ca="1" si="4"/>
        <v>7</v>
      </c>
      <c r="E70" s="4">
        <f t="shared" ca="1" si="17"/>
        <v>356</v>
      </c>
      <c r="F70" s="15">
        <f t="shared" ca="1" si="1"/>
        <v>6</v>
      </c>
      <c r="G70" s="5">
        <f t="shared" ca="1" si="18"/>
        <v>362</v>
      </c>
      <c r="H70" s="4">
        <f t="shared" ca="1" si="19"/>
        <v>6</v>
      </c>
      <c r="I70" s="5">
        <f t="shared" ca="1" si="20"/>
        <v>0</v>
      </c>
      <c r="J70">
        <f ca="1">AVERAGE($H$6:H70)</f>
        <v>5.0307692307692307</v>
      </c>
    </row>
    <row r="71" spans="1:10">
      <c r="A71" s="1">
        <v>66</v>
      </c>
      <c r="B71" s="4">
        <f t="shared" ref="B71:B127" ca="1" si="21">RANDBETWEEN($B$2,$B$3)</f>
        <v>3</v>
      </c>
      <c r="C71" s="5">
        <f t="shared" ca="1" si="16"/>
        <v>359</v>
      </c>
      <c r="D71" s="10">
        <f t="shared" ca="1" si="4"/>
        <v>3</v>
      </c>
      <c r="E71" s="4">
        <f t="shared" ca="1" si="17"/>
        <v>362</v>
      </c>
      <c r="F71" s="15">
        <f t="shared" ref="F71:F127" ca="1" si="22">RANDBETWEEN($F$2,$F$3)</f>
        <v>3</v>
      </c>
      <c r="G71" s="5">
        <f t="shared" ca="1" si="18"/>
        <v>365</v>
      </c>
      <c r="H71" s="4">
        <f t="shared" ca="1" si="19"/>
        <v>6</v>
      </c>
      <c r="I71" s="5">
        <f t="shared" ca="1" si="20"/>
        <v>0</v>
      </c>
      <c r="J71">
        <f ca="1">AVERAGE($H$6:H71)</f>
        <v>5.0454545454545459</v>
      </c>
    </row>
    <row r="72" spans="1:10">
      <c r="A72" s="1">
        <v>67</v>
      </c>
      <c r="B72" s="4">
        <f t="shared" ca="1" si="21"/>
        <v>2</v>
      </c>
      <c r="C72" s="5">
        <f t="shared" ca="1" si="16"/>
        <v>361</v>
      </c>
      <c r="D72" s="10">
        <f t="shared" ref="D72:D127" ca="1" si="23">C72-C71</f>
        <v>2</v>
      </c>
      <c r="E72" s="4">
        <f t="shared" ca="1" si="17"/>
        <v>365</v>
      </c>
      <c r="F72" s="15">
        <f t="shared" ca="1" si="22"/>
        <v>5</v>
      </c>
      <c r="G72" s="5">
        <f t="shared" ca="1" si="18"/>
        <v>370</v>
      </c>
      <c r="H72" s="4">
        <f t="shared" ca="1" si="19"/>
        <v>9</v>
      </c>
      <c r="I72" s="5">
        <f t="shared" ca="1" si="20"/>
        <v>0</v>
      </c>
      <c r="J72">
        <f ca="1">AVERAGE($H$6:H72)</f>
        <v>5.1044776119402986</v>
      </c>
    </row>
    <row r="73" spans="1:10">
      <c r="A73" s="1">
        <v>68</v>
      </c>
      <c r="B73" s="4">
        <f t="shared" ca="1" si="21"/>
        <v>7</v>
      </c>
      <c r="C73" s="5">
        <f t="shared" ca="1" si="16"/>
        <v>368</v>
      </c>
      <c r="D73" s="10">
        <f t="shared" ca="1" si="23"/>
        <v>7</v>
      </c>
      <c r="E73" s="4">
        <f t="shared" ca="1" si="17"/>
        <v>370</v>
      </c>
      <c r="F73" s="15">
        <f t="shared" ca="1" si="22"/>
        <v>2</v>
      </c>
      <c r="G73" s="5">
        <f t="shared" ca="1" si="18"/>
        <v>372</v>
      </c>
      <c r="H73" s="4">
        <f t="shared" ca="1" si="19"/>
        <v>4</v>
      </c>
      <c r="I73" s="5">
        <f t="shared" ca="1" si="20"/>
        <v>0</v>
      </c>
      <c r="J73">
        <f ca="1">AVERAGE($H$6:H73)</f>
        <v>5.0882352941176467</v>
      </c>
    </row>
    <row r="74" spans="1:10">
      <c r="A74" s="1">
        <v>69</v>
      </c>
      <c r="B74" s="4">
        <f t="shared" ca="1" si="21"/>
        <v>1</v>
      </c>
      <c r="C74" s="5">
        <f t="shared" ca="1" si="16"/>
        <v>369</v>
      </c>
      <c r="D74" s="10">
        <f t="shared" ca="1" si="23"/>
        <v>1</v>
      </c>
      <c r="E74" s="4">
        <f t="shared" ca="1" si="17"/>
        <v>372</v>
      </c>
      <c r="F74" s="15">
        <f t="shared" ca="1" si="22"/>
        <v>3</v>
      </c>
      <c r="G74" s="5">
        <f t="shared" ca="1" si="18"/>
        <v>375</v>
      </c>
      <c r="H74" s="4">
        <f t="shared" ca="1" si="19"/>
        <v>6</v>
      </c>
      <c r="I74" s="5">
        <f t="shared" ca="1" si="20"/>
        <v>0</v>
      </c>
      <c r="J74">
        <f ca="1">AVERAGE($H$6:H74)</f>
        <v>5.1014492753623184</v>
      </c>
    </row>
    <row r="75" spans="1:10">
      <c r="A75" s="1">
        <v>70</v>
      </c>
      <c r="B75" s="4">
        <f t="shared" ca="1" si="21"/>
        <v>4</v>
      </c>
      <c r="C75" s="5">
        <f t="shared" ca="1" si="16"/>
        <v>373</v>
      </c>
      <c r="D75" s="10">
        <f t="shared" ca="1" si="23"/>
        <v>4</v>
      </c>
      <c r="E75" s="4">
        <f t="shared" ca="1" si="17"/>
        <v>375</v>
      </c>
      <c r="F75" s="15">
        <f t="shared" ca="1" si="22"/>
        <v>6</v>
      </c>
      <c r="G75" s="5">
        <f t="shared" ca="1" si="18"/>
        <v>381</v>
      </c>
      <c r="H75" s="4">
        <f t="shared" ca="1" si="19"/>
        <v>8</v>
      </c>
      <c r="I75" s="5">
        <f t="shared" ca="1" si="20"/>
        <v>0</v>
      </c>
      <c r="J75">
        <f ca="1">AVERAGE($H$6:H75)</f>
        <v>5.1428571428571432</v>
      </c>
    </row>
    <row r="76" spans="1:10">
      <c r="A76" s="1">
        <v>71</v>
      </c>
      <c r="B76" s="4">
        <f t="shared" ca="1" si="21"/>
        <v>1</v>
      </c>
      <c r="C76" s="5">
        <f t="shared" ca="1" si="16"/>
        <v>374</v>
      </c>
      <c r="D76" s="10">
        <f t="shared" ca="1" si="23"/>
        <v>1</v>
      </c>
      <c r="E76" s="4">
        <f t="shared" ca="1" si="17"/>
        <v>381</v>
      </c>
      <c r="F76" s="15">
        <f t="shared" ca="1" si="22"/>
        <v>1</v>
      </c>
      <c r="G76" s="5">
        <f t="shared" ca="1" si="18"/>
        <v>382</v>
      </c>
      <c r="H76" s="4">
        <f t="shared" ca="1" si="19"/>
        <v>8</v>
      </c>
      <c r="I76" s="5">
        <f t="shared" ca="1" si="20"/>
        <v>0</v>
      </c>
      <c r="J76">
        <f ca="1">AVERAGE($H$6:H76)</f>
        <v>5.183098591549296</v>
      </c>
    </row>
    <row r="77" spans="1:10">
      <c r="A77" s="1">
        <v>72</v>
      </c>
      <c r="B77" s="4">
        <f t="shared" ca="1" si="21"/>
        <v>10</v>
      </c>
      <c r="C77" s="5">
        <f t="shared" ca="1" si="16"/>
        <v>384</v>
      </c>
      <c r="D77" s="10">
        <f t="shared" ca="1" si="23"/>
        <v>10</v>
      </c>
      <c r="E77" s="4">
        <f t="shared" ca="1" si="17"/>
        <v>384</v>
      </c>
      <c r="F77" s="15">
        <f t="shared" ca="1" si="22"/>
        <v>5</v>
      </c>
      <c r="G77" s="5">
        <f t="shared" ca="1" si="18"/>
        <v>389</v>
      </c>
      <c r="H77" s="4">
        <f t="shared" ca="1" si="19"/>
        <v>5</v>
      </c>
      <c r="I77" s="5">
        <f t="shared" ca="1" si="20"/>
        <v>2</v>
      </c>
      <c r="J77">
        <f ca="1">AVERAGE($H$6:H77)</f>
        <v>5.1805555555555554</v>
      </c>
    </row>
    <row r="78" spans="1:10">
      <c r="A78" s="1">
        <v>73</v>
      </c>
      <c r="B78" s="4">
        <f t="shared" ca="1" si="21"/>
        <v>4</v>
      </c>
      <c r="C78" s="5">
        <f t="shared" ca="1" si="16"/>
        <v>388</v>
      </c>
      <c r="D78" s="10">
        <f t="shared" ca="1" si="23"/>
        <v>4</v>
      </c>
      <c r="E78" s="4">
        <f t="shared" ca="1" si="17"/>
        <v>389</v>
      </c>
      <c r="F78" s="15">
        <f t="shared" ca="1" si="22"/>
        <v>4</v>
      </c>
      <c r="G78" s="5">
        <f t="shared" ca="1" si="18"/>
        <v>393</v>
      </c>
      <c r="H78" s="4">
        <f t="shared" ca="1" si="19"/>
        <v>5</v>
      </c>
      <c r="I78" s="5">
        <f t="shared" ca="1" si="20"/>
        <v>0</v>
      </c>
      <c r="J78">
        <f ca="1">AVERAGE($H$6:H78)</f>
        <v>5.1780821917808222</v>
      </c>
    </row>
    <row r="79" spans="1:10">
      <c r="A79" s="1">
        <v>74</v>
      </c>
      <c r="B79" s="4">
        <f t="shared" ca="1" si="21"/>
        <v>4</v>
      </c>
      <c r="C79" s="5">
        <f t="shared" ca="1" si="16"/>
        <v>392</v>
      </c>
      <c r="D79" s="10">
        <f t="shared" ca="1" si="23"/>
        <v>4</v>
      </c>
      <c r="E79" s="4">
        <f t="shared" ca="1" si="17"/>
        <v>393</v>
      </c>
      <c r="F79" s="15">
        <f t="shared" ca="1" si="22"/>
        <v>1</v>
      </c>
      <c r="G79" s="5">
        <f t="shared" ca="1" si="18"/>
        <v>394</v>
      </c>
      <c r="H79" s="4">
        <f t="shared" ca="1" si="19"/>
        <v>2</v>
      </c>
      <c r="I79" s="5">
        <f t="shared" ca="1" si="20"/>
        <v>0</v>
      </c>
      <c r="J79">
        <f ca="1">AVERAGE($H$6:H79)</f>
        <v>5.1351351351351351</v>
      </c>
    </row>
    <row r="80" spans="1:10">
      <c r="A80" s="1">
        <v>75</v>
      </c>
      <c r="B80" s="4">
        <f t="shared" ca="1" si="21"/>
        <v>9</v>
      </c>
      <c r="C80" s="5">
        <f t="shared" ca="1" si="16"/>
        <v>401</v>
      </c>
      <c r="D80" s="10">
        <f t="shared" ca="1" si="23"/>
        <v>9</v>
      </c>
      <c r="E80" s="4">
        <f t="shared" ca="1" si="17"/>
        <v>401</v>
      </c>
      <c r="F80" s="15">
        <f t="shared" ca="1" si="22"/>
        <v>6</v>
      </c>
      <c r="G80" s="5">
        <f t="shared" ca="1" si="18"/>
        <v>407</v>
      </c>
      <c r="H80" s="4">
        <f t="shared" ca="1" si="19"/>
        <v>6</v>
      </c>
      <c r="I80" s="5">
        <f t="shared" ca="1" si="20"/>
        <v>7</v>
      </c>
      <c r="J80">
        <f ca="1">AVERAGE($H$6:H80)</f>
        <v>5.1466666666666665</v>
      </c>
    </row>
    <row r="81" spans="1:10">
      <c r="A81" s="1">
        <v>76</v>
      </c>
      <c r="B81" s="4">
        <f t="shared" ca="1" si="21"/>
        <v>5</v>
      </c>
      <c r="C81" s="5">
        <f t="shared" ca="1" si="16"/>
        <v>406</v>
      </c>
      <c r="D81" s="10">
        <f t="shared" ca="1" si="23"/>
        <v>5</v>
      </c>
      <c r="E81" s="4">
        <f t="shared" ca="1" si="17"/>
        <v>407</v>
      </c>
      <c r="F81" s="15">
        <f t="shared" ca="1" si="22"/>
        <v>1</v>
      </c>
      <c r="G81" s="5">
        <f t="shared" ca="1" si="18"/>
        <v>408</v>
      </c>
      <c r="H81" s="4">
        <f t="shared" ca="1" si="19"/>
        <v>2</v>
      </c>
      <c r="I81" s="5">
        <f t="shared" ca="1" si="20"/>
        <v>0</v>
      </c>
      <c r="J81">
        <f ca="1">AVERAGE($H$6:H81)</f>
        <v>5.1052631578947372</v>
      </c>
    </row>
    <row r="82" spans="1:10">
      <c r="A82" s="1">
        <v>77</v>
      </c>
      <c r="B82" s="4">
        <f t="shared" ca="1" si="21"/>
        <v>1</v>
      </c>
      <c r="C82" s="5">
        <f t="shared" ca="1" si="16"/>
        <v>407</v>
      </c>
      <c r="D82" s="10">
        <f t="shared" ca="1" si="23"/>
        <v>1</v>
      </c>
      <c r="E82" s="4">
        <f t="shared" ca="1" si="17"/>
        <v>408</v>
      </c>
      <c r="F82" s="15">
        <f t="shared" ca="1" si="22"/>
        <v>6</v>
      </c>
      <c r="G82" s="5">
        <f t="shared" ca="1" si="18"/>
        <v>414</v>
      </c>
      <c r="H82" s="4">
        <f t="shared" ca="1" si="19"/>
        <v>7</v>
      </c>
      <c r="I82" s="5">
        <f t="shared" ca="1" si="20"/>
        <v>0</v>
      </c>
      <c r="J82">
        <f ca="1">AVERAGE($H$6:H82)</f>
        <v>5.1298701298701301</v>
      </c>
    </row>
    <row r="83" spans="1:10">
      <c r="A83" s="1">
        <v>78</v>
      </c>
      <c r="B83" s="4">
        <f t="shared" ca="1" si="21"/>
        <v>3</v>
      </c>
      <c r="C83" s="5">
        <f t="shared" ca="1" si="16"/>
        <v>410</v>
      </c>
      <c r="D83" s="10">
        <f t="shared" ca="1" si="23"/>
        <v>3</v>
      </c>
      <c r="E83" s="4">
        <f t="shared" ca="1" si="17"/>
        <v>414</v>
      </c>
      <c r="F83" s="15">
        <f t="shared" ca="1" si="22"/>
        <v>1</v>
      </c>
      <c r="G83" s="5">
        <f t="shared" ca="1" si="18"/>
        <v>415</v>
      </c>
      <c r="H83" s="4">
        <f t="shared" ca="1" si="19"/>
        <v>5</v>
      </c>
      <c r="I83" s="5">
        <f t="shared" ca="1" si="20"/>
        <v>0</v>
      </c>
      <c r="J83">
        <f ca="1">AVERAGE($H$6:H83)</f>
        <v>5.1282051282051286</v>
      </c>
    </row>
    <row r="84" spans="1:10">
      <c r="A84" s="1">
        <v>79</v>
      </c>
      <c r="B84" s="4">
        <f t="shared" ca="1" si="21"/>
        <v>2</v>
      </c>
      <c r="C84" s="5">
        <f t="shared" ca="1" si="16"/>
        <v>412</v>
      </c>
      <c r="D84" s="10">
        <f t="shared" ca="1" si="23"/>
        <v>2</v>
      </c>
      <c r="E84" s="4">
        <f t="shared" ca="1" si="17"/>
        <v>415</v>
      </c>
      <c r="F84" s="15">
        <f t="shared" ca="1" si="22"/>
        <v>3</v>
      </c>
      <c r="G84" s="5">
        <f t="shared" ca="1" si="18"/>
        <v>418</v>
      </c>
      <c r="H84" s="4">
        <f t="shared" ca="1" si="19"/>
        <v>6</v>
      </c>
      <c r="I84" s="5">
        <f t="shared" ca="1" si="20"/>
        <v>0</v>
      </c>
      <c r="J84">
        <f ca="1">AVERAGE($H$6:H84)</f>
        <v>5.1392405063291138</v>
      </c>
    </row>
    <row r="85" spans="1:10">
      <c r="A85" s="1">
        <v>80</v>
      </c>
      <c r="B85" s="4">
        <f t="shared" ca="1" si="21"/>
        <v>5</v>
      </c>
      <c r="C85" s="5">
        <f t="shared" ca="1" si="16"/>
        <v>417</v>
      </c>
      <c r="D85" s="10">
        <f t="shared" ca="1" si="23"/>
        <v>5</v>
      </c>
      <c r="E85" s="4">
        <f t="shared" ca="1" si="17"/>
        <v>418</v>
      </c>
      <c r="F85" s="15">
        <f t="shared" ca="1" si="22"/>
        <v>6</v>
      </c>
      <c r="G85" s="5">
        <f t="shared" ca="1" si="18"/>
        <v>424</v>
      </c>
      <c r="H85" s="4">
        <f t="shared" ca="1" si="19"/>
        <v>7</v>
      </c>
      <c r="I85" s="5">
        <f t="shared" ca="1" si="20"/>
        <v>0</v>
      </c>
      <c r="J85">
        <f ca="1">AVERAGE($H$6:H85)</f>
        <v>5.1624999999999996</v>
      </c>
    </row>
    <row r="86" spans="1:10">
      <c r="A86" s="1">
        <v>81</v>
      </c>
      <c r="B86" s="4">
        <f t="shared" ca="1" si="21"/>
        <v>6</v>
      </c>
      <c r="C86" s="5">
        <f t="shared" ca="1" si="16"/>
        <v>423</v>
      </c>
      <c r="D86" s="10">
        <f t="shared" ca="1" si="23"/>
        <v>6</v>
      </c>
      <c r="E86" s="4">
        <f t="shared" ca="1" si="17"/>
        <v>424</v>
      </c>
      <c r="F86" s="15">
        <f t="shared" ca="1" si="22"/>
        <v>3</v>
      </c>
      <c r="G86" s="5">
        <f t="shared" ca="1" si="18"/>
        <v>427</v>
      </c>
      <c r="H86" s="4">
        <f t="shared" ca="1" si="19"/>
        <v>4</v>
      </c>
      <c r="I86" s="5">
        <f t="shared" ca="1" si="20"/>
        <v>0</v>
      </c>
      <c r="J86">
        <f ca="1">AVERAGE($H$6:H86)</f>
        <v>5.1481481481481479</v>
      </c>
    </row>
    <row r="87" spans="1:10">
      <c r="A87" s="1">
        <v>82</v>
      </c>
      <c r="B87" s="4">
        <f t="shared" ca="1" si="21"/>
        <v>2</v>
      </c>
      <c r="C87" s="5">
        <f t="shared" ca="1" si="16"/>
        <v>425</v>
      </c>
      <c r="D87" s="10">
        <f t="shared" ca="1" si="23"/>
        <v>2</v>
      </c>
      <c r="E87" s="4">
        <f t="shared" ca="1" si="17"/>
        <v>427</v>
      </c>
      <c r="F87" s="15">
        <f t="shared" ca="1" si="22"/>
        <v>3</v>
      </c>
      <c r="G87" s="5">
        <f t="shared" ca="1" si="18"/>
        <v>430</v>
      </c>
      <c r="H87" s="4">
        <f t="shared" ca="1" si="19"/>
        <v>5</v>
      </c>
      <c r="I87" s="5">
        <f t="shared" ca="1" si="20"/>
        <v>0</v>
      </c>
      <c r="J87">
        <f ca="1">AVERAGE($H$6:H87)</f>
        <v>5.1463414634146343</v>
      </c>
    </row>
    <row r="88" spans="1:10">
      <c r="A88" s="1">
        <v>83</v>
      </c>
      <c r="B88" s="4">
        <f t="shared" ca="1" si="21"/>
        <v>8</v>
      </c>
      <c r="C88" s="5">
        <f t="shared" ca="1" si="16"/>
        <v>433</v>
      </c>
      <c r="D88" s="10">
        <f t="shared" ca="1" si="23"/>
        <v>8</v>
      </c>
      <c r="E88" s="4">
        <f t="shared" ca="1" si="17"/>
        <v>433</v>
      </c>
      <c r="F88" s="15">
        <f t="shared" ca="1" si="22"/>
        <v>2</v>
      </c>
      <c r="G88" s="5">
        <f t="shared" ca="1" si="18"/>
        <v>435</v>
      </c>
      <c r="H88" s="4">
        <f t="shared" ca="1" si="19"/>
        <v>2</v>
      </c>
      <c r="I88" s="5">
        <f t="shared" ca="1" si="20"/>
        <v>3</v>
      </c>
      <c r="J88">
        <f ca="1">AVERAGE($H$6:H88)</f>
        <v>5.1084337349397586</v>
      </c>
    </row>
    <row r="89" spans="1:10">
      <c r="A89" s="1">
        <v>84</v>
      </c>
      <c r="B89" s="4">
        <f t="shared" ca="1" si="21"/>
        <v>2</v>
      </c>
      <c r="C89" s="5">
        <f t="shared" ca="1" si="16"/>
        <v>435</v>
      </c>
      <c r="D89" s="10">
        <f t="shared" ca="1" si="23"/>
        <v>2</v>
      </c>
      <c r="E89" s="4">
        <f t="shared" ca="1" si="17"/>
        <v>435</v>
      </c>
      <c r="F89" s="15">
        <f t="shared" ca="1" si="22"/>
        <v>6</v>
      </c>
      <c r="G89" s="5">
        <f t="shared" ca="1" si="18"/>
        <v>441</v>
      </c>
      <c r="H89" s="4">
        <f t="shared" ca="1" si="19"/>
        <v>6</v>
      </c>
      <c r="I89" s="5">
        <f t="shared" ca="1" si="20"/>
        <v>0</v>
      </c>
      <c r="J89">
        <f ca="1">AVERAGE($H$6:H89)</f>
        <v>5.1190476190476186</v>
      </c>
    </row>
    <row r="90" spans="1:10">
      <c r="A90" s="1">
        <v>85</v>
      </c>
      <c r="B90" s="4">
        <f t="shared" ca="1" si="21"/>
        <v>1</v>
      </c>
      <c r="C90" s="5">
        <f t="shared" ca="1" si="16"/>
        <v>436</v>
      </c>
      <c r="D90" s="10">
        <f t="shared" ca="1" si="23"/>
        <v>1</v>
      </c>
      <c r="E90" s="4">
        <f t="shared" ca="1" si="17"/>
        <v>441</v>
      </c>
      <c r="F90" s="15">
        <f t="shared" ca="1" si="22"/>
        <v>1</v>
      </c>
      <c r="G90" s="5">
        <f t="shared" ca="1" si="18"/>
        <v>442</v>
      </c>
      <c r="H90" s="4">
        <f t="shared" ca="1" si="19"/>
        <v>6</v>
      </c>
      <c r="I90" s="5">
        <f t="shared" ca="1" si="20"/>
        <v>0</v>
      </c>
      <c r="J90">
        <f ca="1">AVERAGE($H$6:H90)</f>
        <v>5.1294117647058828</v>
      </c>
    </row>
    <row r="91" spans="1:10">
      <c r="A91" s="1">
        <v>86</v>
      </c>
      <c r="B91" s="4">
        <f t="shared" ca="1" si="21"/>
        <v>8</v>
      </c>
      <c r="C91" s="5">
        <f t="shared" ca="1" si="16"/>
        <v>444</v>
      </c>
      <c r="D91" s="10">
        <f t="shared" ca="1" si="23"/>
        <v>8</v>
      </c>
      <c r="E91" s="4">
        <f t="shared" ca="1" si="17"/>
        <v>444</v>
      </c>
      <c r="F91" s="15">
        <f t="shared" ca="1" si="22"/>
        <v>1</v>
      </c>
      <c r="G91" s="5">
        <f t="shared" ca="1" si="18"/>
        <v>445</v>
      </c>
      <c r="H91" s="4">
        <f t="shared" ca="1" si="19"/>
        <v>1</v>
      </c>
      <c r="I91" s="5">
        <f t="shared" ca="1" si="20"/>
        <v>2</v>
      </c>
      <c r="J91">
        <f ca="1">AVERAGE($H$6:H91)</f>
        <v>5.0813953488372094</v>
      </c>
    </row>
    <row r="92" spans="1:10">
      <c r="A92" s="1">
        <v>87</v>
      </c>
      <c r="B92" s="4">
        <f t="shared" ca="1" si="21"/>
        <v>3</v>
      </c>
      <c r="C92" s="5">
        <f t="shared" ca="1" si="16"/>
        <v>447</v>
      </c>
      <c r="D92" s="10">
        <f t="shared" ca="1" si="23"/>
        <v>3</v>
      </c>
      <c r="E92" s="4">
        <f t="shared" ca="1" si="17"/>
        <v>447</v>
      </c>
      <c r="F92" s="15">
        <f t="shared" ca="1" si="22"/>
        <v>6</v>
      </c>
      <c r="G92" s="5">
        <f t="shared" ca="1" si="18"/>
        <v>453</v>
      </c>
      <c r="H92" s="4">
        <f t="shared" ca="1" si="19"/>
        <v>6</v>
      </c>
      <c r="I92" s="5">
        <f t="shared" ca="1" si="20"/>
        <v>2</v>
      </c>
      <c r="J92">
        <f ca="1">AVERAGE($H$6:H92)</f>
        <v>5.0919540229885056</v>
      </c>
    </row>
    <row r="93" spans="1:10">
      <c r="A93" s="1">
        <v>88</v>
      </c>
      <c r="B93" s="4">
        <f t="shared" ca="1" si="21"/>
        <v>8</v>
      </c>
      <c r="C93" s="5">
        <f t="shared" ca="1" si="16"/>
        <v>455</v>
      </c>
      <c r="D93" s="10">
        <f t="shared" ca="1" si="23"/>
        <v>8</v>
      </c>
      <c r="E93" s="4">
        <f t="shared" ca="1" si="17"/>
        <v>455</v>
      </c>
      <c r="F93" s="15">
        <f t="shared" ca="1" si="22"/>
        <v>1</v>
      </c>
      <c r="G93" s="5">
        <f t="shared" ca="1" si="18"/>
        <v>456</v>
      </c>
      <c r="H93" s="4">
        <f t="shared" ca="1" si="19"/>
        <v>1</v>
      </c>
      <c r="I93" s="5">
        <f t="shared" ca="1" si="20"/>
        <v>2</v>
      </c>
      <c r="J93">
        <f ca="1">AVERAGE($H$6:H93)</f>
        <v>5.0454545454545459</v>
      </c>
    </row>
    <row r="94" spans="1:10">
      <c r="A94" s="1">
        <v>89</v>
      </c>
      <c r="B94" s="4">
        <f t="shared" ca="1" si="21"/>
        <v>4</v>
      </c>
      <c r="C94" s="5">
        <f t="shared" ca="1" si="16"/>
        <v>459</v>
      </c>
      <c r="D94" s="10">
        <f t="shared" ca="1" si="23"/>
        <v>4</v>
      </c>
      <c r="E94" s="4">
        <f t="shared" ca="1" si="17"/>
        <v>459</v>
      </c>
      <c r="F94" s="15">
        <f t="shared" ca="1" si="22"/>
        <v>1</v>
      </c>
      <c r="G94" s="5">
        <f t="shared" ca="1" si="18"/>
        <v>460</v>
      </c>
      <c r="H94" s="4">
        <f t="shared" ca="1" si="19"/>
        <v>1</v>
      </c>
      <c r="I94" s="5">
        <f t="shared" ca="1" si="20"/>
        <v>3</v>
      </c>
      <c r="J94">
        <f ca="1">AVERAGE($H$6:H94)</f>
        <v>5</v>
      </c>
    </row>
    <row r="95" spans="1:10">
      <c r="A95" s="1">
        <v>90</v>
      </c>
      <c r="B95" s="4">
        <f t="shared" ca="1" si="21"/>
        <v>5</v>
      </c>
      <c r="C95" s="5">
        <f t="shared" ca="1" si="16"/>
        <v>464</v>
      </c>
      <c r="D95" s="10">
        <f t="shared" ca="1" si="23"/>
        <v>5</v>
      </c>
      <c r="E95" s="4">
        <f t="shared" ca="1" si="17"/>
        <v>464</v>
      </c>
      <c r="F95" s="15">
        <f t="shared" ca="1" si="22"/>
        <v>1</v>
      </c>
      <c r="G95" s="5">
        <f t="shared" ca="1" si="18"/>
        <v>465</v>
      </c>
      <c r="H95" s="4">
        <f t="shared" ca="1" si="19"/>
        <v>1</v>
      </c>
      <c r="I95" s="5">
        <f t="shared" ca="1" si="20"/>
        <v>4</v>
      </c>
      <c r="J95">
        <f ca="1">AVERAGE($H$6:H95)</f>
        <v>4.9555555555555557</v>
      </c>
    </row>
    <row r="96" spans="1:10">
      <c r="A96" s="1">
        <v>91</v>
      </c>
      <c r="B96" s="4">
        <f t="shared" ca="1" si="21"/>
        <v>5</v>
      </c>
      <c r="C96" s="5">
        <f t="shared" ca="1" si="16"/>
        <v>469</v>
      </c>
      <c r="D96" s="10">
        <f t="shared" ca="1" si="23"/>
        <v>5</v>
      </c>
      <c r="E96" s="4">
        <f t="shared" ca="1" si="17"/>
        <v>469</v>
      </c>
      <c r="F96" s="15">
        <f t="shared" ca="1" si="22"/>
        <v>5</v>
      </c>
      <c r="G96" s="5">
        <f t="shared" ca="1" si="18"/>
        <v>474</v>
      </c>
      <c r="H96" s="4">
        <f t="shared" ca="1" si="19"/>
        <v>5</v>
      </c>
      <c r="I96" s="5">
        <f t="shared" ca="1" si="20"/>
        <v>4</v>
      </c>
      <c r="J96">
        <f ca="1">AVERAGE($H$6:H96)</f>
        <v>4.9560439560439562</v>
      </c>
    </row>
    <row r="97" spans="1:10">
      <c r="A97" s="1">
        <v>92</v>
      </c>
      <c r="B97" s="4">
        <f t="shared" ca="1" si="21"/>
        <v>9</v>
      </c>
      <c r="C97" s="5">
        <f t="shared" ca="1" si="16"/>
        <v>478</v>
      </c>
      <c r="D97" s="10">
        <f t="shared" ca="1" si="23"/>
        <v>9</v>
      </c>
      <c r="E97" s="4">
        <f t="shared" ca="1" si="17"/>
        <v>478</v>
      </c>
      <c r="F97" s="15">
        <f t="shared" ca="1" si="22"/>
        <v>6</v>
      </c>
      <c r="G97" s="5">
        <f t="shared" ca="1" si="18"/>
        <v>484</v>
      </c>
      <c r="H97" s="4">
        <f t="shared" ca="1" si="19"/>
        <v>6</v>
      </c>
      <c r="I97" s="5">
        <f t="shared" ca="1" si="20"/>
        <v>4</v>
      </c>
      <c r="J97">
        <f ca="1">AVERAGE($H$6:H97)</f>
        <v>4.9673913043478262</v>
      </c>
    </row>
    <row r="98" spans="1:10">
      <c r="A98" s="1">
        <v>93</v>
      </c>
      <c r="B98" s="4">
        <f t="shared" ca="1" si="21"/>
        <v>8</v>
      </c>
      <c r="C98" s="5">
        <f t="shared" ca="1" si="16"/>
        <v>486</v>
      </c>
      <c r="D98" s="10">
        <f t="shared" ca="1" si="23"/>
        <v>8</v>
      </c>
      <c r="E98" s="4">
        <f t="shared" ca="1" si="17"/>
        <v>486</v>
      </c>
      <c r="F98" s="15">
        <f t="shared" ca="1" si="22"/>
        <v>2</v>
      </c>
      <c r="G98" s="5">
        <f t="shared" ca="1" si="18"/>
        <v>488</v>
      </c>
      <c r="H98" s="4">
        <f t="shared" ca="1" si="19"/>
        <v>2</v>
      </c>
      <c r="I98" s="5">
        <f t="shared" ca="1" si="20"/>
        <v>2</v>
      </c>
      <c r="J98">
        <f ca="1">AVERAGE($H$6:H98)</f>
        <v>4.935483870967742</v>
      </c>
    </row>
    <row r="99" spans="1:10">
      <c r="A99" s="1">
        <v>94</v>
      </c>
      <c r="B99" s="4">
        <f t="shared" ca="1" si="21"/>
        <v>3</v>
      </c>
      <c r="C99" s="5">
        <f t="shared" ca="1" si="16"/>
        <v>489</v>
      </c>
      <c r="D99" s="10">
        <f t="shared" ca="1" si="23"/>
        <v>3</v>
      </c>
      <c r="E99" s="4">
        <f t="shared" ca="1" si="17"/>
        <v>489</v>
      </c>
      <c r="F99" s="15">
        <f t="shared" ca="1" si="22"/>
        <v>1</v>
      </c>
      <c r="G99" s="5">
        <f t="shared" ca="1" si="18"/>
        <v>490</v>
      </c>
      <c r="H99" s="4">
        <f t="shared" ca="1" si="19"/>
        <v>1</v>
      </c>
      <c r="I99" s="5">
        <f t="shared" ca="1" si="20"/>
        <v>1</v>
      </c>
      <c r="J99">
        <f ca="1">AVERAGE($H$6:H99)</f>
        <v>4.8936170212765955</v>
      </c>
    </row>
    <row r="100" spans="1:10">
      <c r="A100" s="1">
        <v>95</v>
      </c>
      <c r="B100" s="4">
        <f t="shared" ca="1" si="21"/>
        <v>7</v>
      </c>
      <c r="C100" s="5">
        <f t="shared" ca="1" si="16"/>
        <v>496</v>
      </c>
      <c r="D100" s="10">
        <f t="shared" ca="1" si="23"/>
        <v>7</v>
      </c>
      <c r="E100" s="4">
        <f t="shared" ca="1" si="17"/>
        <v>496</v>
      </c>
      <c r="F100" s="15">
        <f t="shared" ca="1" si="22"/>
        <v>3</v>
      </c>
      <c r="G100" s="5">
        <f t="shared" ca="1" si="18"/>
        <v>499</v>
      </c>
      <c r="H100" s="4">
        <f t="shared" ca="1" si="19"/>
        <v>3</v>
      </c>
      <c r="I100" s="5">
        <f t="shared" ca="1" si="20"/>
        <v>6</v>
      </c>
      <c r="J100">
        <f ca="1">AVERAGE($H$6:H100)</f>
        <v>4.8736842105263154</v>
      </c>
    </row>
    <row r="101" spans="1:10">
      <c r="A101" s="1">
        <v>96</v>
      </c>
      <c r="B101" s="4">
        <f t="shared" ca="1" si="21"/>
        <v>3</v>
      </c>
      <c r="C101" s="5">
        <f t="shared" ca="1" si="16"/>
        <v>499</v>
      </c>
      <c r="D101" s="10">
        <f t="shared" ca="1" si="23"/>
        <v>3</v>
      </c>
      <c r="E101" s="4">
        <f t="shared" ca="1" si="17"/>
        <v>499</v>
      </c>
      <c r="F101" s="15">
        <f t="shared" ca="1" si="22"/>
        <v>6</v>
      </c>
      <c r="G101" s="5">
        <f t="shared" ca="1" si="18"/>
        <v>505</v>
      </c>
      <c r="H101" s="4">
        <f t="shared" ca="1" si="19"/>
        <v>6</v>
      </c>
      <c r="I101" s="5">
        <f t="shared" ca="1" si="20"/>
        <v>0</v>
      </c>
      <c r="J101">
        <f ca="1">AVERAGE($H$6:H101)</f>
        <v>4.885416666666667</v>
      </c>
    </row>
    <row r="102" spans="1:10">
      <c r="A102" s="1">
        <v>97</v>
      </c>
      <c r="B102" s="4">
        <f t="shared" ca="1" si="21"/>
        <v>10</v>
      </c>
      <c r="C102" s="5">
        <f t="shared" ca="1" si="16"/>
        <v>509</v>
      </c>
      <c r="D102" s="10">
        <f t="shared" ca="1" si="23"/>
        <v>10</v>
      </c>
      <c r="E102" s="4">
        <f t="shared" ca="1" si="17"/>
        <v>509</v>
      </c>
      <c r="F102" s="15">
        <f t="shared" ca="1" si="22"/>
        <v>4</v>
      </c>
      <c r="G102" s="5">
        <f t="shared" ca="1" si="18"/>
        <v>513</v>
      </c>
      <c r="H102" s="4">
        <f t="shared" ca="1" si="19"/>
        <v>4</v>
      </c>
      <c r="I102" s="5">
        <f t="shared" ca="1" si="20"/>
        <v>4</v>
      </c>
      <c r="J102">
        <f ca="1">AVERAGE($H$6:H102)</f>
        <v>4.8762886597938149</v>
      </c>
    </row>
    <row r="103" spans="1:10">
      <c r="A103" s="1">
        <v>98</v>
      </c>
      <c r="B103" s="4">
        <f t="shared" ca="1" si="21"/>
        <v>9</v>
      </c>
      <c r="C103" s="5">
        <f t="shared" ca="1" si="16"/>
        <v>518</v>
      </c>
      <c r="D103" s="10">
        <f t="shared" ca="1" si="23"/>
        <v>9</v>
      </c>
      <c r="E103" s="4">
        <f t="shared" ca="1" si="17"/>
        <v>518</v>
      </c>
      <c r="F103" s="15">
        <f t="shared" ca="1" si="22"/>
        <v>4</v>
      </c>
      <c r="G103" s="5">
        <f t="shared" ca="1" si="18"/>
        <v>522</v>
      </c>
      <c r="H103" s="4">
        <f t="shared" ca="1" si="19"/>
        <v>4</v>
      </c>
      <c r="I103" s="5">
        <f t="shared" ca="1" si="20"/>
        <v>5</v>
      </c>
      <c r="J103">
        <f ca="1">AVERAGE($H$6:H103)</f>
        <v>4.8673469387755102</v>
      </c>
    </row>
    <row r="104" spans="1:10">
      <c r="A104" s="1">
        <v>99</v>
      </c>
      <c r="B104" s="4">
        <f t="shared" ca="1" si="21"/>
        <v>7</v>
      </c>
      <c r="C104" s="5">
        <f t="shared" ca="1" si="16"/>
        <v>525</v>
      </c>
      <c r="D104" s="10">
        <f t="shared" ca="1" si="23"/>
        <v>7</v>
      </c>
      <c r="E104" s="4">
        <f t="shared" ca="1" si="17"/>
        <v>525</v>
      </c>
      <c r="F104" s="15">
        <f t="shared" ca="1" si="22"/>
        <v>1</v>
      </c>
      <c r="G104" s="5">
        <f t="shared" ca="1" si="18"/>
        <v>526</v>
      </c>
      <c r="H104" s="4">
        <f t="shared" ca="1" si="19"/>
        <v>1</v>
      </c>
      <c r="I104" s="5">
        <f t="shared" ca="1" si="20"/>
        <v>3</v>
      </c>
      <c r="J104">
        <f ca="1">AVERAGE($H$6:H104)</f>
        <v>4.8282828282828278</v>
      </c>
    </row>
    <row r="105" spans="1:10">
      <c r="A105" s="1">
        <v>100</v>
      </c>
      <c r="B105" s="4">
        <f t="shared" ca="1" si="21"/>
        <v>7</v>
      </c>
      <c r="C105" s="5">
        <f t="shared" ca="1" si="16"/>
        <v>532</v>
      </c>
      <c r="D105" s="10">
        <f t="shared" ca="1" si="23"/>
        <v>7</v>
      </c>
      <c r="E105" s="4">
        <f t="shared" ca="1" si="17"/>
        <v>532</v>
      </c>
      <c r="F105" s="15">
        <f t="shared" ca="1" si="22"/>
        <v>2</v>
      </c>
      <c r="G105" s="5">
        <f t="shared" ca="1" si="18"/>
        <v>534</v>
      </c>
      <c r="H105" s="4">
        <f t="shared" ca="1" si="19"/>
        <v>2</v>
      </c>
      <c r="I105" s="5">
        <f t="shared" ca="1" si="20"/>
        <v>6</v>
      </c>
      <c r="J105">
        <f ca="1">AVERAGE($H$6:H105)</f>
        <v>4.8</v>
      </c>
    </row>
    <row r="106" spans="1:10">
      <c r="A106" s="1">
        <v>101</v>
      </c>
      <c r="B106" s="4">
        <f t="shared" ca="1" si="21"/>
        <v>6</v>
      </c>
      <c r="C106" s="5">
        <f t="shared" ca="1" si="16"/>
        <v>538</v>
      </c>
      <c r="D106" s="10">
        <f t="shared" ca="1" si="23"/>
        <v>6</v>
      </c>
      <c r="E106" s="4">
        <f t="shared" ca="1" si="17"/>
        <v>538</v>
      </c>
      <c r="F106" s="15">
        <f t="shared" ca="1" si="22"/>
        <v>4</v>
      </c>
      <c r="G106" s="5">
        <f t="shared" ca="1" si="18"/>
        <v>542</v>
      </c>
      <c r="H106" s="4">
        <f t="shared" ca="1" si="19"/>
        <v>4</v>
      </c>
      <c r="I106" s="5">
        <f t="shared" ca="1" si="20"/>
        <v>4</v>
      </c>
      <c r="J106">
        <f ca="1">AVERAGE($H$6:H106)</f>
        <v>4.7920792079207919</v>
      </c>
    </row>
    <row r="107" spans="1:10">
      <c r="A107" s="1">
        <v>102</v>
      </c>
      <c r="B107" s="4">
        <f t="shared" ca="1" si="21"/>
        <v>3</v>
      </c>
      <c r="C107" s="5">
        <f t="shared" ca="1" si="16"/>
        <v>541</v>
      </c>
      <c r="D107" s="10">
        <f t="shared" ca="1" si="23"/>
        <v>3</v>
      </c>
      <c r="E107" s="4">
        <f t="shared" ca="1" si="17"/>
        <v>542</v>
      </c>
      <c r="F107" s="15">
        <f t="shared" ca="1" si="22"/>
        <v>6</v>
      </c>
      <c r="G107" s="5">
        <f t="shared" ca="1" si="18"/>
        <v>548</v>
      </c>
      <c r="H107" s="4">
        <f t="shared" ca="1" si="19"/>
        <v>7</v>
      </c>
      <c r="I107" s="5">
        <f t="shared" ca="1" si="20"/>
        <v>0</v>
      </c>
      <c r="J107">
        <f ca="1">AVERAGE($H$6:H107)</f>
        <v>4.8137254901960782</v>
      </c>
    </row>
    <row r="108" spans="1:10">
      <c r="A108" s="1">
        <v>103</v>
      </c>
      <c r="B108" s="4">
        <f t="shared" ca="1" si="21"/>
        <v>3</v>
      </c>
      <c r="C108" s="5">
        <f t="shared" ca="1" si="16"/>
        <v>544</v>
      </c>
      <c r="D108" s="10">
        <f t="shared" ca="1" si="23"/>
        <v>3</v>
      </c>
      <c r="E108" s="4">
        <f t="shared" ca="1" si="17"/>
        <v>548</v>
      </c>
      <c r="F108" s="15">
        <f t="shared" ca="1" si="22"/>
        <v>4</v>
      </c>
      <c r="G108" s="5">
        <f t="shared" ca="1" si="18"/>
        <v>552</v>
      </c>
      <c r="H108" s="4">
        <f t="shared" ca="1" si="19"/>
        <v>8</v>
      </c>
      <c r="I108" s="5">
        <f t="shared" ca="1" si="20"/>
        <v>0</v>
      </c>
      <c r="J108">
        <f ca="1">AVERAGE($H$6:H108)</f>
        <v>4.8446601941747574</v>
      </c>
    </row>
    <row r="109" spans="1:10">
      <c r="A109" s="1">
        <v>104</v>
      </c>
      <c r="B109" s="4">
        <f t="shared" ca="1" si="21"/>
        <v>10</v>
      </c>
      <c r="C109" s="5">
        <f t="shared" ca="1" si="16"/>
        <v>554</v>
      </c>
      <c r="D109" s="10">
        <f t="shared" ca="1" si="23"/>
        <v>10</v>
      </c>
      <c r="E109" s="4">
        <f t="shared" ca="1" si="17"/>
        <v>554</v>
      </c>
      <c r="F109" s="15">
        <f t="shared" ca="1" si="22"/>
        <v>2</v>
      </c>
      <c r="G109" s="5">
        <f t="shared" ca="1" si="18"/>
        <v>556</v>
      </c>
      <c r="H109" s="4">
        <f t="shared" ca="1" si="19"/>
        <v>2</v>
      </c>
      <c r="I109" s="5">
        <f t="shared" ca="1" si="20"/>
        <v>2</v>
      </c>
      <c r="J109">
        <f ca="1">AVERAGE($H$6:H109)</f>
        <v>4.8173076923076925</v>
      </c>
    </row>
    <row r="110" spans="1:10">
      <c r="A110" s="1">
        <v>105</v>
      </c>
      <c r="B110" s="4">
        <f t="shared" ca="1" si="21"/>
        <v>8</v>
      </c>
      <c r="C110" s="5">
        <f t="shared" ca="1" si="16"/>
        <v>562</v>
      </c>
      <c r="D110" s="10">
        <f t="shared" ca="1" si="23"/>
        <v>8</v>
      </c>
      <c r="E110" s="4">
        <f t="shared" ca="1" si="17"/>
        <v>562</v>
      </c>
      <c r="F110" s="15">
        <f t="shared" ca="1" si="22"/>
        <v>2</v>
      </c>
      <c r="G110" s="5">
        <f t="shared" ca="1" si="18"/>
        <v>564</v>
      </c>
      <c r="H110" s="4">
        <f t="shared" ca="1" si="19"/>
        <v>2</v>
      </c>
      <c r="I110" s="5">
        <f t="shared" ca="1" si="20"/>
        <v>6</v>
      </c>
      <c r="J110">
        <f ca="1">AVERAGE($H$6:H110)</f>
        <v>4.7904761904761903</v>
      </c>
    </row>
    <row r="111" spans="1:10">
      <c r="A111" s="1">
        <v>106</v>
      </c>
      <c r="B111" s="4">
        <f t="shared" ca="1" si="21"/>
        <v>3</v>
      </c>
      <c r="C111" s="5">
        <f t="shared" ca="1" si="16"/>
        <v>565</v>
      </c>
      <c r="D111" s="10">
        <f t="shared" ca="1" si="23"/>
        <v>3</v>
      </c>
      <c r="E111" s="4">
        <f t="shared" ca="1" si="17"/>
        <v>565</v>
      </c>
      <c r="F111" s="15">
        <f t="shared" ca="1" si="22"/>
        <v>1</v>
      </c>
      <c r="G111" s="5">
        <f t="shared" ca="1" si="18"/>
        <v>566</v>
      </c>
      <c r="H111" s="4">
        <f t="shared" ca="1" si="19"/>
        <v>1</v>
      </c>
      <c r="I111" s="5">
        <f t="shared" ca="1" si="20"/>
        <v>1</v>
      </c>
      <c r="J111">
        <f ca="1">AVERAGE($H$6:H111)</f>
        <v>4.7547169811320753</v>
      </c>
    </row>
    <row r="112" spans="1:10">
      <c r="A112" s="1">
        <v>107</v>
      </c>
      <c r="B112" s="4">
        <f t="shared" ca="1" si="21"/>
        <v>6</v>
      </c>
      <c r="C112" s="5">
        <f t="shared" ca="1" si="16"/>
        <v>571</v>
      </c>
      <c r="D112" s="10">
        <f t="shared" ca="1" si="23"/>
        <v>6</v>
      </c>
      <c r="E112" s="4">
        <f t="shared" ca="1" si="17"/>
        <v>571</v>
      </c>
      <c r="F112" s="15">
        <f t="shared" ca="1" si="22"/>
        <v>6</v>
      </c>
      <c r="G112" s="5">
        <f t="shared" ca="1" si="18"/>
        <v>577</v>
      </c>
      <c r="H112" s="4">
        <f t="shared" ca="1" si="19"/>
        <v>6</v>
      </c>
      <c r="I112" s="5">
        <f t="shared" ca="1" si="20"/>
        <v>5</v>
      </c>
      <c r="J112">
        <f ca="1">AVERAGE($H$6:H112)</f>
        <v>4.7663551401869162</v>
      </c>
    </row>
    <row r="113" spans="1:10">
      <c r="A113" s="1">
        <v>108</v>
      </c>
      <c r="B113" s="4">
        <f t="shared" ca="1" si="21"/>
        <v>9</v>
      </c>
      <c r="C113" s="5">
        <f t="shared" ca="1" si="16"/>
        <v>580</v>
      </c>
      <c r="D113" s="10">
        <f t="shared" ca="1" si="23"/>
        <v>9</v>
      </c>
      <c r="E113" s="4">
        <f t="shared" ca="1" si="17"/>
        <v>580</v>
      </c>
      <c r="F113" s="15">
        <f t="shared" ca="1" si="22"/>
        <v>1</v>
      </c>
      <c r="G113" s="5">
        <f t="shared" ca="1" si="18"/>
        <v>581</v>
      </c>
      <c r="H113" s="4">
        <f t="shared" ca="1" si="19"/>
        <v>1</v>
      </c>
      <c r="I113" s="5">
        <f t="shared" ca="1" si="20"/>
        <v>3</v>
      </c>
      <c r="J113">
        <f ca="1">AVERAGE($H$6:H113)</f>
        <v>4.7314814814814818</v>
      </c>
    </row>
    <row r="114" spans="1:10">
      <c r="A114" s="1">
        <v>109</v>
      </c>
      <c r="B114" s="4">
        <f t="shared" ca="1" si="21"/>
        <v>3</v>
      </c>
      <c r="C114" s="5">
        <f t="shared" ca="1" si="16"/>
        <v>583</v>
      </c>
      <c r="D114" s="10">
        <f t="shared" ca="1" si="23"/>
        <v>3</v>
      </c>
      <c r="E114" s="4">
        <f t="shared" ca="1" si="17"/>
        <v>583</v>
      </c>
      <c r="F114" s="15">
        <f t="shared" ca="1" si="22"/>
        <v>1</v>
      </c>
      <c r="G114" s="5">
        <f t="shared" ca="1" si="18"/>
        <v>584</v>
      </c>
      <c r="H114" s="4">
        <f t="shared" ca="1" si="19"/>
        <v>1</v>
      </c>
      <c r="I114" s="5">
        <f t="shared" ca="1" si="20"/>
        <v>2</v>
      </c>
      <c r="J114">
        <f ca="1">AVERAGE($H$6:H114)</f>
        <v>4.6972477064220186</v>
      </c>
    </row>
    <row r="115" spans="1:10">
      <c r="A115" s="1">
        <v>110</v>
      </c>
      <c r="B115" s="4">
        <f t="shared" ca="1" si="21"/>
        <v>2</v>
      </c>
      <c r="C115" s="5">
        <f t="shared" ca="1" si="16"/>
        <v>585</v>
      </c>
      <c r="D115" s="10">
        <f t="shared" ca="1" si="23"/>
        <v>2</v>
      </c>
      <c r="E115" s="4">
        <f t="shared" ca="1" si="17"/>
        <v>585</v>
      </c>
      <c r="F115" s="15">
        <f t="shared" ca="1" si="22"/>
        <v>2</v>
      </c>
      <c r="G115" s="5">
        <f t="shared" ca="1" si="18"/>
        <v>587</v>
      </c>
      <c r="H115" s="4">
        <f t="shared" ca="1" si="19"/>
        <v>2</v>
      </c>
      <c r="I115" s="5">
        <f t="shared" ca="1" si="20"/>
        <v>1</v>
      </c>
      <c r="J115">
        <f ca="1">AVERAGE($H$6:H115)</f>
        <v>4.6727272727272728</v>
      </c>
    </row>
    <row r="116" spans="1:10">
      <c r="A116" s="1">
        <v>111</v>
      </c>
      <c r="B116" s="4">
        <f t="shared" ca="1" si="21"/>
        <v>9</v>
      </c>
      <c r="C116" s="5">
        <f t="shared" ca="1" si="16"/>
        <v>594</v>
      </c>
      <c r="D116" s="10">
        <f t="shared" ca="1" si="23"/>
        <v>9</v>
      </c>
      <c r="E116" s="4">
        <f t="shared" ca="1" si="17"/>
        <v>594</v>
      </c>
      <c r="F116" s="15">
        <f t="shared" ca="1" si="22"/>
        <v>4</v>
      </c>
      <c r="G116" s="5">
        <f t="shared" ca="1" si="18"/>
        <v>598</v>
      </c>
      <c r="H116" s="4">
        <f t="shared" ca="1" si="19"/>
        <v>4</v>
      </c>
      <c r="I116" s="5">
        <f t="shared" ca="1" si="20"/>
        <v>7</v>
      </c>
      <c r="J116">
        <f ca="1">AVERAGE($H$6:H116)</f>
        <v>4.666666666666667</v>
      </c>
    </row>
    <row r="117" spans="1:10">
      <c r="A117" s="1">
        <v>112</v>
      </c>
      <c r="B117" s="4">
        <f t="shared" ca="1" si="21"/>
        <v>2</v>
      </c>
      <c r="C117" s="5">
        <f t="shared" ca="1" si="16"/>
        <v>596</v>
      </c>
      <c r="D117" s="10">
        <f t="shared" ca="1" si="23"/>
        <v>2</v>
      </c>
      <c r="E117" s="4">
        <f t="shared" ca="1" si="17"/>
        <v>598</v>
      </c>
      <c r="F117" s="15">
        <f t="shared" ca="1" si="22"/>
        <v>3</v>
      </c>
      <c r="G117" s="5">
        <f t="shared" ca="1" si="18"/>
        <v>601</v>
      </c>
      <c r="H117" s="4">
        <f t="shared" ca="1" si="19"/>
        <v>5</v>
      </c>
      <c r="I117" s="5">
        <f t="shared" ca="1" si="20"/>
        <v>0</v>
      </c>
      <c r="J117">
        <f ca="1">AVERAGE($H$6:H117)</f>
        <v>4.6696428571428568</v>
      </c>
    </row>
    <row r="118" spans="1:10">
      <c r="A118" s="1">
        <v>113</v>
      </c>
      <c r="B118" s="4">
        <f t="shared" ca="1" si="21"/>
        <v>3</v>
      </c>
      <c r="C118" s="5">
        <f t="shared" ca="1" si="16"/>
        <v>599</v>
      </c>
      <c r="D118" s="10">
        <f t="shared" ca="1" si="23"/>
        <v>3</v>
      </c>
      <c r="E118" s="4">
        <f t="shared" ca="1" si="17"/>
        <v>601</v>
      </c>
      <c r="F118" s="15">
        <f t="shared" ca="1" si="22"/>
        <v>4</v>
      </c>
      <c r="G118" s="5">
        <f t="shared" ca="1" si="18"/>
        <v>605</v>
      </c>
      <c r="H118" s="4">
        <f t="shared" ca="1" si="19"/>
        <v>6</v>
      </c>
      <c r="I118" s="5">
        <f t="shared" ca="1" si="20"/>
        <v>0</v>
      </c>
      <c r="J118">
        <f ca="1">AVERAGE($H$6:H118)</f>
        <v>4.6814159292035402</v>
      </c>
    </row>
    <row r="119" spans="1:10">
      <c r="A119" s="1">
        <v>114</v>
      </c>
      <c r="B119" s="4">
        <f t="shared" ca="1" si="21"/>
        <v>10</v>
      </c>
      <c r="C119" s="5">
        <f t="shared" ca="1" si="16"/>
        <v>609</v>
      </c>
      <c r="D119" s="10">
        <f t="shared" ca="1" si="23"/>
        <v>10</v>
      </c>
      <c r="E119" s="4">
        <f t="shared" ca="1" si="17"/>
        <v>609</v>
      </c>
      <c r="F119" s="15">
        <f t="shared" ca="1" si="22"/>
        <v>4</v>
      </c>
      <c r="G119" s="5">
        <f t="shared" ca="1" si="18"/>
        <v>613</v>
      </c>
      <c r="H119" s="4">
        <f t="shared" ca="1" si="19"/>
        <v>4</v>
      </c>
      <c r="I119" s="5">
        <f t="shared" ca="1" si="20"/>
        <v>4</v>
      </c>
      <c r="J119">
        <f ca="1">AVERAGE($H$6:H119)</f>
        <v>4.6754385964912277</v>
      </c>
    </row>
    <row r="120" spans="1:10">
      <c r="A120" s="1">
        <v>115</v>
      </c>
      <c r="B120" s="4">
        <f t="shared" ca="1" si="21"/>
        <v>8</v>
      </c>
      <c r="C120" s="5">
        <f t="shared" ca="1" si="16"/>
        <v>617</v>
      </c>
      <c r="D120" s="10">
        <f t="shared" ca="1" si="23"/>
        <v>8</v>
      </c>
      <c r="E120" s="4">
        <f t="shared" ca="1" si="17"/>
        <v>617</v>
      </c>
      <c r="F120" s="15">
        <f t="shared" ca="1" si="22"/>
        <v>3</v>
      </c>
      <c r="G120" s="5">
        <f t="shared" ca="1" si="18"/>
        <v>620</v>
      </c>
      <c r="H120" s="4">
        <f t="shared" ca="1" si="19"/>
        <v>3</v>
      </c>
      <c r="I120" s="5">
        <f t="shared" ca="1" si="20"/>
        <v>4</v>
      </c>
      <c r="J120">
        <f ca="1">AVERAGE($H$6:H120)</f>
        <v>4.660869565217391</v>
      </c>
    </row>
    <row r="121" spans="1:10">
      <c r="A121" s="1">
        <v>116</v>
      </c>
      <c r="B121" s="4">
        <f t="shared" ca="1" si="21"/>
        <v>3</v>
      </c>
      <c r="C121" s="5">
        <f t="shared" ca="1" si="16"/>
        <v>620</v>
      </c>
      <c r="D121" s="10">
        <f t="shared" ca="1" si="23"/>
        <v>3</v>
      </c>
      <c r="E121" s="4">
        <f t="shared" ca="1" si="17"/>
        <v>620</v>
      </c>
      <c r="F121" s="15">
        <f t="shared" ca="1" si="22"/>
        <v>4</v>
      </c>
      <c r="G121" s="5">
        <f t="shared" ca="1" si="18"/>
        <v>624</v>
      </c>
      <c r="H121" s="4">
        <f t="shared" ca="1" si="19"/>
        <v>4</v>
      </c>
      <c r="I121" s="5">
        <f t="shared" ca="1" si="20"/>
        <v>0</v>
      </c>
      <c r="J121">
        <f ca="1">AVERAGE($H$6:H121)</f>
        <v>4.6551724137931032</v>
      </c>
    </row>
    <row r="122" spans="1:10">
      <c r="A122" s="1">
        <v>117</v>
      </c>
      <c r="B122" s="4">
        <f t="shared" ca="1" si="21"/>
        <v>1</v>
      </c>
      <c r="C122" s="5">
        <f t="shared" ca="1" si="16"/>
        <v>621</v>
      </c>
      <c r="D122" s="10">
        <f t="shared" ca="1" si="23"/>
        <v>1</v>
      </c>
      <c r="E122" s="4">
        <f t="shared" ca="1" si="17"/>
        <v>624</v>
      </c>
      <c r="F122" s="15">
        <f t="shared" ca="1" si="22"/>
        <v>2</v>
      </c>
      <c r="G122" s="5">
        <f t="shared" ca="1" si="18"/>
        <v>626</v>
      </c>
      <c r="H122" s="4">
        <f t="shared" ca="1" si="19"/>
        <v>5</v>
      </c>
      <c r="I122" s="5">
        <f t="shared" ca="1" si="20"/>
        <v>0</v>
      </c>
      <c r="J122">
        <f ca="1">AVERAGE($H$6:H122)</f>
        <v>4.6581196581196584</v>
      </c>
    </row>
    <row r="123" spans="1:10">
      <c r="A123" s="1">
        <v>118</v>
      </c>
      <c r="B123" s="4">
        <f t="shared" ca="1" si="21"/>
        <v>2</v>
      </c>
      <c r="C123" s="5">
        <f t="shared" ca="1" si="16"/>
        <v>623</v>
      </c>
      <c r="D123" s="10">
        <f t="shared" ca="1" si="23"/>
        <v>2</v>
      </c>
      <c r="E123" s="4">
        <f t="shared" ca="1" si="17"/>
        <v>626</v>
      </c>
      <c r="F123" s="15">
        <f t="shared" ca="1" si="22"/>
        <v>2</v>
      </c>
      <c r="G123" s="5">
        <f t="shared" ca="1" si="18"/>
        <v>628</v>
      </c>
      <c r="H123" s="4">
        <f t="shared" ca="1" si="19"/>
        <v>5</v>
      </c>
      <c r="I123" s="5">
        <f t="shared" ca="1" si="20"/>
        <v>0</v>
      </c>
      <c r="J123">
        <f ca="1">AVERAGE($H$6:H123)</f>
        <v>4.6610169491525424</v>
      </c>
    </row>
    <row r="124" spans="1:10">
      <c r="A124" s="1">
        <v>119</v>
      </c>
      <c r="B124" s="4">
        <f t="shared" ca="1" si="21"/>
        <v>7</v>
      </c>
      <c r="C124" s="5">
        <f t="shared" ca="1" si="16"/>
        <v>630</v>
      </c>
      <c r="D124" s="10">
        <f t="shared" ca="1" si="23"/>
        <v>7</v>
      </c>
      <c r="E124" s="4">
        <f t="shared" ca="1" si="17"/>
        <v>630</v>
      </c>
      <c r="F124" s="15">
        <f t="shared" ca="1" si="22"/>
        <v>5</v>
      </c>
      <c r="G124" s="5">
        <f t="shared" ca="1" si="18"/>
        <v>635</v>
      </c>
      <c r="H124" s="4">
        <f t="shared" ca="1" si="19"/>
        <v>5</v>
      </c>
      <c r="I124" s="5">
        <f t="shared" ca="1" si="20"/>
        <v>2</v>
      </c>
      <c r="J124">
        <f ca="1">AVERAGE($H$6:H124)</f>
        <v>4.6638655462184877</v>
      </c>
    </row>
    <row r="125" spans="1:10">
      <c r="A125" s="1">
        <v>120</v>
      </c>
      <c r="B125" s="4">
        <f t="shared" ca="1" si="21"/>
        <v>8</v>
      </c>
      <c r="C125" s="5">
        <f t="shared" ca="1" si="16"/>
        <v>638</v>
      </c>
      <c r="D125" s="10">
        <f t="shared" ca="1" si="23"/>
        <v>8</v>
      </c>
      <c r="E125" s="4">
        <f t="shared" ca="1" si="17"/>
        <v>638</v>
      </c>
      <c r="F125" s="15">
        <f t="shared" ca="1" si="22"/>
        <v>5</v>
      </c>
      <c r="G125" s="5">
        <f t="shared" ca="1" si="18"/>
        <v>643</v>
      </c>
      <c r="H125" s="4">
        <f t="shared" ca="1" si="19"/>
        <v>5</v>
      </c>
      <c r="I125" s="5">
        <f t="shared" ca="1" si="20"/>
        <v>3</v>
      </c>
      <c r="J125">
        <f ca="1">AVERAGE($H$6:H125)</f>
        <v>4.666666666666667</v>
      </c>
    </row>
    <row r="126" spans="1:10">
      <c r="A126" s="1">
        <v>121</v>
      </c>
      <c r="B126" s="4">
        <f t="shared" ca="1" si="21"/>
        <v>10</v>
      </c>
      <c r="C126" s="5">
        <f t="shared" ca="1" si="16"/>
        <v>648</v>
      </c>
      <c r="D126" s="10">
        <f t="shared" ca="1" si="23"/>
        <v>10</v>
      </c>
      <c r="E126" s="4">
        <f t="shared" ca="1" si="17"/>
        <v>648</v>
      </c>
      <c r="F126" s="15">
        <f t="shared" ca="1" si="22"/>
        <v>5</v>
      </c>
      <c r="G126" s="5">
        <f t="shared" ca="1" si="18"/>
        <v>653</v>
      </c>
      <c r="H126" s="4">
        <f t="shared" ca="1" si="19"/>
        <v>5</v>
      </c>
      <c r="I126" s="5">
        <f t="shared" ca="1" si="20"/>
        <v>5</v>
      </c>
      <c r="J126">
        <f ca="1">AVERAGE($H$6:H126)</f>
        <v>4.669421487603306</v>
      </c>
    </row>
    <row r="127" spans="1:10">
      <c r="A127" s="1">
        <v>122</v>
      </c>
      <c r="B127" s="4">
        <f t="shared" ca="1" si="21"/>
        <v>2</v>
      </c>
      <c r="C127" s="5">
        <f t="shared" ca="1" si="16"/>
        <v>650</v>
      </c>
      <c r="D127" s="10">
        <f t="shared" ca="1" si="23"/>
        <v>2</v>
      </c>
      <c r="E127" s="4">
        <f t="shared" ca="1" si="17"/>
        <v>653</v>
      </c>
      <c r="F127" s="15">
        <f t="shared" ca="1" si="22"/>
        <v>6</v>
      </c>
      <c r="G127" s="5">
        <f t="shared" ca="1" si="18"/>
        <v>659</v>
      </c>
      <c r="H127" s="4">
        <f t="shared" ca="1" si="19"/>
        <v>9</v>
      </c>
      <c r="I127" s="5">
        <f t="shared" ca="1" si="20"/>
        <v>0</v>
      </c>
      <c r="J127">
        <f ca="1">AVERAGE($H$6:H127)</f>
        <v>4.7049180327868854</v>
      </c>
    </row>
    <row r="1048572" spans="16384:16384">
      <c r="XFD1048572" t="e" cm="1">
        <f t="array" ref="XFD1048572">rsadistcount</f>
        <v>#NAME?</v>
      </c>
    </row>
    <row r="1048573" spans="16384:16384">
      <c r="XFD1048573" t="e" cm="1">
        <f t="array" ref="XFD1048573">rsaoutcount</f>
        <v>#NAME?</v>
      </c>
    </row>
  </sheetData>
  <mergeCells count="1">
    <mergeCell ref="K11:L11"/>
  </mergeCells>
  <pageMargins left="0.7" right="0.7" top="0.75" bottom="0.75" header="0.3" footer="0.3"/>
  <pageSetup orientation="portrait" r:id="rId1"/>
  <drawing r:id="rId2"/>
  <extLst>
    <ext xmlns:x15="http://schemas.microsoft.com/office/spreadsheetml/2010/11/main" uri="{F7C9EE02-42E1-4005-9D12-6889AFFD525C}">
      <x15:webExtensions xmlns:xm="http://schemas.microsoft.com/office/excel/2006/main">
        <x15:webExtension appRef="{D30408F6-9983-43B9-A15A-1CEF955C26FE}">
          <xm:f>Hoja1!XFD1048571:XFD1048571</xm:f>
        </x15:webExtension>
        <x15:webExtension appRef="{75DE0309-B242-4EED-9E46-F23B6E331BB0}">
          <xm:f>Hoja1!1:1048576</xm:f>
        </x15:webExtension>
        <x15:webExtension appRef="{D608997D-891F-4E50-B886-8AB5E5D40DBB}">
          <xm:f>Hoja1!XFD1048572:XFD1048575</xm:f>
        </x15:webExtension>
        <x15:webExtension appRef="{05408A31-AECA-4402-B209-E1A35C145926}">
          <xm:f>Hoja1!$L$27</xm:f>
        </x15:webExtension>
        <x15:webExtension appRef="{BA19346B-D733-40AA-AD87-3EFF14646694}">
          <xm:f>Hoja1!$L$27</xm:f>
        </x15:webExtension>
        <x15:webExtension appRef="{8D461C21-6661-4C89-9563-8028FA60A98C}">
          <xm:f>Hoja1!$L$27</xm:f>
        </x15:webExtension>
        <x15:webExtension appRef="{8B163994-D75E-47DB-A75B-52D2A77BED6B}">
          <xm:f>Hoja1!$L$27</xm:f>
        </x15:webExtension>
        <x15:webExtension appRef="{E3B8AB9A-C4B6-4111-BD49-E47A0EBB4A2E}">
          <xm:f>Hoja1!$L$27</xm:f>
        </x15:webExtension>
        <x15:webExtension appRef="{133A5238-7FCD-440A-B67E-79A74D19B1EB}">
          <xm:f>Hoja1!$L$27</xm:f>
        </x15:webExtension>
        <x15:webExtension appRef="{CADD75F4-BF6E-4D94-876D-A1C317FE0F9E}">
          <xm:f>Hoja1!$L$27</xm:f>
        </x15:webExtension>
        <x15:webExtension appRef="{1F75623B-76B2-4483-99DA-FD4F69FAEE93}">
          <xm:f>Hoja1!$L$27</xm:f>
        </x15:webExtension>
        <x15:webExtension appRef="{B3FB0F85-98FA-40BA-91A3-0D00C7370A4D}">
          <xm:f>Hoja1!$L$27</xm:f>
        </x15:webExtension>
        <x15:webExtension appRef="{B4195C59-DD35-47B1-B5DE-9C3C5C19E4DF}">
          <xm:f>Hoja1!$L$27</xm:f>
        </x15:webExtension>
        <x15:webExtension appRef="{555A985E-FB5C-4622-B964-97A682DF05D1}">
          <xm:f>Hoja1!$L$27</xm:f>
        </x15:webExtension>
        <x15:webExtension appRef="{7C5A52CC-E81C-4E64-A815-FADD18E75CA8}">
          <xm:f>Hoja1!$L$27</xm:f>
        </x15:webExtension>
        <x15:webExtension appRef="{A7EA76C0-3082-436A-B5E7-2E325DD62B29}">
          <xm:f>Hoja1!$L$27</xm:f>
        </x15:webExtension>
        <x15:webExtension appRef="{CB8A5BF4-DB66-4A43-96D0-B6F7EBA2167F}">
          <xm:f>Hoja1!$L$27</xm:f>
        </x15:webExtension>
        <x15:webExtension appRef="{F022186E-C5E5-4FEE-9647-8CCB874B435F}">
          <xm:f>Hoja1!$L$27</xm:f>
        </x15:webExtension>
        <x15:webExtension appRef="{72B87102-ADB2-4236-B5FC-0AD58EA011A7}">
          <xm:f>Hoja1!$L$27</xm:f>
        </x15:webExtension>
        <x15:webExtension appRef="{39F7C780-3B40-4F9D-B5DD-B9BFBF16F145}">
          <xm:f>Hoja1!$L$27</xm:f>
        </x15:webExtension>
        <x15:webExtension appRef="{9FEB10C1-985A-49EA-8D48-5370419CBA69}">
          <xm:f>Hoja1!$L$27</xm:f>
        </x15:webExtension>
        <x15:webExtension appRef="{4B4CB357-3768-43AF-A0D0-6FC774DCBAB5}">
          <xm:f>Hoja1!$L$27</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DFE1-A263-4E59-BE6E-BB244FE44352}">
  <sheetPr>
    <pageSetUpPr fitToPage="1"/>
  </sheetPr>
  <dimension ref="A1:K51"/>
  <sheetViews>
    <sheetView topLeftCell="B1" zoomScaleNormal="100" workbookViewId="0">
      <selection activeCell="C5" sqref="C5"/>
    </sheetView>
  </sheetViews>
  <sheetFormatPr baseColWidth="10" defaultRowHeight="12.75"/>
  <cols>
    <col min="1" max="1" width="2.7109375" style="20" customWidth="1"/>
    <col min="2" max="2" width="15.85546875" style="18" customWidth="1"/>
    <col min="3" max="3" width="9.42578125" style="19" customWidth="1"/>
    <col min="4" max="4" width="39.5703125" style="20" bestFit="1" customWidth="1"/>
    <col min="5" max="5" width="33.5703125" style="20" bestFit="1" customWidth="1"/>
    <col min="6" max="6" width="2" style="20" bestFit="1" customWidth="1"/>
    <col min="7" max="7" width="6.85546875" style="18" customWidth="1"/>
    <col min="8" max="8" width="10.85546875" style="20" bestFit="1" customWidth="1"/>
    <col min="9" max="9" width="20.42578125" style="20" customWidth="1"/>
    <col min="10" max="10" width="11.28515625" style="20" bestFit="1" customWidth="1"/>
    <col min="11" max="11" width="8" style="20" bestFit="1" customWidth="1"/>
    <col min="12" max="256" width="11.42578125" style="20"/>
    <col min="257" max="257" width="2.7109375" style="20" customWidth="1"/>
    <col min="258" max="258" width="15.85546875" style="20" customWidth="1"/>
    <col min="259" max="259" width="9.42578125" style="20" customWidth="1"/>
    <col min="260" max="260" width="25.85546875" style="20" customWidth="1"/>
    <col min="261" max="261" width="27" style="20" customWidth="1"/>
    <col min="262" max="262" width="0" style="20" hidden="1" customWidth="1"/>
    <col min="263" max="263" width="6.85546875" style="20" customWidth="1"/>
    <col min="264" max="264" width="12" style="20" bestFit="1" customWidth="1"/>
    <col min="265" max="265" width="20.42578125" style="20" customWidth="1"/>
    <col min="266" max="266" width="11.28515625" style="20" bestFit="1" customWidth="1"/>
    <col min="267" max="267" width="8" style="20" bestFit="1" customWidth="1"/>
    <col min="268" max="512" width="11.42578125" style="20"/>
    <col min="513" max="513" width="2.7109375" style="20" customWidth="1"/>
    <col min="514" max="514" width="15.85546875" style="20" customWidth="1"/>
    <col min="515" max="515" width="9.42578125" style="20" customWidth="1"/>
    <col min="516" max="516" width="25.85546875" style="20" customWidth="1"/>
    <col min="517" max="517" width="27" style="20" customWidth="1"/>
    <col min="518" max="518" width="0" style="20" hidden="1" customWidth="1"/>
    <col min="519" max="519" width="6.85546875" style="20" customWidth="1"/>
    <col min="520" max="520" width="12" style="20" bestFit="1" customWidth="1"/>
    <col min="521" max="521" width="20.42578125" style="20" customWidth="1"/>
    <col min="522" max="522" width="11.28515625" style="20" bestFit="1" customWidth="1"/>
    <col min="523" max="523" width="8" style="20" bestFit="1" customWidth="1"/>
    <col min="524" max="768" width="11.42578125" style="20"/>
    <col min="769" max="769" width="2.7109375" style="20" customWidth="1"/>
    <col min="770" max="770" width="15.85546875" style="20" customWidth="1"/>
    <col min="771" max="771" width="9.42578125" style="20" customWidth="1"/>
    <col min="772" max="772" width="25.85546875" style="20" customWidth="1"/>
    <col min="773" max="773" width="27" style="20" customWidth="1"/>
    <col min="774" max="774" width="0" style="20" hidden="1" customWidth="1"/>
    <col min="775" max="775" width="6.85546875" style="20" customWidth="1"/>
    <col min="776" max="776" width="12" style="20" bestFit="1" customWidth="1"/>
    <col min="777" max="777" width="20.42578125" style="20" customWidth="1"/>
    <col min="778" max="778" width="11.28515625" style="20" bestFit="1" customWidth="1"/>
    <col min="779" max="779" width="8" style="20" bestFit="1" customWidth="1"/>
    <col min="780" max="1024" width="11.42578125" style="20"/>
    <col min="1025" max="1025" width="2.7109375" style="20" customWidth="1"/>
    <col min="1026" max="1026" width="15.85546875" style="20" customWidth="1"/>
    <col min="1027" max="1027" width="9.42578125" style="20" customWidth="1"/>
    <col min="1028" max="1028" width="25.85546875" style="20" customWidth="1"/>
    <col min="1029" max="1029" width="27" style="20" customWidth="1"/>
    <col min="1030" max="1030" width="0" style="20" hidden="1" customWidth="1"/>
    <col min="1031" max="1031" width="6.85546875" style="20" customWidth="1"/>
    <col min="1032" max="1032" width="12" style="20" bestFit="1" customWidth="1"/>
    <col min="1033" max="1033" width="20.42578125" style="20" customWidth="1"/>
    <col min="1034" max="1034" width="11.28515625" style="20" bestFit="1" customWidth="1"/>
    <col min="1035" max="1035" width="8" style="20" bestFit="1" customWidth="1"/>
    <col min="1036" max="1280" width="11.42578125" style="20"/>
    <col min="1281" max="1281" width="2.7109375" style="20" customWidth="1"/>
    <col min="1282" max="1282" width="15.85546875" style="20" customWidth="1"/>
    <col min="1283" max="1283" width="9.42578125" style="20" customWidth="1"/>
    <col min="1284" max="1284" width="25.85546875" style="20" customWidth="1"/>
    <col min="1285" max="1285" width="27" style="20" customWidth="1"/>
    <col min="1286" max="1286" width="0" style="20" hidden="1" customWidth="1"/>
    <col min="1287" max="1287" width="6.85546875" style="20" customWidth="1"/>
    <col min="1288" max="1288" width="12" style="20" bestFit="1" customWidth="1"/>
    <col min="1289" max="1289" width="20.42578125" style="20" customWidth="1"/>
    <col min="1290" max="1290" width="11.28515625" style="20" bestFit="1" customWidth="1"/>
    <col min="1291" max="1291" width="8" style="20" bestFit="1" customWidth="1"/>
    <col min="1292" max="1536" width="11.42578125" style="20"/>
    <col min="1537" max="1537" width="2.7109375" style="20" customWidth="1"/>
    <col min="1538" max="1538" width="15.85546875" style="20" customWidth="1"/>
    <col min="1539" max="1539" width="9.42578125" style="20" customWidth="1"/>
    <col min="1540" max="1540" width="25.85546875" style="20" customWidth="1"/>
    <col min="1541" max="1541" width="27" style="20" customWidth="1"/>
    <col min="1542" max="1542" width="0" style="20" hidden="1" customWidth="1"/>
    <col min="1543" max="1543" width="6.85546875" style="20" customWidth="1"/>
    <col min="1544" max="1544" width="12" style="20" bestFit="1" customWidth="1"/>
    <col min="1545" max="1545" width="20.42578125" style="20" customWidth="1"/>
    <col min="1546" max="1546" width="11.28515625" style="20" bestFit="1" customWidth="1"/>
    <col min="1547" max="1547" width="8" style="20" bestFit="1" customWidth="1"/>
    <col min="1548" max="1792" width="11.42578125" style="20"/>
    <col min="1793" max="1793" width="2.7109375" style="20" customWidth="1"/>
    <col min="1794" max="1794" width="15.85546875" style="20" customWidth="1"/>
    <col min="1795" max="1795" width="9.42578125" style="20" customWidth="1"/>
    <col min="1796" max="1796" width="25.85546875" style="20" customWidth="1"/>
    <col min="1797" max="1797" width="27" style="20" customWidth="1"/>
    <col min="1798" max="1798" width="0" style="20" hidden="1" customWidth="1"/>
    <col min="1799" max="1799" width="6.85546875" style="20" customWidth="1"/>
    <col min="1800" max="1800" width="12" style="20" bestFit="1" customWidth="1"/>
    <col min="1801" max="1801" width="20.42578125" style="20" customWidth="1"/>
    <col min="1802" max="1802" width="11.28515625" style="20" bestFit="1" customWidth="1"/>
    <col min="1803" max="1803" width="8" style="20" bestFit="1" customWidth="1"/>
    <col min="1804" max="2048" width="11.42578125" style="20"/>
    <col min="2049" max="2049" width="2.7109375" style="20" customWidth="1"/>
    <col min="2050" max="2050" width="15.85546875" style="20" customWidth="1"/>
    <col min="2051" max="2051" width="9.42578125" style="20" customWidth="1"/>
    <col min="2052" max="2052" width="25.85546875" style="20" customWidth="1"/>
    <col min="2053" max="2053" width="27" style="20" customWidth="1"/>
    <col min="2054" max="2054" width="0" style="20" hidden="1" customWidth="1"/>
    <col min="2055" max="2055" width="6.85546875" style="20" customWidth="1"/>
    <col min="2056" max="2056" width="12" style="20" bestFit="1" customWidth="1"/>
    <col min="2057" max="2057" width="20.42578125" style="20" customWidth="1"/>
    <col min="2058" max="2058" width="11.28515625" style="20" bestFit="1" customWidth="1"/>
    <col min="2059" max="2059" width="8" style="20" bestFit="1" customWidth="1"/>
    <col min="2060" max="2304" width="11.42578125" style="20"/>
    <col min="2305" max="2305" width="2.7109375" style="20" customWidth="1"/>
    <col min="2306" max="2306" width="15.85546875" style="20" customWidth="1"/>
    <col min="2307" max="2307" width="9.42578125" style="20" customWidth="1"/>
    <col min="2308" max="2308" width="25.85546875" style="20" customWidth="1"/>
    <col min="2309" max="2309" width="27" style="20" customWidth="1"/>
    <col min="2310" max="2310" width="0" style="20" hidden="1" customWidth="1"/>
    <col min="2311" max="2311" width="6.85546875" style="20" customWidth="1"/>
    <col min="2312" max="2312" width="12" style="20" bestFit="1" customWidth="1"/>
    <col min="2313" max="2313" width="20.42578125" style="20" customWidth="1"/>
    <col min="2314" max="2314" width="11.28515625" style="20" bestFit="1" customWidth="1"/>
    <col min="2315" max="2315" width="8" style="20" bestFit="1" customWidth="1"/>
    <col min="2316" max="2560" width="11.42578125" style="20"/>
    <col min="2561" max="2561" width="2.7109375" style="20" customWidth="1"/>
    <col min="2562" max="2562" width="15.85546875" style="20" customWidth="1"/>
    <col min="2563" max="2563" width="9.42578125" style="20" customWidth="1"/>
    <col min="2564" max="2564" width="25.85546875" style="20" customWidth="1"/>
    <col min="2565" max="2565" width="27" style="20" customWidth="1"/>
    <col min="2566" max="2566" width="0" style="20" hidden="1" customWidth="1"/>
    <col min="2567" max="2567" width="6.85546875" style="20" customWidth="1"/>
    <col min="2568" max="2568" width="12" style="20" bestFit="1" customWidth="1"/>
    <col min="2569" max="2569" width="20.42578125" style="20" customWidth="1"/>
    <col min="2570" max="2570" width="11.28515625" style="20" bestFit="1" customWidth="1"/>
    <col min="2571" max="2571" width="8" style="20" bestFit="1" customWidth="1"/>
    <col min="2572" max="2816" width="11.42578125" style="20"/>
    <col min="2817" max="2817" width="2.7109375" style="20" customWidth="1"/>
    <col min="2818" max="2818" width="15.85546875" style="20" customWidth="1"/>
    <col min="2819" max="2819" width="9.42578125" style="20" customWidth="1"/>
    <col min="2820" max="2820" width="25.85546875" style="20" customWidth="1"/>
    <col min="2821" max="2821" width="27" style="20" customWidth="1"/>
    <col min="2822" max="2822" width="0" style="20" hidden="1" customWidth="1"/>
    <col min="2823" max="2823" width="6.85546875" style="20" customWidth="1"/>
    <col min="2824" max="2824" width="12" style="20" bestFit="1" customWidth="1"/>
    <col min="2825" max="2825" width="20.42578125" style="20" customWidth="1"/>
    <col min="2826" max="2826" width="11.28515625" style="20" bestFit="1" customWidth="1"/>
    <col min="2827" max="2827" width="8" style="20" bestFit="1" customWidth="1"/>
    <col min="2828" max="3072" width="11.42578125" style="20"/>
    <col min="3073" max="3073" width="2.7109375" style="20" customWidth="1"/>
    <col min="3074" max="3074" width="15.85546875" style="20" customWidth="1"/>
    <col min="3075" max="3075" width="9.42578125" style="20" customWidth="1"/>
    <col min="3076" max="3076" width="25.85546875" style="20" customWidth="1"/>
    <col min="3077" max="3077" width="27" style="20" customWidth="1"/>
    <col min="3078" max="3078" width="0" style="20" hidden="1" customWidth="1"/>
    <col min="3079" max="3079" width="6.85546875" style="20" customWidth="1"/>
    <col min="3080" max="3080" width="12" style="20" bestFit="1" customWidth="1"/>
    <col min="3081" max="3081" width="20.42578125" style="20" customWidth="1"/>
    <col min="3082" max="3082" width="11.28515625" style="20" bestFit="1" customWidth="1"/>
    <col min="3083" max="3083" width="8" style="20" bestFit="1" customWidth="1"/>
    <col min="3084" max="3328" width="11.42578125" style="20"/>
    <col min="3329" max="3329" width="2.7109375" style="20" customWidth="1"/>
    <col min="3330" max="3330" width="15.85546875" style="20" customWidth="1"/>
    <col min="3331" max="3331" width="9.42578125" style="20" customWidth="1"/>
    <col min="3332" max="3332" width="25.85546875" style="20" customWidth="1"/>
    <col min="3333" max="3333" width="27" style="20" customWidth="1"/>
    <col min="3334" max="3334" width="0" style="20" hidden="1" customWidth="1"/>
    <col min="3335" max="3335" width="6.85546875" style="20" customWidth="1"/>
    <col min="3336" max="3336" width="12" style="20" bestFit="1" customWidth="1"/>
    <col min="3337" max="3337" width="20.42578125" style="20" customWidth="1"/>
    <col min="3338" max="3338" width="11.28515625" style="20" bestFit="1" customWidth="1"/>
    <col min="3339" max="3339" width="8" style="20" bestFit="1" customWidth="1"/>
    <col min="3340" max="3584" width="11.42578125" style="20"/>
    <col min="3585" max="3585" width="2.7109375" style="20" customWidth="1"/>
    <col min="3586" max="3586" width="15.85546875" style="20" customWidth="1"/>
    <col min="3587" max="3587" width="9.42578125" style="20" customWidth="1"/>
    <col min="3588" max="3588" width="25.85546875" style="20" customWidth="1"/>
    <col min="3589" max="3589" width="27" style="20" customWidth="1"/>
    <col min="3590" max="3590" width="0" style="20" hidden="1" customWidth="1"/>
    <col min="3591" max="3591" width="6.85546875" style="20" customWidth="1"/>
    <col min="3592" max="3592" width="12" style="20" bestFit="1" customWidth="1"/>
    <col min="3593" max="3593" width="20.42578125" style="20" customWidth="1"/>
    <col min="3594" max="3594" width="11.28515625" style="20" bestFit="1" customWidth="1"/>
    <col min="3595" max="3595" width="8" style="20" bestFit="1" customWidth="1"/>
    <col min="3596" max="3840" width="11.42578125" style="20"/>
    <col min="3841" max="3841" width="2.7109375" style="20" customWidth="1"/>
    <col min="3842" max="3842" width="15.85546875" style="20" customWidth="1"/>
    <col min="3843" max="3843" width="9.42578125" style="20" customWidth="1"/>
    <col min="3844" max="3844" width="25.85546875" style="20" customWidth="1"/>
    <col min="3845" max="3845" width="27" style="20" customWidth="1"/>
    <col min="3846" max="3846" width="0" style="20" hidden="1" customWidth="1"/>
    <col min="3847" max="3847" width="6.85546875" style="20" customWidth="1"/>
    <col min="3848" max="3848" width="12" style="20" bestFit="1" customWidth="1"/>
    <col min="3849" max="3849" width="20.42578125" style="20" customWidth="1"/>
    <col min="3850" max="3850" width="11.28515625" style="20" bestFit="1" customWidth="1"/>
    <col min="3851" max="3851" width="8" style="20" bestFit="1" customWidth="1"/>
    <col min="3852" max="4096" width="11.42578125" style="20"/>
    <col min="4097" max="4097" width="2.7109375" style="20" customWidth="1"/>
    <col min="4098" max="4098" width="15.85546875" style="20" customWidth="1"/>
    <col min="4099" max="4099" width="9.42578125" style="20" customWidth="1"/>
    <col min="4100" max="4100" width="25.85546875" style="20" customWidth="1"/>
    <col min="4101" max="4101" width="27" style="20" customWidth="1"/>
    <col min="4102" max="4102" width="0" style="20" hidden="1" customWidth="1"/>
    <col min="4103" max="4103" width="6.85546875" style="20" customWidth="1"/>
    <col min="4104" max="4104" width="12" style="20" bestFit="1" customWidth="1"/>
    <col min="4105" max="4105" width="20.42578125" style="20" customWidth="1"/>
    <col min="4106" max="4106" width="11.28515625" style="20" bestFit="1" customWidth="1"/>
    <col min="4107" max="4107" width="8" style="20" bestFit="1" customWidth="1"/>
    <col min="4108" max="4352" width="11.42578125" style="20"/>
    <col min="4353" max="4353" width="2.7109375" style="20" customWidth="1"/>
    <col min="4354" max="4354" width="15.85546875" style="20" customWidth="1"/>
    <col min="4355" max="4355" width="9.42578125" style="20" customWidth="1"/>
    <col min="4356" max="4356" width="25.85546875" style="20" customWidth="1"/>
    <col min="4357" max="4357" width="27" style="20" customWidth="1"/>
    <col min="4358" max="4358" width="0" style="20" hidden="1" customWidth="1"/>
    <col min="4359" max="4359" width="6.85546875" style="20" customWidth="1"/>
    <col min="4360" max="4360" width="12" style="20" bestFit="1" customWidth="1"/>
    <col min="4361" max="4361" width="20.42578125" style="20" customWidth="1"/>
    <col min="4362" max="4362" width="11.28515625" style="20" bestFit="1" customWidth="1"/>
    <col min="4363" max="4363" width="8" style="20" bestFit="1" customWidth="1"/>
    <col min="4364" max="4608" width="11.42578125" style="20"/>
    <col min="4609" max="4609" width="2.7109375" style="20" customWidth="1"/>
    <col min="4610" max="4610" width="15.85546875" style="20" customWidth="1"/>
    <col min="4611" max="4611" width="9.42578125" style="20" customWidth="1"/>
    <col min="4612" max="4612" width="25.85546875" style="20" customWidth="1"/>
    <col min="4613" max="4613" width="27" style="20" customWidth="1"/>
    <col min="4614" max="4614" width="0" style="20" hidden="1" customWidth="1"/>
    <col min="4615" max="4615" width="6.85546875" style="20" customWidth="1"/>
    <col min="4616" max="4616" width="12" style="20" bestFit="1" customWidth="1"/>
    <col min="4617" max="4617" width="20.42578125" style="20" customWidth="1"/>
    <col min="4618" max="4618" width="11.28515625" style="20" bestFit="1" customWidth="1"/>
    <col min="4619" max="4619" width="8" style="20" bestFit="1" customWidth="1"/>
    <col min="4620" max="4864" width="11.42578125" style="20"/>
    <col min="4865" max="4865" width="2.7109375" style="20" customWidth="1"/>
    <col min="4866" max="4866" width="15.85546875" style="20" customWidth="1"/>
    <col min="4867" max="4867" width="9.42578125" style="20" customWidth="1"/>
    <col min="4868" max="4868" width="25.85546875" style="20" customWidth="1"/>
    <col min="4869" max="4869" width="27" style="20" customWidth="1"/>
    <col min="4870" max="4870" width="0" style="20" hidden="1" customWidth="1"/>
    <col min="4871" max="4871" width="6.85546875" style="20" customWidth="1"/>
    <col min="4872" max="4872" width="12" style="20" bestFit="1" customWidth="1"/>
    <col min="4873" max="4873" width="20.42578125" style="20" customWidth="1"/>
    <col min="4874" max="4874" width="11.28515625" style="20" bestFit="1" customWidth="1"/>
    <col min="4875" max="4875" width="8" style="20" bestFit="1" customWidth="1"/>
    <col min="4876" max="5120" width="11.42578125" style="20"/>
    <col min="5121" max="5121" width="2.7109375" style="20" customWidth="1"/>
    <col min="5122" max="5122" width="15.85546875" style="20" customWidth="1"/>
    <col min="5123" max="5123" width="9.42578125" style="20" customWidth="1"/>
    <col min="5124" max="5124" width="25.85546875" style="20" customWidth="1"/>
    <col min="5125" max="5125" width="27" style="20" customWidth="1"/>
    <col min="5126" max="5126" width="0" style="20" hidden="1" customWidth="1"/>
    <col min="5127" max="5127" width="6.85546875" style="20" customWidth="1"/>
    <col min="5128" max="5128" width="12" style="20" bestFit="1" customWidth="1"/>
    <col min="5129" max="5129" width="20.42578125" style="20" customWidth="1"/>
    <col min="5130" max="5130" width="11.28515625" style="20" bestFit="1" customWidth="1"/>
    <col min="5131" max="5131" width="8" style="20" bestFit="1" customWidth="1"/>
    <col min="5132" max="5376" width="11.42578125" style="20"/>
    <col min="5377" max="5377" width="2.7109375" style="20" customWidth="1"/>
    <col min="5378" max="5378" width="15.85546875" style="20" customWidth="1"/>
    <col min="5379" max="5379" width="9.42578125" style="20" customWidth="1"/>
    <col min="5380" max="5380" width="25.85546875" style="20" customWidth="1"/>
    <col min="5381" max="5381" width="27" style="20" customWidth="1"/>
    <col min="5382" max="5382" width="0" style="20" hidden="1" customWidth="1"/>
    <col min="5383" max="5383" width="6.85546875" style="20" customWidth="1"/>
    <col min="5384" max="5384" width="12" style="20" bestFit="1" customWidth="1"/>
    <col min="5385" max="5385" width="20.42578125" style="20" customWidth="1"/>
    <col min="5386" max="5386" width="11.28515625" style="20" bestFit="1" customWidth="1"/>
    <col min="5387" max="5387" width="8" style="20" bestFit="1" customWidth="1"/>
    <col min="5388" max="5632" width="11.42578125" style="20"/>
    <col min="5633" max="5633" width="2.7109375" style="20" customWidth="1"/>
    <col min="5634" max="5634" width="15.85546875" style="20" customWidth="1"/>
    <col min="5635" max="5635" width="9.42578125" style="20" customWidth="1"/>
    <col min="5636" max="5636" width="25.85546875" style="20" customWidth="1"/>
    <col min="5637" max="5637" width="27" style="20" customWidth="1"/>
    <col min="5638" max="5638" width="0" style="20" hidden="1" customWidth="1"/>
    <col min="5639" max="5639" width="6.85546875" style="20" customWidth="1"/>
    <col min="5640" max="5640" width="12" style="20" bestFit="1" customWidth="1"/>
    <col min="5641" max="5641" width="20.42578125" style="20" customWidth="1"/>
    <col min="5642" max="5642" width="11.28515625" style="20" bestFit="1" customWidth="1"/>
    <col min="5643" max="5643" width="8" style="20" bestFit="1" customWidth="1"/>
    <col min="5644" max="5888" width="11.42578125" style="20"/>
    <col min="5889" max="5889" width="2.7109375" style="20" customWidth="1"/>
    <col min="5890" max="5890" width="15.85546875" style="20" customWidth="1"/>
    <col min="5891" max="5891" width="9.42578125" style="20" customWidth="1"/>
    <col min="5892" max="5892" width="25.85546875" style="20" customWidth="1"/>
    <col min="5893" max="5893" width="27" style="20" customWidth="1"/>
    <col min="5894" max="5894" width="0" style="20" hidden="1" customWidth="1"/>
    <col min="5895" max="5895" width="6.85546875" style="20" customWidth="1"/>
    <col min="5896" max="5896" width="12" style="20" bestFit="1" customWidth="1"/>
    <col min="5897" max="5897" width="20.42578125" style="20" customWidth="1"/>
    <col min="5898" max="5898" width="11.28515625" style="20" bestFit="1" customWidth="1"/>
    <col min="5899" max="5899" width="8" style="20" bestFit="1" customWidth="1"/>
    <col min="5900" max="6144" width="11.42578125" style="20"/>
    <col min="6145" max="6145" width="2.7109375" style="20" customWidth="1"/>
    <col min="6146" max="6146" width="15.85546875" style="20" customWidth="1"/>
    <col min="6147" max="6147" width="9.42578125" style="20" customWidth="1"/>
    <col min="6148" max="6148" width="25.85546875" style="20" customWidth="1"/>
    <col min="6149" max="6149" width="27" style="20" customWidth="1"/>
    <col min="6150" max="6150" width="0" style="20" hidden="1" customWidth="1"/>
    <col min="6151" max="6151" width="6.85546875" style="20" customWidth="1"/>
    <col min="6152" max="6152" width="12" style="20" bestFit="1" customWidth="1"/>
    <col min="6153" max="6153" width="20.42578125" style="20" customWidth="1"/>
    <col min="6154" max="6154" width="11.28515625" style="20" bestFit="1" customWidth="1"/>
    <col min="6155" max="6155" width="8" style="20" bestFit="1" customWidth="1"/>
    <col min="6156" max="6400" width="11.42578125" style="20"/>
    <col min="6401" max="6401" width="2.7109375" style="20" customWidth="1"/>
    <col min="6402" max="6402" width="15.85546875" style="20" customWidth="1"/>
    <col min="6403" max="6403" width="9.42578125" style="20" customWidth="1"/>
    <col min="6404" max="6404" width="25.85546875" style="20" customWidth="1"/>
    <col min="6405" max="6405" width="27" style="20" customWidth="1"/>
    <col min="6406" max="6406" width="0" style="20" hidden="1" customWidth="1"/>
    <col min="6407" max="6407" width="6.85546875" style="20" customWidth="1"/>
    <col min="6408" max="6408" width="12" style="20" bestFit="1" customWidth="1"/>
    <col min="6409" max="6409" width="20.42578125" style="20" customWidth="1"/>
    <col min="6410" max="6410" width="11.28515625" style="20" bestFit="1" customWidth="1"/>
    <col min="6411" max="6411" width="8" style="20" bestFit="1" customWidth="1"/>
    <col min="6412" max="6656" width="11.42578125" style="20"/>
    <col min="6657" max="6657" width="2.7109375" style="20" customWidth="1"/>
    <col min="6658" max="6658" width="15.85546875" style="20" customWidth="1"/>
    <col min="6659" max="6659" width="9.42578125" style="20" customWidth="1"/>
    <col min="6660" max="6660" width="25.85546875" style="20" customWidth="1"/>
    <col min="6661" max="6661" width="27" style="20" customWidth="1"/>
    <col min="6662" max="6662" width="0" style="20" hidden="1" customWidth="1"/>
    <col min="6663" max="6663" width="6.85546875" style="20" customWidth="1"/>
    <col min="6664" max="6664" width="12" style="20" bestFit="1" customWidth="1"/>
    <col min="6665" max="6665" width="20.42578125" style="20" customWidth="1"/>
    <col min="6666" max="6666" width="11.28515625" style="20" bestFit="1" customWidth="1"/>
    <col min="6667" max="6667" width="8" style="20" bestFit="1" customWidth="1"/>
    <col min="6668" max="6912" width="11.42578125" style="20"/>
    <col min="6913" max="6913" width="2.7109375" style="20" customWidth="1"/>
    <col min="6914" max="6914" width="15.85546875" style="20" customWidth="1"/>
    <col min="6915" max="6915" width="9.42578125" style="20" customWidth="1"/>
    <col min="6916" max="6916" width="25.85546875" style="20" customWidth="1"/>
    <col min="6917" max="6917" width="27" style="20" customWidth="1"/>
    <col min="6918" max="6918" width="0" style="20" hidden="1" customWidth="1"/>
    <col min="6919" max="6919" width="6.85546875" style="20" customWidth="1"/>
    <col min="6920" max="6920" width="12" style="20" bestFit="1" customWidth="1"/>
    <col min="6921" max="6921" width="20.42578125" style="20" customWidth="1"/>
    <col min="6922" max="6922" width="11.28515625" style="20" bestFit="1" customWidth="1"/>
    <col min="6923" max="6923" width="8" style="20" bestFit="1" customWidth="1"/>
    <col min="6924" max="7168" width="11.42578125" style="20"/>
    <col min="7169" max="7169" width="2.7109375" style="20" customWidth="1"/>
    <col min="7170" max="7170" width="15.85546875" style="20" customWidth="1"/>
    <col min="7171" max="7171" width="9.42578125" style="20" customWidth="1"/>
    <col min="7172" max="7172" width="25.85546875" style="20" customWidth="1"/>
    <col min="7173" max="7173" width="27" style="20" customWidth="1"/>
    <col min="7174" max="7174" width="0" style="20" hidden="1" customWidth="1"/>
    <col min="7175" max="7175" width="6.85546875" style="20" customWidth="1"/>
    <col min="7176" max="7176" width="12" style="20" bestFit="1" customWidth="1"/>
    <col min="7177" max="7177" width="20.42578125" style="20" customWidth="1"/>
    <col min="7178" max="7178" width="11.28515625" style="20" bestFit="1" customWidth="1"/>
    <col min="7179" max="7179" width="8" style="20" bestFit="1" customWidth="1"/>
    <col min="7180" max="7424" width="11.42578125" style="20"/>
    <col min="7425" max="7425" width="2.7109375" style="20" customWidth="1"/>
    <col min="7426" max="7426" width="15.85546875" style="20" customWidth="1"/>
    <col min="7427" max="7427" width="9.42578125" style="20" customWidth="1"/>
    <col min="7428" max="7428" width="25.85546875" style="20" customWidth="1"/>
    <col min="7429" max="7429" width="27" style="20" customWidth="1"/>
    <col min="7430" max="7430" width="0" style="20" hidden="1" customWidth="1"/>
    <col min="7431" max="7431" width="6.85546875" style="20" customWidth="1"/>
    <col min="7432" max="7432" width="12" style="20" bestFit="1" customWidth="1"/>
    <col min="7433" max="7433" width="20.42578125" style="20" customWidth="1"/>
    <col min="7434" max="7434" width="11.28515625" style="20" bestFit="1" customWidth="1"/>
    <col min="7435" max="7435" width="8" style="20" bestFit="1" customWidth="1"/>
    <col min="7436" max="7680" width="11.42578125" style="20"/>
    <col min="7681" max="7681" width="2.7109375" style="20" customWidth="1"/>
    <col min="7682" max="7682" width="15.85546875" style="20" customWidth="1"/>
    <col min="7683" max="7683" width="9.42578125" style="20" customWidth="1"/>
    <col min="7684" max="7684" width="25.85546875" style="20" customWidth="1"/>
    <col min="7685" max="7685" width="27" style="20" customWidth="1"/>
    <col min="7686" max="7686" width="0" style="20" hidden="1" customWidth="1"/>
    <col min="7687" max="7687" width="6.85546875" style="20" customWidth="1"/>
    <col min="7688" max="7688" width="12" style="20" bestFit="1" customWidth="1"/>
    <col min="7689" max="7689" width="20.42578125" style="20" customWidth="1"/>
    <col min="7690" max="7690" width="11.28515625" style="20" bestFit="1" customWidth="1"/>
    <col min="7691" max="7691" width="8" style="20" bestFit="1" customWidth="1"/>
    <col min="7692" max="7936" width="11.42578125" style="20"/>
    <col min="7937" max="7937" width="2.7109375" style="20" customWidth="1"/>
    <col min="7938" max="7938" width="15.85546875" style="20" customWidth="1"/>
    <col min="7939" max="7939" width="9.42578125" style="20" customWidth="1"/>
    <col min="7940" max="7940" width="25.85546875" style="20" customWidth="1"/>
    <col min="7941" max="7941" width="27" style="20" customWidth="1"/>
    <col min="7942" max="7942" width="0" style="20" hidden="1" customWidth="1"/>
    <col min="7943" max="7943" width="6.85546875" style="20" customWidth="1"/>
    <col min="7944" max="7944" width="12" style="20" bestFit="1" customWidth="1"/>
    <col min="7945" max="7945" width="20.42578125" style="20" customWidth="1"/>
    <col min="7946" max="7946" width="11.28515625" style="20" bestFit="1" customWidth="1"/>
    <col min="7947" max="7947" width="8" style="20" bestFit="1" customWidth="1"/>
    <col min="7948" max="8192" width="11.42578125" style="20"/>
    <col min="8193" max="8193" width="2.7109375" style="20" customWidth="1"/>
    <col min="8194" max="8194" width="15.85546875" style="20" customWidth="1"/>
    <col min="8195" max="8195" width="9.42578125" style="20" customWidth="1"/>
    <col min="8196" max="8196" width="25.85546875" style="20" customWidth="1"/>
    <col min="8197" max="8197" width="27" style="20" customWidth="1"/>
    <col min="8198" max="8198" width="0" style="20" hidden="1" customWidth="1"/>
    <col min="8199" max="8199" width="6.85546875" style="20" customWidth="1"/>
    <col min="8200" max="8200" width="12" style="20" bestFit="1" customWidth="1"/>
    <col min="8201" max="8201" width="20.42578125" style="20" customWidth="1"/>
    <col min="8202" max="8202" width="11.28515625" style="20" bestFit="1" customWidth="1"/>
    <col min="8203" max="8203" width="8" style="20" bestFit="1" customWidth="1"/>
    <col min="8204" max="8448" width="11.42578125" style="20"/>
    <col min="8449" max="8449" width="2.7109375" style="20" customWidth="1"/>
    <col min="8450" max="8450" width="15.85546875" style="20" customWidth="1"/>
    <col min="8451" max="8451" width="9.42578125" style="20" customWidth="1"/>
    <col min="8452" max="8452" width="25.85546875" style="20" customWidth="1"/>
    <col min="8453" max="8453" width="27" style="20" customWidth="1"/>
    <col min="8454" max="8454" width="0" style="20" hidden="1" customWidth="1"/>
    <col min="8455" max="8455" width="6.85546875" style="20" customWidth="1"/>
    <col min="8456" max="8456" width="12" style="20" bestFit="1" customWidth="1"/>
    <col min="8457" max="8457" width="20.42578125" style="20" customWidth="1"/>
    <col min="8458" max="8458" width="11.28515625" style="20" bestFit="1" customWidth="1"/>
    <col min="8459" max="8459" width="8" style="20" bestFit="1" customWidth="1"/>
    <col min="8460" max="8704" width="11.42578125" style="20"/>
    <col min="8705" max="8705" width="2.7109375" style="20" customWidth="1"/>
    <col min="8706" max="8706" width="15.85546875" style="20" customWidth="1"/>
    <col min="8707" max="8707" width="9.42578125" style="20" customWidth="1"/>
    <col min="8708" max="8708" width="25.85546875" style="20" customWidth="1"/>
    <col min="8709" max="8709" width="27" style="20" customWidth="1"/>
    <col min="8710" max="8710" width="0" style="20" hidden="1" customWidth="1"/>
    <col min="8711" max="8711" width="6.85546875" style="20" customWidth="1"/>
    <col min="8712" max="8712" width="12" style="20" bestFit="1" customWidth="1"/>
    <col min="8713" max="8713" width="20.42578125" style="20" customWidth="1"/>
    <col min="8714" max="8714" width="11.28515625" style="20" bestFit="1" customWidth="1"/>
    <col min="8715" max="8715" width="8" style="20" bestFit="1" customWidth="1"/>
    <col min="8716" max="8960" width="11.42578125" style="20"/>
    <col min="8961" max="8961" width="2.7109375" style="20" customWidth="1"/>
    <col min="8962" max="8962" width="15.85546875" style="20" customWidth="1"/>
    <col min="8963" max="8963" width="9.42578125" style="20" customWidth="1"/>
    <col min="8964" max="8964" width="25.85546875" style="20" customWidth="1"/>
    <col min="8965" max="8965" width="27" style="20" customWidth="1"/>
    <col min="8966" max="8966" width="0" style="20" hidden="1" customWidth="1"/>
    <col min="8967" max="8967" width="6.85546875" style="20" customWidth="1"/>
    <col min="8968" max="8968" width="12" style="20" bestFit="1" customWidth="1"/>
    <col min="8969" max="8969" width="20.42578125" style="20" customWidth="1"/>
    <col min="8970" max="8970" width="11.28515625" style="20" bestFit="1" customWidth="1"/>
    <col min="8971" max="8971" width="8" style="20" bestFit="1" customWidth="1"/>
    <col min="8972" max="9216" width="11.42578125" style="20"/>
    <col min="9217" max="9217" width="2.7109375" style="20" customWidth="1"/>
    <col min="9218" max="9218" width="15.85546875" style="20" customWidth="1"/>
    <col min="9219" max="9219" width="9.42578125" style="20" customWidth="1"/>
    <col min="9220" max="9220" width="25.85546875" style="20" customWidth="1"/>
    <col min="9221" max="9221" width="27" style="20" customWidth="1"/>
    <col min="9222" max="9222" width="0" style="20" hidden="1" customWidth="1"/>
    <col min="9223" max="9223" width="6.85546875" style="20" customWidth="1"/>
    <col min="9224" max="9224" width="12" style="20" bestFit="1" customWidth="1"/>
    <col min="9225" max="9225" width="20.42578125" style="20" customWidth="1"/>
    <col min="9226" max="9226" width="11.28515625" style="20" bestFit="1" customWidth="1"/>
    <col min="9227" max="9227" width="8" style="20" bestFit="1" customWidth="1"/>
    <col min="9228" max="9472" width="11.42578125" style="20"/>
    <col min="9473" max="9473" width="2.7109375" style="20" customWidth="1"/>
    <col min="9474" max="9474" width="15.85546875" style="20" customWidth="1"/>
    <col min="9475" max="9475" width="9.42578125" style="20" customWidth="1"/>
    <col min="9476" max="9476" width="25.85546875" style="20" customWidth="1"/>
    <col min="9477" max="9477" width="27" style="20" customWidth="1"/>
    <col min="9478" max="9478" width="0" style="20" hidden="1" customWidth="1"/>
    <col min="9479" max="9479" width="6.85546875" style="20" customWidth="1"/>
    <col min="9480" max="9480" width="12" style="20" bestFit="1" customWidth="1"/>
    <col min="9481" max="9481" width="20.42578125" style="20" customWidth="1"/>
    <col min="9482" max="9482" width="11.28515625" style="20" bestFit="1" customWidth="1"/>
    <col min="9483" max="9483" width="8" style="20" bestFit="1" customWidth="1"/>
    <col min="9484" max="9728" width="11.42578125" style="20"/>
    <col min="9729" max="9729" width="2.7109375" style="20" customWidth="1"/>
    <col min="9730" max="9730" width="15.85546875" style="20" customWidth="1"/>
    <col min="9731" max="9731" width="9.42578125" style="20" customWidth="1"/>
    <col min="9732" max="9732" width="25.85546875" style="20" customWidth="1"/>
    <col min="9733" max="9733" width="27" style="20" customWidth="1"/>
    <col min="9734" max="9734" width="0" style="20" hidden="1" customWidth="1"/>
    <col min="9735" max="9735" width="6.85546875" style="20" customWidth="1"/>
    <col min="9736" max="9736" width="12" style="20" bestFit="1" customWidth="1"/>
    <col min="9737" max="9737" width="20.42578125" style="20" customWidth="1"/>
    <col min="9738" max="9738" width="11.28515625" style="20" bestFit="1" customWidth="1"/>
    <col min="9739" max="9739" width="8" style="20" bestFit="1" customWidth="1"/>
    <col min="9740" max="9984" width="11.42578125" style="20"/>
    <col min="9985" max="9985" width="2.7109375" style="20" customWidth="1"/>
    <col min="9986" max="9986" width="15.85546875" style="20" customWidth="1"/>
    <col min="9987" max="9987" width="9.42578125" style="20" customWidth="1"/>
    <col min="9988" max="9988" width="25.85546875" style="20" customWidth="1"/>
    <col min="9989" max="9989" width="27" style="20" customWidth="1"/>
    <col min="9990" max="9990" width="0" style="20" hidden="1" customWidth="1"/>
    <col min="9991" max="9991" width="6.85546875" style="20" customWidth="1"/>
    <col min="9992" max="9992" width="12" style="20" bestFit="1" customWidth="1"/>
    <col min="9993" max="9993" width="20.42578125" style="20" customWidth="1"/>
    <col min="9994" max="9994" width="11.28515625" style="20" bestFit="1" customWidth="1"/>
    <col min="9995" max="9995" width="8" style="20" bestFit="1" customWidth="1"/>
    <col min="9996" max="10240" width="11.42578125" style="20"/>
    <col min="10241" max="10241" width="2.7109375" style="20" customWidth="1"/>
    <col min="10242" max="10242" width="15.85546875" style="20" customWidth="1"/>
    <col min="10243" max="10243" width="9.42578125" style="20" customWidth="1"/>
    <col min="10244" max="10244" width="25.85546875" style="20" customWidth="1"/>
    <col min="10245" max="10245" width="27" style="20" customWidth="1"/>
    <col min="10246" max="10246" width="0" style="20" hidden="1" customWidth="1"/>
    <col min="10247" max="10247" width="6.85546875" style="20" customWidth="1"/>
    <col min="10248" max="10248" width="12" style="20" bestFit="1" customWidth="1"/>
    <col min="10249" max="10249" width="20.42578125" style="20" customWidth="1"/>
    <col min="10250" max="10250" width="11.28515625" style="20" bestFit="1" customWidth="1"/>
    <col min="10251" max="10251" width="8" style="20" bestFit="1" customWidth="1"/>
    <col min="10252" max="10496" width="11.42578125" style="20"/>
    <col min="10497" max="10497" width="2.7109375" style="20" customWidth="1"/>
    <col min="10498" max="10498" width="15.85546875" style="20" customWidth="1"/>
    <col min="10499" max="10499" width="9.42578125" style="20" customWidth="1"/>
    <col min="10500" max="10500" width="25.85546875" style="20" customWidth="1"/>
    <col min="10501" max="10501" width="27" style="20" customWidth="1"/>
    <col min="10502" max="10502" width="0" style="20" hidden="1" customWidth="1"/>
    <col min="10503" max="10503" width="6.85546875" style="20" customWidth="1"/>
    <col min="10504" max="10504" width="12" style="20" bestFit="1" customWidth="1"/>
    <col min="10505" max="10505" width="20.42578125" style="20" customWidth="1"/>
    <col min="10506" max="10506" width="11.28515625" style="20" bestFit="1" customWidth="1"/>
    <col min="10507" max="10507" width="8" style="20" bestFit="1" customWidth="1"/>
    <col min="10508" max="10752" width="11.42578125" style="20"/>
    <col min="10753" max="10753" width="2.7109375" style="20" customWidth="1"/>
    <col min="10754" max="10754" width="15.85546875" style="20" customWidth="1"/>
    <col min="10755" max="10755" width="9.42578125" style="20" customWidth="1"/>
    <col min="10756" max="10756" width="25.85546875" style="20" customWidth="1"/>
    <col min="10757" max="10757" width="27" style="20" customWidth="1"/>
    <col min="10758" max="10758" width="0" style="20" hidden="1" customWidth="1"/>
    <col min="10759" max="10759" width="6.85546875" style="20" customWidth="1"/>
    <col min="10760" max="10760" width="12" style="20" bestFit="1" customWidth="1"/>
    <col min="10761" max="10761" width="20.42578125" style="20" customWidth="1"/>
    <col min="10762" max="10762" width="11.28515625" style="20" bestFit="1" customWidth="1"/>
    <col min="10763" max="10763" width="8" style="20" bestFit="1" customWidth="1"/>
    <col min="10764" max="11008" width="11.42578125" style="20"/>
    <col min="11009" max="11009" width="2.7109375" style="20" customWidth="1"/>
    <col min="11010" max="11010" width="15.85546875" style="20" customWidth="1"/>
    <col min="11011" max="11011" width="9.42578125" style="20" customWidth="1"/>
    <col min="11012" max="11012" width="25.85546875" style="20" customWidth="1"/>
    <col min="11013" max="11013" width="27" style="20" customWidth="1"/>
    <col min="11014" max="11014" width="0" style="20" hidden="1" customWidth="1"/>
    <col min="11015" max="11015" width="6.85546875" style="20" customWidth="1"/>
    <col min="11016" max="11016" width="12" style="20" bestFit="1" customWidth="1"/>
    <col min="11017" max="11017" width="20.42578125" style="20" customWidth="1"/>
    <col min="11018" max="11018" width="11.28515625" style="20" bestFit="1" customWidth="1"/>
    <col min="11019" max="11019" width="8" style="20" bestFit="1" customWidth="1"/>
    <col min="11020" max="11264" width="11.42578125" style="20"/>
    <col min="11265" max="11265" width="2.7109375" style="20" customWidth="1"/>
    <col min="11266" max="11266" width="15.85546875" style="20" customWidth="1"/>
    <col min="11267" max="11267" width="9.42578125" style="20" customWidth="1"/>
    <col min="11268" max="11268" width="25.85546875" style="20" customWidth="1"/>
    <col min="11269" max="11269" width="27" style="20" customWidth="1"/>
    <col min="11270" max="11270" width="0" style="20" hidden="1" customWidth="1"/>
    <col min="11271" max="11271" width="6.85546875" style="20" customWidth="1"/>
    <col min="11272" max="11272" width="12" style="20" bestFit="1" customWidth="1"/>
    <col min="11273" max="11273" width="20.42578125" style="20" customWidth="1"/>
    <col min="11274" max="11274" width="11.28515625" style="20" bestFit="1" customWidth="1"/>
    <col min="11275" max="11275" width="8" style="20" bestFit="1" customWidth="1"/>
    <col min="11276" max="11520" width="11.42578125" style="20"/>
    <col min="11521" max="11521" width="2.7109375" style="20" customWidth="1"/>
    <col min="11522" max="11522" width="15.85546875" style="20" customWidth="1"/>
    <col min="11523" max="11523" width="9.42578125" style="20" customWidth="1"/>
    <col min="11524" max="11524" width="25.85546875" style="20" customWidth="1"/>
    <col min="11525" max="11525" width="27" style="20" customWidth="1"/>
    <col min="11526" max="11526" width="0" style="20" hidden="1" customWidth="1"/>
    <col min="11527" max="11527" width="6.85546875" style="20" customWidth="1"/>
    <col min="11528" max="11528" width="12" style="20" bestFit="1" customWidth="1"/>
    <col min="11529" max="11529" width="20.42578125" style="20" customWidth="1"/>
    <col min="11530" max="11530" width="11.28515625" style="20" bestFit="1" customWidth="1"/>
    <col min="11531" max="11531" width="8" style="20" bestFit="1" customWidth="1"/>
    <col min="11532" max="11776" width="11.42578125" style="20"/>
    <col min="11777" max="11777" width="2.7109375" style="20" customWidth="1"/>
    <col min="11778" max="11778" width="15.85546875" style="20" customWidth="1"/>
    <col min="11779" max="11779" width="9.42578125" style="20" customWidth="1"/>
    <col min="11780" max="11780" width="25.85546875" style="20" customWidth="1"/>
    <col min="11781" max="11781" width="27" style="20" customWidth="1"/>
    <col min="11782" max="11782" width="0" style="20" hidden="1" customWidth="1"/>
    <col min="11783" max="11783" width="6.85546875" style="20" customWidth="1"/>
    <col min="11784" max="11784" width="12" style="20" bestFit="1" customWidth="1"/>
    <col min="11785" max="11785" width="20.42578125" style="20" customWidth="1"/>
    <col min="11786" max="11786" width="11.28515625" style="20" bestFit="1" customWidth="1"/>
    <col min="11787" max="11787" width="8" style="20" bestFit="1" customWidth="1"/>
    <col min="11788" max="12032" width="11.42578125" style="20"/>
    <col min="12033" max="12033" width="2.7109375" style="20" customWidth="1"/>
    <col min="12034" max="12034" width="15.85546875" style="20" customWidth="1"/>
    <col min="12035" max="12035" width="9.42578125" style="20" customWidth="1"/>
    <col min="12036" max="12036" width="25.85546875" style="20" customWidth="1"/>
    <col min="12037" max="12037" width="27" style="20" customWidth="1"/>
    <col min="12038" max="12038" width="0" style="20" hidden="1" customWidth="1"/>
    <col min="12039" max="12039" width="6.85546875" style="20" customWidth="1"/>
    <col min="12040" max="12040" width="12" style="20" bestFit="1" customWidth="1"/>
    <col min="12041" max="12041" width="20.42578125" style="20" customWidth="1"/>
    <col min="12042" max="12042" width="11.28515625" style="20" bestFit="1" customWidth="1"/>
    <col min="12043" max="12043" width="8" style="20" bestFit="1" customWidth="1"/>
    <col min="12044" max="12288" width="11.42578125" style="20"/>
    <col min="12289" max="12289" width="2.7109375" style="20" customWidth="1"/>
    <col min="12290" max="12290" width="15.85546875" style="20" customWidth="1"/>
    <col min="12291" max="12291" width="9.42578125" style="20" customWidth="1"/>
    <col min="12292" max="12292" width="25.85546875" style="20" customWidth="1"/>
    <col min="12293" max="12293" width="27" style="20" customWidth="1"/>
    <col min="12294" max="12294" width="0" style="20" hidden="1" customWidth="1"/>
    <col min="12295" max="12295" width="6.85546875" style="20" customWidth="1"/>
    <col min="12296" max="12296" width="12" style="20" bestFit="1" customWidth="1"/>
    <col min="12297" max="12297" width="20.42578125" style="20" customWidth="1"/>
    <col min="12298" max="12298" width="11.28515625" style="20" bestFit="1" customWidth="1"/>
    <col min="12299" max="12299" width="8" style="20" bestFit="1" customWidth="1"/>
    <col min="12300" max="12544" width="11.42578125" style="20"/>
    <col min="12545" max="12545" width="2.7109375" style="20" customWidth="1"/>
    <col min="12546" max="12546" width="15.85546875" style="20" customWidth="1"/>
    <col min="12547" max="12547" width="9.42578125" style="20" customWidth="1"/>
    <col min="12548" max="12548" width="25.85546875" style="20" customWidth="1"/>
    <col min="12549" max="12549" width="27" style="20" customWidth="1"/>
    <col min="12550" max="12550" width="0" style="20" hidden="1" customWidth="1"/>
    <col min="12551" max="12551" width="6.85546875" style="20" customWidth="1"/>
    <col min="12552" max="12552" width="12" style="20" bestFit="1" customWidth="1"/>
    <col min="12553" max="12553" width="20.42578125" style="20" customWidth="1"/>
    <col min="12554" max="12554" width="11.28515625" style="20" bestFit="1" customWidth="1"/>
    <col min="12555" max="12555" width="8" style="20" bestFit="1" customWidth="1"/>
    <col min="12556" max="12800" width="11.42578125" style="20"/>
    <col min="12801" max="12801" width="2.7109375" style="20" customWidth="1"/>
    <col min="12802" max="12802" width="15.85546875" style="20" customWidth="1"/>
    <col min="12803" max="12803" width="9.42578125" style="20" customWidth="1"/>
    <col min="12804" max="12804" width="25.85546875" style="20" customWidth="1"/>
    <col min="12805" max="12805" width="27" style="20" customWidth="1"/>
    <col min="12806" max="12806" width="0" style="20" hidden="1" customWidth="1"/>
    <col min="12807" max="12807" width="6.85546875" style="20" customWidth="1"/>
    <col min="12808" max="12808" width="12" style="20" bestFit="1" customWidth="1"/>
    <col min="12809" max="12809" width="20.42578125" style="20" customWidth="1"/>
    <col min="12810" max="12810" width="11.28515625" style="20" bestFit="1" customWidth="1"/>
    <col min="12811" max="12811" width="8" style="20" bestFit="1" customWidth="1"/>
    <col min="12812" max="13056" width="11.42578125" style="20"/>
    <col min="13057" max="13057" width="2.7109375" style="20" customWidth="1"/>
    <col min="13058" max="13058" width="15.85546875" style="20" customWidth="1"/>
    <col min="13059" max="13059" width="9.42578125" style="20" customWidth="1"/>
    <col min="13060" max="13060" width="25.85546875" style="20" customWidth="1"/>
    <col min="13061" max="13061" width="27" style="20" customWidth="1"/>
    <col min="13062" max="13062" width="0" style="20" hidden="1" customWidth="1"/>
    <col min="13063" max="13063" width="6.85546875" style="20" customWidth="1"/>
    <col min="13064" max="13064" width="12" style="20" bestFit="1" customWidth="1"/>
    <col min="13065" max="13065" width="20.42578125" style="20" customWidth="1"/>
    <col min="13066" max="13066" width="11.28515625" style="20" bestFit="1" customWidth="1"/>
    <col min="13067" max="13067" width="8" style="20" bestFit="1" customWidth="1"/>
    <col min="13068" max="13312" width="11.42578125" style="20"/>
    <col min="13313" max="13313" width="2.7109375" style="20" customWidth="1"/>
    <col min="13314" max="13314" width="15.85546875" style="20" customWidth="1"/>
    <col min="13315" max="13315" width="9.42578125" style="20" customWidth="1"/>
    <col min="13316" max="13316" width="25.85546875" style="20" customWidth="1"/>
    <col min="13317" max="13317" width="27" style="20" customWidth="1"/>
    <col min="13318" max="13318" width="0" style="20" hidden="1" customWidth="1"/>
    <col min="13319" max="13319" width="6.85546875" style="20" customWidth="1"/>
    <col min="13320" max="13320" width="12" style="20" bestFit="1" customWidth="1"/>
    <col min="13321" max="13321" width="20.42578125" style="20" customWidth="1"/>
    <col min="13322" max="13322" width="11.28515625" style="20" bestFit="1" customWidth="1"/>
    <col min="13323" max="13323" width="8" style="20" bestFit="1" customWidth="1"/>
    <col min="13324" max="13568" width="11.42578125" style="20"/>
    <col min="13569" max="13569" width="2.7109375" style="20" customWidth="1"/>
    <col min="13570" max="13570" width="15.85546875" style="20" customWidth="1"/>
    <col min="13571" max="13571" width="9.42578125" style="20" customWidth="1"/>
    <col min="13572" max="13572" width="25.85546875" style="20" customWidth="1"/>
    <col min="13573" max="13573" width="27" style="20" customWidth="1"/>
    <col min="13574" max="13574" width="0" style="20" hidden="1" customWidth="1"/>
    <col min="13575" max="13575" width="6.85546875" style="20" customWidth="1"/>
    <col min="13576" max="13576" width="12" style="20" bestFit="1" customWidth="1"/>
    <col min="13577" max="13577" width="20.42578125" style="20" customWidth="1"/>
    <col min="13578" max="13578" width="11.28515625" style="20" bestFit="1" customWidth="1"/>
    <col min="13579" max="13579" width="8" style="20" bestFit="1" customWidth="1"/>
    <col min="13580" max="13824" width="11.42578125" style="20"/>
    <col min="13825" max="13825" width="2.7109375" style="20" customWidth="1"/>
    <col min="13826" max="13826" width="15.85546875" style="20" customWidth="1"/>
    <col min="13827" max="13827" width="9.42578125" style="20" customWidth="1"/>
    <col min="13828" max="13828" width="25.85546875" style="20" customWidth="1"/>
    <col min="13829" max="13829" width="27" style="20" customWidth="1"/>
    <col min="13830" max="13830" width="0" style="20" hidden="1" customWidth="1"/>
    <col min="13831" max="13831" width="6.85546875" style="20" customWidth="1"/>
    <col min="13832" max="13832" width="12" style="20" bestFit="1" customWidth="1"/>
    <col min="13833" max="13833" width="20.42578125" style="20" customWidth="1"/>
    <col min="13834" max="13834" width="11.28515625" style="20" bestFit="1" customWidth="1"/>
    <col min="13835" max="13835" width="8" style="20" bestFit="1" customWidth="1"/>
    <col min="13836" max="14080" width="11.42578125" style="20"/>
    <col min="14081" max="14081" width="2.7109375" style="20" customWidth="1"/>
    <col min="14082" max="14082" width="15.85546875" style="20" customWidth="1"/>
    <col min="14083" max="14083" width="9.42578125" style="20" customWidth="1"/>
    <col min="14084" max="14084" width="25.85546875" style="20" customWidth="1"/>
    <col min="14085" max="14085" width="27" style="20" customWidth="1"/>
    <col min="14086" max="14086" width="0" style="20" hidden="1" customWidth="1"/>
    <col min="14087" max="14087" width="6.85546875" style="20" customWidth="1"/>
    <col min="14088" max="14088" width="12" style="20" bestFit="1" customWidth="1"/>
    <col min="14089" max="14089" width="20.42578125" style="20" customWidth="1"/>
    <col min="14090" max="14090" width="11.28515625" style="20" bestFit="1" customWidth="1"/>
    <col min="14091" max="14091" width="8" style="20" bestFit="1" customWidth="1"/>
    <col min="14092" max="14336" width="11.42578125" style="20"/>
    <col min="14337" max="14337" width="2.7109375" style="20" customWidth="1"/>
    <col min="14338" max="14338" width="15.85546875" style="20" customWidth="1"/>
    <col min="14339" max="14339" width="9.42578125" style="20" customWidth="1"/>
    <col min="14340" max="14340" width="25.85546875" style="20" customWidth="1"/>
    <col min="14341" max="14341" width="27" style="20" customWidth="1"/>
    <col min="14342" max="14342" width="0" style="20" hidden="1" customWidth="1"/>
    <col min="14343" max="14343" width="6.85546875" style="20" customWidth="1"/>
    <col min="14344" max="14344" width="12" style="20" bestFit="1" customWidth="1"/>
    <col min="14345" max="14345" width="20.42578125" style="20" customWidth="1"/>
    <col min="14346" max="14346" width="11.28515625" style="20" bestFit="1" customWidth="1"/>
    <col min="14347" max="14347" width="8" style="20" bestFit="1" customWidth="1"/>
    <col min="14348" max="14592" width="11.42578125" style="20"/>
    <col min="14593" max="14593" width="2.7109375" style="20" customWidth="1"/>
    <col min="14594" max="14594" width="15.85546875" style="20" customWidth="1"/>
    <col min="14595" max="14595" width="9.42578125" style="20" customWidth="1"/>
    <col min="14596" max="14596" width="25.85546875" style="20" customWidth="1"/>
    <col min="14597" max="14597" width="27" style="20" customWidth="1"/>
    <col min="14598" max="14598" width="0" style="20" hidden="1" customWidth="1"/>
    <col min="14599" max="14599" width="6.85546875" style="20" customWidth="1"/>
    <col min="14600" max="14600" width="12" style="20" bestFit="1" customWidth="1"/>
    <col min="14601" max="14601" width="20.42578125" style="20" customWidth="1"/>
    <col min="14602" max="14602" width="11.28515625" style="20" bestFit="1" customWidth="1"/>
    <col min="14603" max="14603" width="8" style="20" bestFit="1" customWidth="1"/>
    <col min="14604" max="14848" width="11.42578125" style="20"/>
    <col min="14849" max="14849" width="2.7109375" style="20" customWidth="1"/>
    <col min="14850" max="14850" width="15.85546875" style="20" customWidth="1"/>
    <col min="14851" max="14851" width="9.42578125" style="20" customWidth="1"/>
    <col min="14852" max="14852" width="25.85546875" style="20" customWidth="1"/>
    <col min="14853" max="14853" width="27" style="20" customWidth="1"/>
    <col min="14854" max="14854" width="0" style="20" hidden="1" customWidth="1"/>
    <col min="14855" max="14855" width="6.85546875" style="20" customWidth="1"/>
    <col min="14856" max="14856" width="12" style="20" bestFit="1" customWidth="1"/>
    <col min="14857" max="14857" width="20.42578125" style="20" customWidth="1"/>
    <col min="14858" max="14858" width="11.28515625" style="20" bestFit="1" customWidth="1"/>
    <col min="14859" max="14859" width="8" style="20" bestFit="1" customWidth="1"/>
    <col min="14860" max="15104" width="11.42578125" style="20"/>
    <col min="15105" max="15105" width="2.7109375" style="20" customWidth="1"/>
    <col min="15106" max="15106" width="15.85546875" style="20" customWidth="1"/>
    <col min="15107" max="15107" width="9.42578125" style="20" customWidth="1"/>
    <col min="15108" max="15108" width="25.85546875" style="20" customWidth="1"/>
    <col min="15109" max="15109" width="27" style="20" customWidth="1"/>
    <col min="15110" max="15110" width="0" style="20" hidden="1" customWidth="1"/>
    <col min="15111" max="15111" width="6.85546875" style="20" customWidth="1"/>
    <col min="15112" max="15112" width="12" style="20" bestFit="1" customWidth="1"/>
    <col min="15113" max="15113" width="20.42578125" style="20" customWidth="1"/>
    <col min="15114" max="15114" width="11.28515625" style="20" bestFit="1" customWidth="1"/>
    <col min="15115" max="15115" width="8" style="20" bestFit="1" customWidth="1"/>
    <col min="15116" max="15360" width="11.42578125" style="20"/>
    <col min="15361" max="15361" width="2.7109375" style="20" customWidth="1"/>
    <col min="15362" max="15362" width="15.85546875" style="20" customWidth="1"/>
    <col min="15363" max="15363" width="9.42578125" style="20" customWidth="1"/>
    <col min="15364" max="15364" width="25.85546875" style="20" customWidth="1"/>
    <col min="15365" max="15365" width="27" style="20" customWidth="1"/>
    <col min="15366" max="15366" width="0" style="20" hidden="1" customWidth="1"/>
    <col min="15367" max="15367" width="6.85546875" style="20" customWidth="1"/>
    <col min="15368" max="15368" width="12" style="20" bestFit="1" customWidth="1"/>
    <col min="15369" max="15369" width="20.42578125" style="20" customWidth="1"/>
    <col min="15370" max="15370" width="11.28515625" style="20" bestFit="1" customWidth="1"/>
    <col min="15371" max="15371" width="8" style="20" bestFit="1" customWidth="1"/>
    <col min="15372" max="15616" width="11.42578125" style="20"/>
    <col min="15617" max="15617" width="2.7109375" style="20" customWidth="1"/>
    <col min="15618" max="15618" width="15.85546875" style="20" customWidth="1"/>
    <col min="15619" max="15619" width="9.42578125" style="20" customWidth="1"/>
    <col min="15620" max="15620" width="25.85546875" style="20" customWidth="1"/>
    <col min="15621" max="15621" width="27" style="20" customWidth="1"/>
    <col min="15622" max="15622" width="0" style="20" hidden="1" customWidth="1"/>
    <col min="15623" max="15623" width="6.85546875" style="20" customWidth="1"/>
    <col min="15624" max="15624" width="12" style="20" bestFit="1" customWidth="1"/>
    <col min="15625" max="15625" width="20.42578125" style="20" customWidth="1"/>
    <col min="15626" max="15626" width="11.28515625" style="20" bestFit="1" customWidth="1"/>
    <col min="15627" max="15627" width="8" style="20" bestFit="1" customWidth="1"/>
    <col min="15628" max="15872" width="11.42578125" style="20"/>
    <col min="15873" max="15873" width="2.7109375" style="20" customWidth="1"/>
    <col min="15874" max="15874" width="15.85546875" style="20" customWidth="1"/>
    <col min="15875" max="15875" width="9.42578125" style="20" customWidth="1"/>
    <col min="15876" max="15876" width="25.85546875" style="20" customWidth="1"/>
    <col min="15877" max="15877" width="27" style="20" customWidth="1"/>
    <col min="15878" max="15878" width="0" style="20" hidden="1" customWidth="1"/>
    <col min="15879" max="15879" width="6.85546875" style="20" customWidth="1"/>
    <col min="15880" max="15880" width="12" style="20" bestFit="1" customWidth="1"/>
    <col min="15881" max="15881" width="20.42578125" style="20" customWidth="1"/>
    <col min="15882" max="15882" width="11.28515625" style="20" bestFit="1" customWidth="1"/>
    <col min="15883" max="15883" width="8" style="20" bestFit="1" customWidth="1"/>
    <col min="15884" max="16128" width="11.42578125" style="20"/>
    <col min="16129" max="16129" width="2.7109375" style="20" customWidth="1"/>
    <col min="16130" max="16130" width="15.85546875" style="20" customWidth="1"/>
    <col min="16131" max="16131" width="9.42578125" style="20" customWidth="1"/>
    <col min="16132" max="16132" width="25.85546875" style="20" customWidth="1"/>
    <col min="16133" max="16133" width="27" style="20" customWidth="1"/>
    <col min="16134" max="16134" width="0" style="20" hidden="1" customWidth="1"/>
    <col min="16135" max="16135" width="6.85546875" style="20" customWidth="1"/>
    <col min="16136" max="16136" width="12" style="20" bestFit="1" customWidth="1"/>
    <col min="16137" max="16137" width="20.42578125" style="20" customWidth="1"/>
    <col min="16138" max="16138" width="11.28515625" style="20" bestFit="1" customWidth="1"/>
    <col min="16139" max="16139" width="8" style="20" bestFit="1" customWidth="1"/>
    <col min="16140" max="16384" width="11.42578125" style="20"/>
  </cols>
  <sheetData>
    <row r="1" spans="1:11" ht="18">
      <c r="A1" s="17" t="s">
        <v>15</v>
      </c>
    </row>
    <row r="2" spans="1:11" ht="13.5" thickBot="1"/>
    <row r="3" spans="1:11" ht="13.5" thickBot="1">
      <c r="C3" s="21" t="s">
        <v>16</v>
      </c>
      <c r="H3" s="22" t="s">
        <v>17</v>
      </c>
      <c r="J3" s="23" t="s">
        <v>18</v>
      </c>
      <c r="K3" s="24" t="s">
        <v>19</v>
      </c>
    </row>
    <row r="4" spans="1:11" ht="24" thickBot="1">
      <c r="B4" s="25" t="s">
        <v>9</v>
      </c>
      <c r="C4" s="26">
        <f ca="1">Hoja1!L9</f>
        <v>5.2975206611570247</v>
      </c>
      <c r="D4" s="27" t="s">
        <v>11</v>
      </c>
      <c r="E4" s="28" t="s">
        <v>20</v>
      </c>
      <c r="F4" s="29">
        <f t="shared" ref="F4:F29" ca="1" si="0">IF(G13&lt;=s-1,((Lambda/Mu)^G13)/FACT(G13),0)</f>
        <v>1</v>
      </c>
      <c r="G4" s="30" t="s">
        <v>21</v>
      </c>
      <c r="H4" s="31" t="e">
        <f ca="1">IF(Rho&lt;1,Lq+Lambda/Mu,NA())</f>
        <v>#N/A</v>
      </c>
      <c r="J4" s="32" t="s">
        <v>22</v>
      </c>
      <c r="K4" s="33" t="s">
        <v>23</v>
      </c>
    </row>
    <row r="5" spans="1:11" ht="25.5" thickBot="1">
      <c r="B5" s="25" t="s">
        <v>10</v>
      </c>
      <c r="C5" s="26">
        <f ca="1">Hoja1!L12</f>
        <v>3.4836065573770494</v>
      </c>
      <c r="D5" s="27" t="s">
        <v>12</v>
      </c>
      <c r="E5" s="28" t="s">
        <v>24</v>
      </c>
      <c r="F5" s="29">
        <f t="shared" si="0"/>
        <v>0</v>
      </c>
      <c r="G5" s="30" t="s">
        <v>25</v>
      </c>
      <c r="H5" s="31" t="e">
        <f ca="1">IF(Rho&lt;1,Lambda*Mu*((Lambda/Mu)^s)/(FACT(s-1)*(s*Mu-Lambda)^2/P0),NA())</f>
        <v>#N/A</v>
      </c>
      <c r="J5" s="34" t="s">
        <v>26</v>
      </c>
      <c r="K5" s="35" t="s">
        <v>27</v>
      </c>
    </row>
    <row r="6" spans="1:11" ht="24" thickBot="1">
      <c r="B6" s="36" t="s">
        <v>28</v>
      </c>
      <c r="C6" s="26">
        <v>1</v>
      </c>
      <c r="D6" s="27" t="s">
        <v>29</v>
      </c>
      <c r="E6" s="37"/>
      <c r="F6" s="38">
        <f t="shared" si="0"/>
        <v>0</v>
      </c>
      <c r="G6" s="39"/>
      <c r="H6" s="40"/>
      <c r="I6" s="41"/>
      <c r="J6" s="34" t="s">
        <v>30</v>
      </c>
      <c r="K6" s="35" t="s">
        <v>31</v>
      </c>
    </row>
    <row r="7" spans="1:11" ht="24" thickBot="1">
      <c r="C7" s="19">
        <v>1</v>
      </c>
      <c r="E7" s="28" t="s">
        <v>32</v>
      </c>
      <c r="F7" s="29">
        <f t="shared" si="0"/>
        <v>0</v>
      </c>
      <c r="G7" s="30" t="s">
        <v>33</v>
      </c>
      <c r="H7" s="31" t="e">
        <f ca="1">IF(Rho&lt;1,L/Lambda,NA())</f>
        <v>#N/A</v>
      </c>
      <c r="I7" s="19"/>
      <c r="J7" s="34" t="s">
        <v>34</v>
      </c>
      <c r="K7" s="35" t="s">
        <v>35</v>
      </c>
    </row>
    <row r="8" spans="1:11" ht="25.5" thickBot="1">
      <c r="B8" s="42" t="s">
        <v>36</v>
      </c>
      <c r="C8" s="43" t="e">
        <f ca="1">IF((s-1-Lambda/Mu)=0,EXP(-Mu*C9)*(1+P0*((Lambda/Mu)^s)/(FACT(s)*(1-Rho))*Mu*C9),EXP(-Mu*C9)*(1+P0*((Lambda/Mu)^s)/(FACT(s)*(1-Rho))*(1-EXP(-Mu*C9*(s-1-Lambda/Mu)))/(s-1-Lambda/Mu)))</f>
        <v>#N/A</v>
      </c>
      <c r="E8" s="28" t="s">
        <v>37</v>
      </c>
      <c r="F8" s="29">
        <f t="shared" si="0"/>
        <v>0</v>
      </c>
      <c r="G8" s="30" t="s">
        <v>38</v>
      </c>
      <c r="H8" s="31" t="e">
        <f ca="1">IF(Rho&lt;1,Lq/Lambda,NA())</f>
        <v>#N/A</v>
      </c>
      <c r="I8" s="19"/>
      <c r="J8" s="34" t="s">
        <v>39</v>
      </c>
      <c r="K8" s="35" t="s">
        <v>40</v>
      </c>
    </row>
    <row r="9" spans="1:11" ht="24" thickBot="1">
      <c r="B9" s="44" t="s">
        <v>41</v>
      </c>
      <c r="C9" s="45">
        <v>0</v>
      </c>
      <c r="E9" s="46" t="str">
        <f ca="1">IF(Rho&gt;=1,"Model invalid because:","")</f>
        <v>Model invalid because:</v>
      </c>
      <c r="F9" s="38">
        <f t="shared" si="0"/>
        <v>0</v>
      </c>
      <c r="G9" s="39"/>
      <c r="H9" s="40"/>
      <c r="J9" s="34" t="s">
        <v>42</v>
      </c>
      <c r="K9" s="35" t="s">
        <v>43</v>
      </c>
    </row>
    <row r="10" spans="1:11" ht="24" thickBot="1">
      <c r="B10" s="44"/>
      <c r="E10" s="46" t="str">
        <f ca="1">IF(Rho&gt;=1,"   r   &gt;=   1","")</f>
        <v xml:space="preserve">   r   &gt;=   1</v>
      </c>
      <c r="F10" s="38">
        <f t="shared" si="0"/>
        <v>0</v>
      </c>
      <c r="G10" s="47" t="s">
        <v>44</v>
      </c>
      <c r="H10" s="48">
        <f ca="1">Lambda/(s*Mu)</f>
        <v>1.520700048614487</v>
      </c>
      <c r="I10" s="49" t="s">
        <v>45</v>
      </c>
      <c r="J10" s="34" t="s">
        <v>46</v>
      </c>
      <c r="K10" s="35" t="s">
        <v>47</v>
      </c>
    </row>
    <row r="11" spans="1:11" ht="24" thickBot="1">
      <c r="B11" s="42" t="s">
        <v>48</v>
      </c>
      <c r="C11" s="43" t="e">
        <f ca="1">(1-SUM(OFFSET(P0,0,0,s,1)))*EXP(-s*Mu*(1-Rho)*C12)</f>
        <v>#N/A</v>
      </c>
      <c r="F11" s="38">
        <f t="shared" si="0"/>
        <v>0</v>
      </c>
      <c r="G11" s="50"/>
      <c r="J11" s="34" t="s">
        <v>49</v>
      </c>
      <c r="K11" s="35" t="s">
        <v>50</v>
      </c>
    </row>
    <row r="12" spans="1:11" ht="19.5" thickBot="1">
      <c r="B12" s="44" t="s">
        <v>41</v>
      </c>
      <c r="C12" s="45">
        <f>25/60</f>
        <v>0.41666666666666669</v>
      </c>
      <c r="F12" s="38">
        <f t="shared" si="0"/>
        <v>0</v>
      </c>
      <c r="G12" s="51" t="s">
        <v>39</v>
      </c>
      <c r="H12" s="52" t="s">
        <v>51</v>
      </c>
      <c r="J12" s="34" t="s">
        <v>52</v>
      </c>
      <c r="K12" s="35" t="s">
        <v>53</v>
      </c>
    </row>
    <row r="13" spans="1:11" ht="15">
      <c r="F13" s="38">
        <f t="shared" si="0"/>
        <v>0</v>
      </c>
      <c r="G13" s="53">
        <v>0</v>
      </c>
      <c r="H13" s="54" t="e">
        <f ca="1">IF(Rho&lt;1,1/(SUM(F4:F29)+((Lambda/Mu)^s)/(FACT(s)*(1-Lambda/(s*Mu)))),NA())</f>
        <v>#N/A</v>
      </c>
      <c r="J13" s="34" t="s">
        <v>54</v>
      </c>
      <c r="K13" s="35" t="s">
        <v>55</v>
      </c>
    </row>
    <row r="14" spans="1:11" ht="15">
      <c r="B14" s="20"/>
      <c r="C14" s="20"/>
      <c r="F14" s="38">
        <f t="shared" si="0"/>
        <v>0</v>
      </c>
      <c r="G14" s="55">
        <v>1</v>
      </c>
      <c r="H14" s="56" t="e">
        <f t="shared" ref="H14:H38" ca="1" si="1">IF(Rho&lt;1,IF(s=1,(1-Rho)*Rho^n,IF(s&gt;=n,((Lambda/Mu)^n)*P0/FACT(n),((Lambda/Mu)^n)*P0/(FACT(s)*(s^(n-s))))),NA())</f>
        <v>#N/A</v>
      </c>
      <c r="J14" s="34" t="s">
        <v>56</v>
      </c>
      <c r="K14" s="35" t="s">
        <v>57</v>
      </c>
    </row>
    <row r="15" spans="1:11" ht="15">
      <c r="B15" s="20"/>
      <c r="C15" s="20"/>
      <c r="F15" s="38">
        <f t="shared" si="0"/>
        <v>0</v>
      </c>
      <c r="G15" s="55">
        <v>2</v>
      </c>
      <c r="H15" s="56" t="e">
        <f t="shared" ca="1" si="1"/>
        <v>#N/A</v>
      </c>
      <c r="J15" s="34" t="s">
        <v>58</v>
      </c>
      <c r="K15" s="35" t="s">
        <v>59</v>
      </c>
    </row>
    <row r="16" spans="1:11" ht="15.75" thickBot="1">
      <c r="B16" s="20"/>
      <c r="C16" s="20"/>
      <c r="F16" s="38">
        <f t="shared" si="0"/>
        <v>0</v>
      </c>
      <c r="G16" s="55">
        <v>3</v>
      </c>
      <c r="H16" s="56" t="e">
        <f t="shared" ca="1" si="1"/>
        <v>#N/A</v>
      </c>
      <c r="J16" s="57" t="s">
        <v>60</v>
      </c>
      <c r="K16" s="58" t="s">
        <v>61</v>
      </c>
    </row>
    <row r="17" spans="2:8" ht="15">
      <c r="B17" s="20"/>
      <c r="C17" s="20"/>
      <c r="F17" s="38">
        <f t="shared" si="0"/>
        <v>0</v>
      </c>
      <c r="G17" s="55">
        <v>4</v>
      </c>
      <c r="H17" s="56" t="e">
        <f t="shared" ca="1" si="1"/>
        <v>#N/A</v>
      </c>
    </row>
    <row r="18" spans="2:8" ht="15">
      <c r="B18" s="20"/>
      <c r="F18" s="38">
        <f t="shared" si="0"/>
        <v>0</v>
      </c>
      <c r="G18" s="55">
        <v>5</v>
      </c>
      <c r="H18" s="56" t="e">
        <f t="shared" ca="1" si="1"/>
        <v>#N/A</v>
      </c>
    </row>
    <row r="19" spans="2:8" ht="15">
      <c r="B19" s="20"/>
      <c r="F19" s="38">
        <f t="shared" si="0"/>
        <v>0</v>
      </c>
      <c r="G19" s="55">
        <v>6</v>
      </c>
      <c r="H19" s="56" t="e">
        <f t="shared" ca="1" si="1"/>
        <v>#N/A</v>
      </c>
    </row>
    <row r="20" spans="2:8" ht="15">
      <c r="B20" s="20"/>
      <c r="F20" s="38">
        <f t="shared" si="0"/>
        <v>0</v>
      </c>
      <c r="G20" s="55">
        <v>7</v>
      </c>
      <c r="H20" s="56" t="e">
        <f t="shared" ca="1" si="1"/>
        <v>#N/A</v>
      </c>
    </row>
    <row r="21" spans="2:8" ht="15">
      <c r="F21" s="38">
        <f t="shared" si="0"/>
        <v>0</v>
      </c>
      <c r="G21" s="55">
        <v>8</v>
      </c>
      <c r="H21" s="56" t="e">
        <f t="shared" ca="1" si="1"/>
        <v>#N/A</v>
      </c>
    </row>
    <row r="22" spans="2:8" ht="15">
      <c r="F22" s="38">
        <f t="shared" si="0"/>
        <v>0</v>
      </c>
      <c r="G22" s="55">
        <v>9</v>
      </c>
      <c r="H22" s="56" t="e">
        <f t="shared" ca="1" si="1"/>
        <v>#N/A</v>
      </c>
    </row>
    <row r="23" spans="2:8" ht="15">
      <c r="F23" s="38">
        <f t="shared" si="0"/>
        <v>0</v>
      </c>
      <c r="G23" s="55">
        <v>10</v>
      </c>
      <c r="H23" s="56" t="e">
        <f t="shared" ca="1" si="1"/>
        <v>#N/A</v>
      </c>
    </row>
    <row r="24" spans="2:8" ht="15">
      <c r="F24" s="38">
        <f t="shared" si="0"/>
        <v>0</v>
      </c>
      <c r="G24" s="55">
        <v>11</v>
      </c>
      <c r="H24" s="56" t="e">
        <f t="shared" ca="1" si="1"/>
        <v>#N/A</v>
      </c>
    </row>
    <row r="25" spans="2:8" ht="15">
      <c r="F25" s="38">
        <f t="shared" si="0"/>
        <v>0</v>
      </c>
      <c r="G25" s="55">
        <v>12</v>
      </c>
      <c r="H25" s="56" t="e">
        <f t="shared" ca="1" si="1"/>
        <v>#N/A</v>
      </c>
    </row>
    <row r="26" spans="2:8" ht="15">
      <c r="F26" s="38">
        <f t="shared" si="0"/>
        <v>0</v>
      </c>
      <c r="G26" s="55">
        <v>13</v>
      </c>
      <c r="H26" s="56" t="e">
        <f t="shared" ca="1" si="1"/>
        <v>#N/A</v>
      </c>
    </row>
    <row r="27" spans="2:8" ht="15">
      <c r="F27" s="38">
        <f t="shared" si="0"/>
        <v>0</v>
      </c>
      <c r="G27" s="55">
        <v>14</v>
      </c>
      <c r="H27" s="56" t="e">
        <f t="shared" ca="1" si="1"/>
        <v>#N/A</v>
      </c>
    </row>
    <row r="28" spans="2:8" ht="15">
      <c r="F28" s="38">
        <f t="shared" si="0"/>
        <v>0</v>
      </c>
      <c r="G28" s="55">
        <v>15</v>
      </c>
      <c r="H28" s="56" t="e">
        <f t="shared" ca="1" si="1"/>
        <v>#N/A</v>
      </c>
    </row>
    <row r="29" spans="2:8" ht="15">
      <c r="F29" s="38">
        <f t="shared" si="0"/>
        <v>0</v>
      </c>
      <c r="G29" s="55">
        <v>16</v>
      </c>
      <c r="H29" s="56" t="e">
        <f t="shared" ca="1" si="1"/>
        <v>#N/A</v>
      </c>
    </row>
    <row r="30" spans="2:8" ht="15">
      <c r="G30" s="55">
        <v>17</v>
      </c>
      <c r="H30" s="56" t="e">
        <f t="shared" ca="1" si="1"/>
        <v>#N/A</v>
      </c>
    </row>
    <row r="31" spans="2:8" ht="15">
      <c r="G31" s="55">
        <v>18</v>
      </c>
      <c r="H31" s="56" t="e">
        <f t="shared" ca="1" si="1"/>
        <v>#N/A</v>
      </c>
    </row>
    <row r="32" spans="2:8" ht="15">
      <c r="G32" s="55">
        <v>19</v>
      </c>
      <c r="H32" s="56" t="e">
        <f t="shared" ca="1" si="1"/>
        <v>#N/A</v>
      </c>
    </row>
    <row r="33" spans="7:8" ht="15">
      <c r="G33" s="55">
        <v>20</v>
      </c>
      <c r="H33" s="56" t="e">
        <f t="shared" ca="1" si="1"/>
        <v>#N/A</v>
      </c>
    </row>
    <row r="34" spans="7:8" ht="15">
      <c r="G34" s="55">
        <v>21</v>
      </c>
      <c r="H34" s="56" t="e">
        <f t="shared" ca="1" si="1"/>
        <v>#N/A</v>
      </c>
    </row>
    <row r="35" spans="7:8" ht="15">
      <c r="G35" s="55">
        <v>22</v>
      </c>
      <c r="H35" s="56" t="e">
        <f t="shared" ca="1" si="1"/>
        <v>#N/A</v>
      </c>
    </row>
    <row r="36" spans="7:8" ht="15">
      <c r="G36" s="55">
        <v>23</v>
      </c>
      <c r="H36" s="56" t="e">
        <f t="shared" ca="1" si="1"/>
        <v>#N/A</v>
      </c>
    </row>
    <row r="37" spans="7:8" ht="15">
      <c r="G37" s="55">
        <v>24</v>
      </c>
      <c r="H37" s="56" t="e">
        <f t="shared" ca="1" si="1"/>
        <v>#N/A</v>
      </c>
    </row>
    <row r="38" spans="7:8" ht="15.75" thickBot="1">
      <c r="G38" s="59">
        <v>25</v>
      </c>
      <c r="H38" s="60" t="e">
        <f t="shared" ca="1" si="1"/>
        <v>#N/A</v>
      </c>
    </row>
    <row r="49" spans="10:11">
      <c r="J49" s="20">
        <v>60</v>
      </c>
      <c r="K49" s="61">
        <f>J49/$J$51</f>
        <v>0.20942408376963351</v>
      </c>
    </row>
    <row r="50" spans="10:11">
      <c r="J50" s="20">
        <v>226.5</v>
      </c>
      <c r="K50" s="61">
        <f>J50/$J$51</f>
        <v>0.79057591623036649</v>
      </c>
    </row>
    <row r="51" spans="10:11">
      <c r="J51" s="20">
        <f>SUM(J49:J50)</f>
        <v>286.5</v>
      </c>
    </row>
  </sheetData>
  <dataConsolidate/>
  <dataValidations count="4">
    <dataValidation type="decimal" operator="greaterThanOrEqual" allowBlank="1" showInputMessage="1" showErrorMessage="1" error="t must be greater than or equal to 0."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B28F2CE0-03CD-45F6-878F-6B6A5DD7DF45}">
      <formula1>0</formula1>
    </dataValidation>
    <dataValidation type="whole" allowBlank="1" showInputMessage="1" showErrorMessage="1" error="The number of servers must be an integer between 1 and 25 (inclusive)." sqref="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xr:uid="{DB87E58B-E5B9-431F-945B-35275C62CCD0}">
      <formula1>1</formula1>
      <formula2>25</formula2>
    </dataValidation>
    <dataValidation type="decimal" operator="greaterThan" allowBlank="1" showInputMessage="1" showErrorMessage="1" error="The mean arrival rate must be greater than zero."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xr:uid="{A422124F-E4AB-4464-9573-444867C068E3}">
      <formula1>0</formula1>
    </dataValidation>
    <dataValidation type="decimal" operator="greaterThan" allowBlank="1" showInputMessage="1" showErrorMessage="1" error="The mean service rate must be greater than zero."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C65541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C131077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C196613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C262149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C327685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C393221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C458757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C524293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C589829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C655365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C720901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C786437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C851973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C917509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C983045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xr:uid="{536664B6-E3A6-41D9-BA77-17D20DA1C683}">
      <formula1>0</formula1>
    </dataValidation>
  </dataValidations>
  <printOptions headings="1" gridLines="1"/>
  <pageMargins left="0.75" right="0.75" top="1" bottom="1" header="0.5" footer="0.5"/>
  <pageSetup paperSize="0" scale="81" orientation="landscape" horizontalDpi="4294967292" verticalDpi="4294967292"/>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658C283BF8E434A8AEC1CB5962A7166" ma:contentTypeVersion="15" ma:contentTypeDescription="Crear nuevo documento." ma:contentTypeScope="" ma:versionID="b9735660c96136b3593aa2cf40932887">
  <xsd:schema xmlns:xsd="http://www.w3.org/2001/XMLSchema" xmlns:xs="http://www.w3.org/2001/XMLSchema" xmlns:p="http://schemas.microsoft.com/office/2006/metadata/properties" xmlns:ns3="6ec0d055-d88a-45bb-ab60-4824ff7b3571" xmlns:ns4="d1eb090a-360e-48aa-978b-92771d2ddbf5" targetNamespace="http://schemas.microsoft.com/office/2006/metadata/properties" ma:root="true" ma:fieldsID="e83e7174e671009a4132025e1ed49059" ns3:_="" ns4:_="">
    <xsd:import namespace="6ec0d055-d88a-45bb-ab60-4824ff7b3571"/>
    <xsd:import namespace="d1eb090a-360e-48aa-978b-92771d2ddbf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c0d055-d88a-45bb-ab60-4824ff7b3571"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eb090a-360e-48aa-978b-92771d2ddbf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1eb090a-360e-48aa-978b-92771d2ddbf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EBFBDF-C83B-43D8-904C-2DE137E89D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c0d055-d88a-45bb-ab60-4824ff7b3571"/>
    <ds:schemaRef ds:uri="d1eb090a-360e-48aa-978b-92771d2dd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1B7DD9-D3BA-4DB3-9B83-219F7E7D4E56}">
  <ds:schemaRefs>
    <ds:schemaRef ds:uri="http://schemas.microsoft.com/office/infopath/2007/PartnerControls"/>
    <ds:schemaRef ds:uri="http://schemas.openxmlformats.org/package/2006/metadata/core-properties"/>
    <ds:schemaRef ds:uri="http://www.w3.org/XML/1998/namespace"/>
    <ds:schemaRef ds:uri="http://purl.org/dc/dcmitype/"/>
    <ds:schemaRef ds:uri="d1eb090a-360e-48aa-978b-92771d2ddbf5"/>
    <ds:schemaRef ds:uri="http://schemas.microsoft.com/office/2006/metadata/properties"/>
    <ds:schemaRef ds:uri="http://purl.org/dc/elements/1.1/"/>
    <ds:schemaRef ds:uri="http://purl.org/dc/terms/"/>
    <ds:schemaRef ds:uri="http://schemas.microsoft.com/office/2006/documentManagement/types"/>
    <ds:schemaRef ds:uri="6ec0d055-d88a-45bb-ab60-4824ff7b3571"/>
  </ds:schemaRefs>
</ds:datastoreItem>
</file>

<file path=customXml/itemProps3.xml><?xml version="1.0" encoding="utf-8"?>
<ds:datastoreItem xmlns:ds="http://schemas.openxmlformats.org/officeDocument/2006/customXml" ds:itemID="{9BDC0500-F62D-4156-88C1-5E17DA37E1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4</vt:i4>
      </vt:variant>
      <vt:variant>
        <vt:lpstr>Gráficos</vt:lpstr>
      </vt:variant>
      <vt:variant>
        <vt:i4>1</vt:i4>
      </vt:variant>
      <vt:variant>
        <vt:lpstr>Rangos con nombre</vt:lpstr>
      </vt:variant>
      <vt:variant>
        <vt:i4>11</vt:i4>
      </vt:variant>
    </vt:vector>
  </HeadingPairs>
  <TitlesOfParts>
    <vt:vector size="16" baseType="lpstr">
      <vt:lpstr>RESULTADOS</vt:lpstr>
      <vt:lpstr>RECORDS</vt:lpstr>
      <vt:lpstr>Hoja1</vt:lpstr>
      <vt:lpstr>M|M|s</vt:lpstr>
      <vt:lpstr>Gráfico1</vt:lpstr>
      <vt:lpstr>L</vt:lpstr>
      <vt:lpstr>Lambda</vt:lpstr>
      <vt:lpstr>Lq</vt:lpstr>
      <vt:lpstr>Mu</vt:lpstr>
      <vt:lpstr>n</vt:lpstr>
      <vt:lpstr>P0</vt:lpstr>
      <vt:lpstr>Pn</vt:lpstr>
      <vt:lpstr>Rho</vt:lpstr>
      <vt:lpstr>s</vt:lpstr>
      <vt:lpstr>W</vt:lpstr>
      <vt:lpstr>Wq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Marlon Roches</dc:creator>
  <cp:lastModifiedBy>Marlon Roches</cp:lastModifiedBy>
  <dcterms:created xsi:type="dcterms:W3CDTF">2023-01-28T16:10:20Z</dcterms:created>
  <dcterms:modified xsi:type="dcterms:W3CDTF">2023-01-31T02:31:31Z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0x0101004658C283BF8E434A8AEC1CB5962A7166</vt:lpwstr>
  </property>
</Properties>
</file>