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Perso\Delain\_xampp\htdocs\delain\web\images\interface\"/>
    </mc:Choice>
  </mc:AlternateContent>
  <xr:revisionPtr revIDLastSave="0" documentId="13_ncr:1_{C4DB197B-81E8-405E-BE4B-94D8E1C7C59B}" xr6:coauthVersionLast="47" xr6:coauthVersionMax="47" xr10:uidLastSave="{00000000-0000-0000-0000-000000000000}"/>
  <bookViews>
    <workbookView xWindow="-120" yWindow="-120" windowWidth="29040" windowHeight="15840" xr2:uid="{10E30890-4DA6-49CB-8598-F509FCADF053}"/>
  </bookViews>
  <sheets>
    <sheet name="Glissad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8" i="1" l="1"/>
  <c r="AJ13" i="1" s="1"/>
  <c r="Y25" i="1"/>
  <c r="AG25" i="1" s="1"/>
  <c r="F11" i="1" s="1"/>
  <c r="AE21" i="1"/>
  <c r="AD21" i="1"/>
  <c r="AD28" i="1" s="1"/>
  <c r="AC21" i="1"/>
  <c r="AH20" i="1"/>
  <c r="AE20" i="1"/>
  <c r="AB28" i="1" s="1"/>
  <c r="AC20" i="1"/>
  <c r="C20" i="1" s="1"/>
  <c r="AE19" i="1"/>
  <c r="N6" i="1" s="1"/>
  <c r="AD19" i="1"/>
  <c r="AC19" i="1"/>
  <c r="Z6" i="1"/>
  <c r="X1" i="1"/>
  <c r="C6" i="1" l="1"/>
  <c r="AF28" i="1"/>
  <c r="AG21" i="1"/>
  <c r="O27" i="1" s="1"/>
  <c r="AI20" i="1"/>
  <c r="D6" i="1" s="1"/>
  <c r="AH21" i="1"/>
  <c r="D27" i="1" s="1"/>
  <c r="AI21" i="1"/>
  <c r="O20" i="1" s="1"/>
  <c r="N20" i="1"/>
  <c r="C27" i="1"/>
  <c r="AC28" i="1"/>
  <c r="AE28" i="1"/>
  <c r="Z25" i="1"/>
  <c r="H11" i="1" s="1"/>
  <c r="AA25" i="1"/>
  <c r="F29" i="1" s="1"/>
  <c r="AG28" i="1"/>
  <c r="N13" i="1"/>
  <c r="AH19" i="1"/>
  <c r="D13" i="1" s="1"/>
  <c r="Z28" i="1"/>
  <c r="AA28" i="1"/>
  <c r="AI19" i="1"/>
  <c r="O6" i="1" s="1"/>
  <c r="C13" i="1"/>
  <c r="AG19" i="1"/>
  <c r="O13" i="1" s="1"/>
  <c r="J4" i="1"/>
  <c r="U20" i="1"/>
  <c r="F22" i="1"/>
  <c r="Q13" i="1"/>
  <c r="S29" i="1"/>
  <c r="S4" i="1"/>
  <c r="J29" i="1"/>
  <c r="AB25" i="1"/>
  <c r="N27" i="1"/>
  <c r="AD25" i="1"/>
  <c r="AC25" i="1"/>
  <c r="Y19" i="1" s="1"/>
  <c r="AH13" i="1"/>
  <c r="AG20" i="1"/>
  <c r="D20" i="1" s="1"/>
  <c r="AE25" i="1"/>
  <c r="AF25" i="1"/>
  <c r="AA20" i="1" l="1"/>
  <c r="K13" i="1" s="1"/>
  <c r="AA19" i="1"/>
  <c r="V10" i="1" s="1"/>
  <c r="U4" i="1"/>
  <c r="J6" i="1"/>
  <c r="J11" i="1"/>
  <c r="S11" i="1"/>
  <c r="F20" i="1"/>
  <c r="Q11" i="1"/>
  <c r="Z19" i="1"/>
  <c r="S24" i="1" s="1"/>
  <c r="U22" i="1"/>
  <c r="J8" i="1"/>
  <c r="Q29" i="1"/>
  <c r="H29" i="1"/>
  <c r="Q27" i="1"/>
  <c r="Y21" i="1"/>
  <c r="P23" i="1" s="1"/>
  <c r="U6" i="1"/>
  <c r="AA21" i="1"/>
  <c r="V30" i="1" s="1"/>
  <c r="Z21" i="1"/>
  <c r="H9" i="1" s="1"/>
  <c r="S22" i="1"/>
  <c r="F18" i="1"/>
  <c r="Y13" i="1"/>
  <c r="P3" i="1"/>
  <c r="P24" i="1"/>
  <c r="E10" i="1"/>
  <c r="G12" i="1" s="1"/>
  <c r="AO11" i="1" s="1"/>
  <c r="P17" i="1"/>
  <c r="E24" i="1"/>
  <c r="P10" i="1"/>
  <c r="E17" i="1"/>
  <c r="G19" i="1" s="1"/>
  <c r="AO16" i="1" s="1"/>
  <c r="E3" i="1"/>
  <c r="H22" i="1"/>
  <c r="U29" i="1"/>
  <c r="Q4" i="1"/>
  <c r="U18" i="1"/>
  <c r="F13" i="1"/>
  <c r="J27" i="1"/>
  <c r="Q15" i="1"/>
  <c r="H4" i="1"/>
  <c r="AC13" i="1"/>
  <c r="S25" i="1"/>
  <c r="J15" i="1"/>
  <c r="S8" i="1"/>
  <c r="F25" i="1"/>
  <c r="Q20" i="1"/>
  <c r="J18" i="1"/>
  <c r="F8" i="1"/>
  <c r="U13" i="1"/>
  <c r="U25" i="1"/>
  <c r="J20" i="1"/>
  <c r="F6" i="1"/>
  <c r="H15" i="1"/>
  <c r="H25" i="1"/>
  <c r="Q8" i="1"/>
  <c r="Q18" i="1"/>
  <c r="U15" i="1"/>
  <c r="AI25" i="1"/>
  <c r="F15" i="1"/>
  <c r="J25" i="1"/>
  <c r="Q6" i="1"/>
  <c r="U27" i="1"/>
  <c r="S18" i="1"/>
  <c r="S15" i="1"/>
  <c r="J22" i="1"/>
  <c r="F4" i="1"/>
  <c r="F27" i="1"/>
  <c r="Q25" i="1"/>
  <c r="U8" i="1"/>
  <c r="J13" i="1"/>
  <c r="H8" i="1"/>
  <c r="Q22" i="1"/>
  <c r="H18" i="1"/>
  <c r="Y20" i="1"/>
  <c r="U11" i="1"/>
  <c r="AK25" i="1"/>
  <c r="V20" i="1" l="1"/>
  <c r="T20" i="1" s="1"/>
  <c r="AV17" i="1" s="1"/>
  <c r="V13" i="1"/>
  <c r="T13" i="1" s="1"/>
  <c r="AV12" i="1" s="1"/>
  <c r="V27" i="1"/>
  <c r="T27" i="1" s="1"/>
  <c r="AV22" i="1" s="1"/>
  <c r="V23" i="1"/>
  <c r="T21" i="1" s="1"/>
  <c r="AV18" i="1" s="1"/>
  <c r="K27" i="1"/>
  <c r="I27" i="1" s="1"/>
  <c r="K20" i="1"/>
  <c r="I20" i="1" s="1"/>
  <c r="AQ17" i="1" s="1"/>
  <c r="V6" i="1"/>
  <c r="T6" i="1" s="1"/>
  <c r="AV7" i="1" s="1"/>
  <c r="K6" i="1"/>
  <c r="I6" i="1" s="1"/>
  <c r="AQ7" i="1" s="1"/>
  <c r="K17" i="1"/>
  <c r="I19" i="1" s="1"/>
  <c r="AQ16" i="1" s="1"/>
  <c r="K24" i="1"/>
  <c r="I26" i="1" s="1"/>
  <c r="AQ21" i="1" s="1"/>
  <c r="K3" i="1"/>
  <c r="I5" i="1" s="1"/>
  <c r="AQ6" i="1" s="1"/>
  <c r="K10" i="1"/>
  <c r="I12" i="1" s="1"/>
  <c r="AQ11" i="1" s="1"/>
  <c r="E30" i="1"/>
  <c r="G28" i="1" s="1"/>
  <c r="AO23" i="1" s="1"/>
  <c r="V24" i="1"/>
  <c r="T26" i="1" s="1"/>
  <c r="AV21" i="1" s="1"/>
  <c r="V3" i="1"/>
  <c r="T5" i="1" s="1"/>
  <c r="AV6" i="1" s="1"/>
  <c r="V17" i="1"/>
  <c r="T19" i="1" s="1"/>
  <c r="AV16" i="1" s="1"/>
  <c r="R12" i="1"/>
  <c r="AT11" i="1" s="1"/>
  <c r="E23" i="1"/>
  <c r="G21" i="1" s="1"/>
  <c r="AO18" i="1" s="1"/>
  <c r="K9" i="1"/>
  <c r="I7" i="1" s="1"/>
  <c r="AQ8" i="1" s="1"/>
  <c r="K16" i="1"/>
  <c r="I14" i="1" s="1"/>
  <c r="AQ13" i="1" s="1"/>
  <c r="S3" i="1"/>
  <c r="S5" i="1" s="1"/>
  <c r="AU6" i="1" s="1"/>
  <c r="T12" i="1"/>
  <c r="AV11" i="1" s="1"/>
  <c r="S10" i="1"/>
  <c r="S12" i="1" s="1"/>
  <c r="AU11" i="1" s="1"/>
  <c r="S17" i="1"/>
  <c r="S19" i="1" s="1"/>
  <c r="AU16" i="1" s="1"/>
  <c r="E16" i="1"/>
  <c r="G14" i="1" s="1"/>
  <c r="AO13" i="1" s="1"/>
  <c r="H17" i="1"/>
  <c r="H19" i="1" s="1"/>
  <c r="AP16" i="1" s="1"/>
  <c r="P9" i="1"/>
  <c r="R7" i="1" s="1"/>
  <c r="AT8" i="1" s="1"/>
  <c r="H3" i="1"/>
  <c r="H5" i="1" s="1"/>
  <c r="AP6" i="1" s="1"/>
  <c r="H10" i="1"/>
  <c r="H12" i="1" s="1"/>
  <c r="AP11" i="1" s="1"/>
  <c r="V9" i="1"/>
  <c r="T7" i="1" s="1"/>
  <c r="AV8" i="1" s="1"/>
  <c r="H24" i="1"/>
  <c r="H26" i="1" s="1"/>
  <c r="AP21" i="1" s="1"/>
  <c r="K30" i="1"/>
  <c r="I28" i="1" s="1"/>
  <c r="AQ23" i="1" s="1"/>
  <c r="P30" i="1"/>
  <c r="R28" i="1" s="1"/>
  <c r="AT23" i="1" s="1"/>
  <c r="P16" i="1"/>
  <c r="R14" i="1" s="1"/>
  <c r="AT13" i="1" s="1"/>
  <c r="E9" i="1"/>
  <c r="G7" i="1" s="1"/>
  <c r="AO8" i="1" s="1"/>
  <c r="I13" i="1"/>
  <c r="AQ12" i="1" s="1"/>
  <c r="S9" i="1"/>
  <c r="S7" i="1" s="1"/>
  <c r="AU8" i="1" s="1"/>
  <c r="K23" i="1"/>
  <c r="I21" i="1" s="1"/>
  <c r="AQ18" i="1" s="1"/>
  <c r="S23" i="1"/>
  <c r="S21" i="1" s="1"/>
  <c r="AU18" i="1" s="1"/>
  <c r="V16" i="1"/>
  <c r="T14" i="1" s="1"/>
  <c r="AV13" i="1" s="1"/>
  <c r="G26" i="1"/>
  <c r="AO21" i="1" s="1"/>
  <c r="H16" i="1"/>
  <c r="H14" i="1" s="1"/>
  <c r="AP13" i="1" s="1"/>
  <c r="H23" i="1"/>
  <c r="H21" i="1" s="1"/>
  <c r="AP18" i="1" s="1"/>
  <c r="Z20" i="1"/>
  <c r="S30" i="1"/>
  <c r="S28" i="1" s="1"/>
  <c r="AU23" i="1" s="1"/>
  <c r="S16" i="1"/>
  <c r="S14" i="1" s="1"/>
  <c r="AU13" i="1" s="1"/>
  <c r="H30" i="1"/>
  <c r="H28" i="1" s="1"/>
  <c r="AP23" i="1" s="1"/>
  <c r="R26" i="1"/>
  <c r="AT21" i="1" s="1"/>
  <c r="R5" i="1"/>
  <c r="AT6" i="1" s="1"/>
  <c r="H7" i="1"/>
  <c r="AP8" i="1" s="1"/>
  <c r="S26" i="1"/>
  <c r="AU21" i="1" s="1"/>
  <c r="P27" i="1"/>
  <c r="R27" i="1" s="1"/>
  <c r="AT22" i="1" s="1"/>
  <c r="E13" i="1"/>
  <c r="G13" i="1" s="1"/>
  <c r="E27" i="1"/>
  <c r="G27" i="1" s="1"/>
  <c r="AO22" i="1" s="1"/>
  <c r="P13" i="1"/>
  <c r="R13" i="1" s="1"/>
  <c r="AT12" i="1" s="1"/>
  <c r="P6" i="1"/>
  <c r="R6" i="1" s="1"/>
  <c r="P20" i="1"/>
  <c r="R20" i="1" s="1"/>
  <c r="AT17" i="1" s="1"/>
  <c r="E6" i="1"/>
  <c r="G6" i="1" s="1"/>
  <c r="E20" i="1"/>
  <c r="G20" i="1" s="1"/>
  <c r="AO17" i="1" s="1"/>
  <c r="R21" i="1"/>
  <c r="AT18" i="1" s="1"/>
  <c r="G5" i="1"/>
  <c r="AO6" i="1" s="1"/>
  <c r="T28" i="1"/>
  <c r="AV23" i="1" s="1"/>
  <c r="R19" i="1"/>
  <c r="AT16" i="1" s="1"/>
  <c r="S13" i="1" l="1"/>
  <c r="AU12" i="1" s="1"/>
  <c r="AT7" i="1"/>
  <c r="S6" i="1"/>
  <c r="AU7" i="1" s="1"/>
  <c r="AO12" i="1"/>
  <c r="H13" i="1"/>
  <c r="AP12" i="1" s="1"/>
  <c r="AO7" i="1"/>
  <c r="H6" i="1"/>
  <c r="AP7" i="1" s="1"/>
  <c r="S27" i="1"/>
  <c r="AU22" i="1" s="1"/>
  <c r="H27" i="1"/>
  <c r="AP22" i="1" s="1"/>
  <c r="AQ22" i="1"/>
  <c r="S20" i="1"/>
  <c r="AU17" i="1" s="1"/>
  <c r="H20" i="1"/>
  <c r="AP17" i="1" s="1"/>
</calcChain>
</file>

<file path=xl/sharedStrings.xml><?xml version="1.0" encoding="utf-8"?>
<sst xmlns="http://schemas.openxmlformats.org/spreadsheetml/2006/main" count="50" uniqueCount="35">
  <si>
    <t>Modèle de glisse</t>
  </si>
  <si>
    <t>Modèle directionnel</t>
  </si>
  <si>
    <t xml:space="preserve">Pente: </t>
  </si>
  <si>
    <t>S</t>
  </si>
  <si>
    <t>%</t>
  </si>
  <si>
    <t>E</t>
  </si>
  <si>
    <t>NE</t>
  </si>
  <si>
    <t>-</t>
  </si>
  <si>
    <t xml:space="preserve"> vers la case </t>
  </si>
  <si>
    <t>Pattern de glisse</t>
  </si>
  <si>
    <t>Pattern directionnel</t>
  </si>
  <si>
    <t>Direction</t>
  </si>
  <si>
    <t>Pente</t>
  </si>
  <si>
    <t>N</t>
  </si>
  <si>
    <t>NO</t>
  </si>
  <si>
    <t>% de pente</t>
  </si>
  <si>
    <t>O</t>
  </si>
  <si>
    <t>SE</t>
  </si>
  <si>
    <t>Pattern de la glisse (sens horaire depuis la case ciblée)</t>
  </si>
  <si>
    <t>Total</t>
  </si>
  <si>
    <t>Max</t>
  </si>
  <si>
    <t>Pattern de direction (depuis la case Nord)</t>
  </si>
  <si>
    <t>SO</t>
  </si>
  <si>
    <t>Glissade en pente:</t>
  </si>
  <si>
    <t>2. Voir le résultats:</t>
  </si>
  <si>
    <t>1. Definir le modèle:</t>
  </si>
  <si>
    <t>3. Reporter les infos:</t>
  </si>
  <si>
    <t>Saisir  les valeurs dans les cases jaunes ci-contre</t>
  </si>
  <si>
    <t>PANNEAU DE CALCUL</t>
  </si>
  <si>
    <t>1 - PANNEAU DE SAISIE</t>
  </si>
  <si>
    <t>2 - PANNEAU DES RESULATS</t>
  </si>
  <si>
    <t>3 - PANNEAU DE REPORT</t>
  </si>
  <si>
    <t>Reporter les valeurs ci-dessus dans les paramètres de l'EA Glissade</t>
  </si>
  <si>
    <r>
      <t xml:space="preserve">Le joueur se déplace </t>
    </r>
    <r>
      <rPr>
        <b/>
        <sz val="10"/>
        <color theme="1"/>
        <rFont val="Calibri"/>
        <family val="2"/>
        <scheme val="minor"/>
      </rPr>
      <t>de la case orange vers la case bleue</t>
    </r>
    <r>
      <rPr>
        <sz val="10"/>
        <color theme="1"/>
        <rFont val="Calibri"/>
        <family val="2"/>
        <scheme val="minor"/>
      </rPr>
      <t>. La glissade peut l'emmener vers une autre des 8 cases autour. Le tableau ci-dessus montre le resultat du modèle de glisse pour les 8 sens de déplacements possibles.</t>
    </r>
    <r>
      <rPr>
        <b/>
        <sz val="10"/>
        <color theme="1"/>
        <rFont val="Calibri"/>
        <family val="2"/>
        <scheme val="minor"/>
      </rPr>
      <t xml:space="preserve"> Chaque case contient le % de chance</t>
    </r>
    <r>
      <rPr>
        <sz val="10"/>
        <color theme="1"/>
        <rFont val="Calibri"/>
        <family val="2"/>
        <scheme val="minor"/>
      </rPr>
      <t xml:space="preserve"> d'arriver dans celle-ci.</t>
    </r>
  </si>
  <si>
    <t>Déplacement de la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</si>
</sst>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0">
    <xf numFmtId="0" fontId="0" fillId="0" borderId="0" xfId="0"/>
    <xf numFmtId="0" fontId="0" fillId="2" borderId="1" xfId="0" applyFill="1" applyBorder="1" applyAlignment="1">
      <alignment horizontal="center"/>
    </xf>
    <xf numFmtId="0" fontId="3" fillId="2" borderId="2" xfId="0" applyFont="1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2" borderId="2" xfId="1" applyNumberFormat="1" applyFont="1" applyFill="1" applyBorder="1" applyAlignment="1">
      <alignment horizontal="center"/>
    </xf>
    <xf numFmtId="0" fontId="4" fillId="2" borderId="2" xfId="1" applyNumberFormat="1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0" fillId="3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4" xfId="0" applyFill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6" xfId="0" applyFill="1" applyBorder="1"/>
    <xf numFmtId="0" fontId="6" fillId="3" borderId="0" xfId="0" applyFont="1" applyFill="1"/>
    <xf numFmtId="0" fontId="0" fillId="3" borderId="0" xfId="0" applyFill="1"/>
    <xf numFmtId="0" fontId="6" fillId="3" borderId="0" xfId="0" applyFont="1" applyFill="1" applyAlignment="1">
      <alignment horizontal="left"/>
    </xf>
    <xf numFmtId="0" fontId="0" fillId="3" borderId="7" xfId="0" applyFill="1" applyBorder="1"/>
    <xf numFmtId="0" fontId="0" fillId="4" borderId="6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7" xfId="0" applyFill="1" applyBorder="1"/>
    <xf numFmtId="0" fontId="0" fillId="0" borderId="0" xfId="1" applyNumberFormat="1" applyFont="1" applyAlignment="1">
      <alignment horizontal="center"/>
    </xf>
    <xf numFmtId="0" fontId="0" fillId="5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/>
    </xf>
    <xf numFmtId="0" fontId="2" fillId="3" borderId="0" xfId="0" applyFont="1" applyFill="1"/>
    <xf numFmtId="0" fontId="6" fillId="3" borderId="0" xfId="0" applyFont="1" applyFill="1" applyAlignment="1">
      <alignment horizontal="right"/>
    </xf>
    <xf numFmtId="0" fontId="7" fillId="4" borderId="6" xfId="1" applyNumberFormat="1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7" fillId="4" borderId="0" xfId="1" applyNumberFormat="1" applyFont="1" applyFill="1" applyBorder="1" applyAlignment="1">
      <alignment horizontal="center"/>
    </xf>
    <xf numFmtId="0" fontId="7" fillId="0" borderId="0" xfId="1" applyNumberFormat="1" applyFont="1" applyAlignment="1">
      <alignment horizontal="center"/>
    </xf>
    <xf numFmtId="0" fontId="0" fillId="7" borderId="8" xfId="0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0" fillId="3" borderId="9" xfId="0" applyFill="1" applyBorder="1"/>
    <xf numFmtId="0" fontId="0" fillId="3" borderId="10" xfId="0" applyFill="1" applyBorder="1"/>
    <xf numFmtId="0" fontId="0" fillId="4" borderId="0" xfId="0" applyFill="1" applyAlignment="1">
      <alignment vertical="center"/>
    </xf>
    <xf numFmtId="0" fontId="0" fillId="0" borderId="0" xfId="0" applyAlignment="1">
      <alignment vertical="center"/>
    </xf>
    <xf numFmtId="0" fontId="0" fillId="8" borderId="3" xfId="0" applyFill="1" applyBorder="1"/>
    <xf numFmtId="0" fontId="9" fillId="8" borderId="4" xfId="0" applyFont="1" applyFill="1" applyBorder="1"/>
    <xf numFmtId="0" fontId="0" fillId="8" borderId="4" xfId="0" applyFill="1" applyBorder="1"/>
    <xf numFmtId="0" fontId="2" fillId="0" borderId="8" xfId="0" applyFont="1" applyBorder="1" applyAlignment="1">
      <alignment horizontal="center"/>
    </xf>
    <xf numFmtId="0" fontId="0" fillId="8" borderId="6" xfId="0" applyFill="1" applyBorder="1"/>
    <xf numFmtId="0" fontId="0" fillId="8" borderId="0" xfId="0" applyFill="1"/>
    <xf numFmtId="0" fontId="0" fillId="8" borderId="7" xfId="0" applyFill="1" applyBorder="1" applyAlignment="1">
      <alignment horizontal="center"/>
    </xf>
    <xf numFmtId="0" fontId="0" fillId="4" borderId="7" xfId="0" applyFill="1" applyBorder="1" applyAlignment="1">
      <alignment vertical="center"/>
    </xf>
    <xf numFmtId="0" fontId="0" fillId="8" borderId="9" xfId="0" applyFill="1" applyBorder="1"/>
    <xf numFmtId="0" fontId="0" fillId="8" borderId="10" xfId="0" applyFill="1" applyBorder="1"/>
    <xf numFmtId="0" fontId="0" fillId="8" borderId="11" xfId="0" applyFill="1" applyBorder="1"/>
    <xf numFmtId="0" fontId="0" fillId="9" borderId="3" xfId="0" applyFill="1" applyBorder="1"/>
    <xf numFmtId="0" fontId="0" fillId="9" borderId="4" xfId="0" applyFill="1" applyBorder="1"/>
    <xf numFmtId="0" fontId="0" fillId="9" borderId="6" xfId="0" applyFill="1" applyBorder="1"/>
    <xf numFmtId="0" fontId="10" fillId="9" borderId="0" xfId="0" applyFont="1" applyFill="1"/>
    <xf numFmtId="0" fontId="0" fillId="9" borderId="0" xfId="0" applyFill="1"/>
    <xf numFmtId="0" fontId="0" fillId="9" borderId="0" xfId="0" applyFill="1" applyAlignment="1">
      <alignment vertical="center"/>
    </xf>
    <xf numFmtId="0" fontId="10" fillId="9" borderId="0" xfId="0" applyFont="1" applyFill="1" applyAlignment="1">
      <alignment horizontal="left"/>
    </xf>
    <xf numFmtId="0" fontId="0" fillId="9" borderId="0" xfId="0" applyFill="1" applyAlignment="1">
      <alignment horizontal="left"/>
    </xf>
    <xf numFmtId="0" fontId="2" fillId="9" borderId="0" xfId="0" applyFont="1" applyFill="1" applyAlignment="1">
      <alignment horizontal="center"/>
    </xf>
    <xf numFmtId="0" fontId="0" fillId="9" borderId="7" xfId="0" applyFill="1" applyBorder="1"/>
    <xf numFmtId="0" fontId="0" fillId="9" borderId="6" xfId="0" applyFill="1" applyBorder="1" applyAlignment="1">
      <alignment vertical="center"/>
    </xf>
    <xf numFmtId="0" fontId="11" fillId="6" borderId="8" xfId="0" applyFont="1" applyFill="1" applyBorder="1" applyAlignment="1">
      <alignment horizontal="center" vertical="center"/>
    </xf>
    <xf numFmtId="0" fontId="0" fillId="6" borderId="8" xfId="0" applyFill="1" applyBorder="1" applyAlignment="1">
      <alignment horizontal="center"/>
    </xf>
    <xf numFmtId="0" fontId="0" fillId="7" borderId="8" xfId="1" applyNumberFormat="1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2" fillId="9" borderId="6" xfId="0" applyFont="1" applyFill="1" applyBorder="1" applyAlignment="1">
      <alignment horizontal="center"/>
    </xf>
    <xf numFmtId="0" fontId="6" fillId="9" borderId="0" xfId="0" applyFont="1" applyFill="1"/>
    <xf numFmtId="0" fontId="6" fillId="9" borderId="0" xfId="0" applyFont="1" applyFill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0" xfId="1" applyNumberFormat="1" applyFont="1" applyFill="1" applyBorder="1" applyAlignment="1">
      <alignment horizontal="center"/>
    </xf>
    <xf numFmtId="0" fontId="0" fillId="9" borderId="9" xfId="0" applyFill="1" applyBorder="1"/>
    <xf numFmtId="0" fontId="0" fillId="9" borderId="10" xfId="0" applyFill="1" applyBorder="1"/>
    <xf numFmtId="0" fontId="0" fillId="9" borderId="11" xfId="0" applyFill="1" applyBorder="1" applyAlignment="1">
      <alignment horizontal="center"/>
    </xf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3" borderId="0" xfId="0" applyFill="1" applyBorder="1"/>
    <xf numFmtId="0" fontId="0" fillId="8" borderId="0" xfId="0" applyFill="1" applyBorder="1"/>
    <xf numFmtId="0" fontId="10" fillId="4" borderId="0" xfId="0" applyFont="1" applyFill="1"/>
    <xf numFmtId="0" fontId="8" fillId="3" borderId="10" xfId="0" applyFont="1" applyFill="1" applyBorder="1"/>
    <xf numFmtId="0" fontId="13" fillId="10" borderId="3" xfId="0" applyFont="1" applyFill="1" applyBorder="1"/>
    <xf numFmtId="0" fontId="0" fillId="10" borderId="4" xfId="0" applyFill="1" applyBorder="1"/>
    <xf numFmtId="0" fontId="0" fillId="10" borderId="5" xfId="0" applyFill="1" applyBorder="1"/>
    <xf numFmtId="0" fontId="14" fillId="10" borderId="6" xfId="0" applyFont="1" applyFill="1" applyBorder="1" applyAlignment="1">
      <alignment horizontal="left" vertical="top" wrapText="1"/>
    </xf>
    <xf numFmtId="0" fontId="14" fillId="10" borderId="0" xfId="0" applyFont="1" applyFill="1" applyBorder="1" applyAlignment="1">
      <alignment horizontal="left" vertical="top" wrapText="1"/>
    </xf>
    <xf numFmtId="0" fontId="14" fillId="10" borderId="7" xfId="0" applyFont="1" applyFill="1" applyBorder="1" applyAlignment="1">
      <alignment horizontal="left" vertical="top" wrapText="1"/>
    </xf>
    <xf numFmtId="0" fontId="14" fillId="10" borderId="9" xfId="0" applyFont="1" applyFill="1" applyBorder="1" applyAlignment="1">
      <alignment horizontal="left" vertical="top" wrapText="1"/>
    </xf>
    <xf numFmtId="0" fontId="14" fillId="10" borderId="10" xfId="0" applyFont="1" applyFill="1" applyBorder="1" applyAlignment="1">
      <alignment horizontal="left" vertical="top" wrapText="1"/>
    </xf>
    <xf numFmtId="0" fontId="14" fillId="10" borderId="11" xfId="0" applyFont="1" applyFill="1" applyBorder="1" applyAlignment="1">
      <alignment horizontal="left" vertical="top" wrapText="1"/>
    </xf>
    <xf numFmtId="0" fontId="13" fillId="11" borderId="3" xfId="0" applyFont="1" applyFill="1" applyBorder="1"/>
    <xf numFmtId="0" fontId="0" fillId="11" borderId="4" xfId="0" applyFill="1" applyBorder="1"/>
    <xf numFmtId="0" fontId="0" fillId="11" borderId="5" xfId="0" applyFill="1" applyBorder="1"/>
    <xf numFmtId="0" fontId="14" fillId="11" borderId="9" xfId="0" applyFont="1" applyFill="1" applyBorder="1" applyAlignment="1">
      <alignment horizontal="left" vertical="top" wrapText="1"/>
    </xf>
    <xf numFmtId="0" fontId="14" fillId="11" borderId="10" xfId="0" applyFont="1" applyFill="1" applyBorder="1" applyAlignment="1">
      <alignment horizontal="left" vertical="top" wrapText="1"/>
    </xf>
    <xf numFmtId="0" fontId="14" fillId="11" borderId="11" xfId="0" applyFont="1" applyFill="1" applyBorder="1" applyAlignment="1">
      <alignment horizontal="left" vertical="top" wrapText="1"/>
    </xf>
    <xf numFmtId="0" fontId="6" fillId="12" borderId="1" xfId="0" applyFont="1" applyFill="1" applyBorder="1"/>
    <xf numFmtId="0" fontId="0" fillId="12" borderId="2" xfId="0" applyFill="1" applyBorder="1"/>
    <xf numFmtId="0" fontId="14" fillId="12" borderId="2" xfId="0" applyFont="1" applyFill="1" applyBorder="1"/>
    <xf numFmtId="0" fontId="0" fillId="12" borderId="12" xfId="0" applyFill="1" applyBorder="1"/>
    <xf numFmtId="0" fontId="12" fillId="13" borderId="1" xfId="0" applyFont="1" applyFill="1" applyBorder="1" applyAlignment="1">
      <alignment horizontal="center" wrapText="1"/>
    </xf>
    <xf numFmtId="0" fontId="12" fillId="13" borderId="2" xfId="0" applyFont="1" applyFill="1" applyBorder="1" applyAlignment="1">
      <alignment horizontal="center" wrapText="1"/>
    </xf>
    <xf numFmtId="0" fontId="12" fillId="13" borderId="12" xfId="0" applyFont="1" applyFill="1" applyBorder="1" applyAlignment="1">
      <alignment horizontal="center" wrapText="1"/>
    </xf>
    <xf numFmtId="0" fontId="15" fillId="8" borderId="0" xfId="0" applyFont="1" applyFill="1" applyBorder="1"/>
    <xf numFmtId="0" fontId="16" fillId="13" borderId="0" xfId="0" applyFont="1" applyFill="1" applyAlignment="1">
      <alignment horizontal="left"/>
    </xf>
    <xf numFmtId="0" fontId="10" fillId="4" borderId="0" xfId="0" applyFont="1" applyFill="1" applyAlignment="1">
      <alignment horizontal="right"/>
    </xf>
    <xf numFmtId="0" fontId="2" fillId="5" borderId="8" xfId="0" applyFont="1" applyFill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00C07-91D9-4F47-BCB0-B1DA62C83799}">
  <dimension ref="A1:AW31"/>
  <sheetViews>
    <sheetView tabSelected="1" workbookViewId="0">
      <selection activeCell="AC9" sqref="AC9"/>
    </sheetView>
  </sheetViews>
  <sheetFormatPr baseColWidth="10" defaultColWidth="5.140625" defaultRowHeight="15.75" customHeight="1" x14ac:dyDescent="0.25"/>
  <cols>
    <col min="1" max="1" width="5.140625" customWidth="1"/>
    <col min="2" max="2" width="5.140625" hidden="1" customWidth="1"/>
    <col min="3" max="5" width="5.7109375" hidden="1" customWidth="1"/>
    <col min="6" max="13" width="5.140625" hidden="1" customWidth="1"/>
    <col min="14" max="16" width="5.42578125" hidden="1" customWidth="1"/>
    <col min="17" max="23" width="5.140625" hidden="1" customWidth="1"/>
    <col min="24" max="49" width="5.7109375" customWidth="1"/>
  </cols>
  <sheetData>
    <row r="1" spans="1:49" s="4" customFormat="1" ht="24" customHeight="1" thickBot="1" x14ac:dyDescent="0.45">
      <c r="A1" s="1"/>
      <c r="B1" s="2" t="s">
        <v>23</v>
      </c>
      <c r="C1" s="3"/>
      <c r="D1" s="3"/>
      <c r="E1" s="3"/>
      <c r="F1" s="3"/>
      <c r="H1" s="3"/>
      <c r="I1" s="3"/>
      <c r="J1" s="3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6" t="str">
        <f>B1</f>
        <v>Glissade en pente:</v>
      </c>
      <c r="Y1" s="5"/>
      <c r="Z1" s="5"/>
      <c r="AA1" s="5"/>
      <c r="AB1" s="5"/>
      <c r="AC1" s="5"/>
    </row>
    <row r="2" spans="1:49" ht="9.75" customHeight="1" thickBot="1" x14ac:dyDescent="0.3">
      <c r="E2" s="7"/>
      <c r="F2" s="7"/>
      <c r="G2" s="7"/>
      <c r="H2" s="7"/>
      <c r="I2" s="7"/>
      <c r="J2" s="7"/>
      <c r="K2" s="7"/>
      <c r="L2" s="7"/>
    </row>
    <row r="3" spans="1:49" ht="15.75" customHeight="1" thickBot="1" x14ac:dyDescent="0.3">
      <c r="E3" s="7">
        <f>$Y$19*D6/100</f>
        <v>5</v>
      </c>
      <c r="H3" s="7">
        <f>$Z$19*D6/100</f>
        <v>8</v>
      </c>
      <c r="K3" s="7">
        <f>$AA$19*D6/100</f>
        <v>5</v>
      </c>
      <c r="P3" s="7">
        <f>$Y$19*O6/100</f>
        <v>2.5</v>
      </c>
      <c r="S3" s="7">
        <f>$Z$19*O6/100</f>
        <v>4</v>
      </c>
      <c r="V3" s="7">
        <f>$AA$19*O6/100</f>
        <v>2.5</v>
      </c>
      <c r="X3" s="8"/>
      <c r="Y3" s="9"/>
      <c r="Z3" s="9"/>
      <c r="AA3" s="9"/>
      <c r="AB3" s="9"/>
      <c r="AC3" s="9"/>
      <c r="AD3" s="9"/>
      <c r="AE3" s="9"/>
      <c r="AF3" s="9"/>
      <c r="AG3" s="103" t="s">
        <v>29</v>
      </c>
      <c r="AH3" s="104"/>
      <c r="AI3" s="104"/>
      <c r="AJ3" s="104"/>
      <c r="AK3" s="104"/>
      <c r="AL3" s="105"/>
      <c r="AN3" s="10"/>
      <c r="AO3" s="11"/>
      <c r="AP3" s="11"/>
      <c r="AQ3" s="11"/>
      <c r="AR3" s="103" t="s">
        <v>30</v>
      </c>
      <c r="AS3" s="104"/>
      <c r="AT3" s="104"/>
      <c r="AU3" s="104"/>
      <c r="AV3" s="104"/>
      <c r="AW3" s="105"/>
    </row>
    <row r="4" spans="1:49" ht="15.75" customHeight="1" x14ac:dyDescent="0.25">
      <c r="A4" s="12"/>
      <c r="E4" s="7"/>
      <c r="F4" s="7">
        <f>AE25</f>
        <v>0</v>
      </c>
      <c r="G4" s="7"/>
      <c r="H4" s="7">
        <f>AF25</f>
        <v>0</v>
      </c>
      <c r="I4" s="7"/>
      <c r="J4" s="7">
        <f>AG25</f>
        <v>25</v>
      </c>
      <c r="K4" s="7"/>
      <c r="P4" s="7"/>
      <c r="Q4" s="7">
        <f>AF25</f>
        <v>0</v>
      </c>
      <c r="R4" s="7"/>
      <c r="S4" s="7">
        <f>AG25</f>
        <v>25</v>
      </c>
      <c r="T4" s="7"/>
      <c r="U4" s="7">
        <f>Z25</f>
        <v>40</v>
      </c>
      <c r="V4" s="7"/>
      <c r="W4" s="13"/>
      <c r="X4" s="14"/>
      <c r="Y4" s="15" t="s">
        <v>0</v>
      </c>
      <c r="Z4" s="16"/>
      <c r="AA4" s="16"/>
      <c r="AB4" s="16"/>
      <c r="AC4" s="17" t="s">
        <v>1</v>
      </c>
      <c r="AD4" s="16"/>
      <c r="AE4" s="16"/>
      <c r="AF4" s="16"/>
      <c r="AG4" s="16"/>
      <c r="AH4" s="16"/>
      <c r="AI4" s="16"/>
      <c r="AJ4" s="16"/>
      <c r="AK4" s="16"/>
      <c r="AL4" s="18"/>
      <c r="AN4" s="35"/>
      <c r="AO4" s="21"/>
      <c r="AP4" s="21"/>
      <c r="AQ4" s="21"/>
      <c r="AR4" s="21"/>
      <c r="AS4" s="36"/>
      <c r="AT4" s="21"/>
      <c r="AU4" s="21"/>
      <c r="AV4" s="21"/>
      <c r="AW4" s="23"/>
    </row>
    <row r="5" spans="1:49" ht="17.25" customHeight="1" x14ac:dyDescent="0.25">
      <c r="A5" s="13"/>
      <c r="B5" s="13"/>
      <c r="C5" s="24"/>
      <c r="D5" s="24"/>
      <c r="E5" s="7"/>
      <c r="F5" s="7"/>
      <c r="G5" s="20">
        <f>F4*C6/100+E3</f>
        <v>5</v>
      </c>
      <c r="H5" s="20">
        <f>H4*C6/100+H3</f>
        <v>8</v>
      </c>
      <c r="I5" s="20">
        <f>J4*C6/100+K3</f>
        <v>5</v>
      </c>
      <c r="J5" s="7"/>
      <c r="K5" s="7"/>
      <c r="L5" s="13"/>
      <c r="M5" s="13"/>
      <c r="N5" s="24"/>
      <c r="O5" s="24"/>
      <c r="P5" s="7"/>
      <c r="Q5" s="7"/>
      <c r="R5" s="20">
        <f>Q4*N6/100+P3</f>
        <v>2.5</v>
      </c>
      <c r="S5" s="20">
        <f>S4*N6/100+S3</f>
        <v>16.5</v>
      </c>
      <c r="T5" s="20">
        <f>U4*N6/100+V3</f>
        <v>22.5</v>
      </c>
      <c r="U5" s="7"/>
      <c r="V5" s="7"/>
      <c r="X5" s="14"/>
      <c r="Y5" s="25">
        <v>25</v>
      </c>
      <c r="Z5" s="25">
        <v>40</v>
      </c>
      <c r="AA5" s="25">
        <v>25</v>
      </c>
      <c r="AB5" s="16"/>
      <c r="AC5" s="26">
        <v>50</v>
      </c>
      <c r="AD5" s="26">
        <v>100</v>
      </c>
      <c r="AE5" s="26">
        <v>50</v>
      </c>
      <c r="AF5" s="16"/>
      <c r="AG5" s="27"/>
      <c r="AH5" s="28" t="s">
        <v>2</v>
      </c>
      <c r="AI5" s="109" t="s">
        <v>13</v>
      </c>
      <c r="AJ5" s="109">
        <v>20</v>
      </c>
      <c r="AK5" s="16" t="s">
        <v>4</v>
      </c>
      <c r="AL5" s="18"/>
      <c r="AN5" s="35"/>
      <c r="AO5" s="21"/>
      <c r="AP5" s="21"/>
      <c r="AQ5" s="21"/>
      <c r="AR5" s="21"/>
      <c r="AS5" s="36"/>
      <c r="AT5" s="21"/>
      <c r="AU5" s="21"/>
      <c r="AV5" s="21"/>
      <c r="AW5" s="23"/>
    </row>
    <row r="6" spans="1:49" ht="17.25" customHeight="1" thickBot="1" x14ac:dyDescent="0.35">
      <c r="A6" s="13"/>
      <c r="B6" s="33" t="s">
        <v>5</v>
      </c>
      <c r="C6" s="33">
        <f>AE20</f>
        <v>0</v>
      </c>
      <c r="D6" s="33">
        <f>AI20</f>
        <v>20</v>
      </c>
      <c r="E6" s="7">
        <f>$Y$20*D6/100</f>
        <v>0</v>
      </c>
      <c r="F6" s="7">
        <f>AD25</f>
        <v>0</v>
      </c>
      <c r="G6" s="30">
        <f>F6*C6/100+E6</f>
        <v>0</v>
      </c>
      <c r="H6" s="31">
        <f>100-I6-I5-H5-G5-G6-G7-H7-I7</f>
        <v>82</v>
      </c>
      <c r="I6" s="20">
        <f>J6*C6/100+K6</f>
        <v>0</v>
      </c>
      <c r="J6" s="7">
        <f>Z25</f>
        <v>40</v>
      </c>
      <c r="K6" s="7">
        <f>$AA$20*D6/100</f>
        <v>0</v>
      </c>
      <c r="M6" s="33" t="s">
        <v>6</v>
      </c>
      <c r="N6" s="33">
        <f>AE19</f>
        <v>50</v>
      </c>
      <c r="O6" s="33">
        <f>AI19</f>
        <v>10</v>
      </c>
      <c r="P6" s="7">
        <f>$Y$20*O6/100</f>
        <v>0</v>
      </c>
      <c r="Q6" s="7">
        <f>AE25</f>
        <v>0</v>
      </c>
      <c r="R6" s="20">
        <f>Q6*N6/100+P6</f>
        <v>0</v>
      </c>
      <c r="S6" s="31">
        <f>100-T6-T5-S5-R5-R6-R7-S7-T7</f>
        <v>46</v>
      </c>
      <c r="T6" s="20">
        <f>U6*N6/100+V6</f>
        <v>12.5</v>
      </c>
      <c r="U6" s="7">
        <f>AA25</f>
        <v>25</v>
      </c>
      <c r="V6" s="7">
        <f>$AA$20*O6/100</f>
        <v>0</v>
      </c>
      <c r="W6" s="13"/>
      <c r="X6" s="14"/>
      <c r="Y6" s="25"/>
      <c r="Z6" s="34">
        <f>100-AA6-AA5-Z5-Y5-Y6-Y7-Z7-AA7</f>
        <v>10</v>
      </c>
      <c r="AA6" s="25"/>
      <c r="AB6" s="16"/>
      <c r="AC6" s="25"/>
      <c r="AD6" s="34" t="s">
        <v>7</v>
      </c>
      <c r="AE6" s="25"/>
      <c r="AF6" s="16"/>
      <c r="AG6" s="16"/>
      <c r="AH6" s="16"/>
      <c r="AI6" s="16"/>
      <c r="AJ6" s="16"/>
      <c r="AK6" s="16"/>
      <c r="AL6" s="18"/>
      <c r="AN6" s="19"/>
      <c r="AO6" s="20">
        <f>G5</f>
        <v>5</v>
      </c>
      <c r="AP6" s="20">
        <f>H5</f>
        <v>8</v>
      </c>
      <c r="AQ6" s="20">
        <f>I5</f>
        <v>5</v>
      </c>
      <c r="AR6" s="21"/>
      <c r="AS6" s="22"/>
      <c r="AT6" s="20">
        <f>R5</f>
        <v>2.5</v>
      </c>
      <c r="AU6" s="20">
        <f>S5</f>
        <v>16.5</v>
      </c>
      <c r="AV6" s="20">
        <f>T5</f>
        <v>22.5</v>
      </c>
      <c r="AW6" s="23"/>
    </row>
    <row r="7" spans="1:49" ht="17.25" customHeight="1" x14ac:dyDescent="0.3">
      <c r="A7" s="13"/>
      <c r="B7" s="12"/>
      <c r="C7" s="24"/>
      <c r="D7" s="24"/>
      <c r="E7" s="7"/>
      <c r="F7" s="7"/>
      <c r="G7" s="20">
        <f>F8*C6/100+E9</f>
        <v>0</v>
      </c>
      <c r="H7" s="20">
        <f>H8*C6/100+H9</f>
        <v>0</v>
      </c>
      <c r="I7" s="20">
        <f>J8*C6/100+K9</f>
        <v>0</v>
      </c>
      <c r="J7" s="7"/>
      <c r="K7" s="7"/>
      <c r="M7" s="12"/>
      <c r="N7" s="24"/>
      <c r="O7" s="24"/>
      <c r="P7" s="7"/>
      <c r="Q7" s="7"/>
      <c r="R7" s="30">
        <f>Q8*N6/100+P9</f>
        <v>0</v>
      </c>
      <c r="S7" s="20">
        <f>S8*N6/100+S9</f>
        <v>0</v>
      </c>
      <c r="T7" s="20">
        <f>U8*N6/100+V9</f>
        <v>0</v>
      </c>
      <c r="U7" s="7"/>
      <c r="V7" s="7"/>
      <c r="W7" s="13"/>
      <c r="X7" s="14"/>
      <c r="Y7" s="25"/>
      <c r="Z7" s="25"/>
      <c r="AA7" s="25"/>
      <c r="AB7" s="16"/>
      <c r="AC7" s="26"/>
      <c r="AD7" s="26"/>
      <c r="AE7" s="26"/>
      <c r="AF7" s="16"/>
      <c r="AG7" s="84" t="s">
        <v>25</v>
      </c>
      <c r="AH7" s="85"/>
      <c r="AI7" s="85"/>
      <c r="AJ7" s="85"/>
      <c r="AK7" s="85"/>
      <c r="AL7" s="86"/>
      <c r="AN7" s="29" t="s">
        <v>5</v>
      </c>
      <c r="AO7" s="30">
        <f>G6</f>
        <v>0</v>
      </c>
      <c r="AP7" s="31">
        <f>H6</f>
        <v>82</v>
      </c>
      <c r="AQ7" s="20">
        <f>I6</f>
        <v>0</v>
      </c>
      <c r="AR7" s="21"/>
      <c r="AS7" s="32" t="s">
        <v>6</v>
      </c>
      <c r="AT7" s="20">
        <f>R6</f>
        <v>0</v>
      </c>
      <c r="AU7" s="31">
        <f>S6</f>
        <v>46</v>
      </c>
      <c r="AV7" s="20">
        <f>T6</f>
        <v>12.5</v>
      </c>
      <c r="AW7" s="23"/>
    </row>
    <row r="8" spans="1:49" ht="17.25" customHeight="1" x14ac:dyDescent="0.25">
      <c r="A8" s="13"/>
      <c r="B8" s="12"/>
      <c r="C8" s="24"/>
      <c r="D8" s="24"/>
      <c r="E8" s="7"/>
      <c r="F8" s="7">
        <f>AC25</f>
        <v>0</v>
      </c>
      <c r="G8" s="13"/>
      <c r="H8" s="7">
        <f>AB25</f>
        <v>0</v>
      </c>
      <c r="I8" s="13"/>
      <c r="J8" s="7">
        <f>AA25</f>
        <v>25</v>
      </c>
      <c r="K8" s="7"/>
      <c r="M8" s="12"/>
      <c r="N8" s="24"/>
      <c r="O8" s="24"/>
      <c r="P8" s="7"/>
      <c r="Q8" s="7">
        <f>AD25</f>
        <v>0</v>
      </c>
      <c r="R8" s="7"/>
      <c r="S8" s="7">
        <f>AC25</f>
        <v>0</v>
      </c>
      <c r="T8" s="7"/>
      <c r="U8" s="7">
        <f>AB25</f>
        <v>0</v>
      </c>
      <c r="V8" s="7"/>
      <c r="W8" s="13"/>
      <c r="X8" s="14"/>
      <c r="Y8" s="80"/>
      <c r="Z8" s="80"/>
      <c r="AA8" s="80"/>
      <c r="AB8" s="80"/>
      <c r="AC8" s="80"/>
      <c r="AD8" s="80"/>
      <c r="AE8" s="80"/>
      <c r="AF8" s="80"/>
      <c r="AG8" s="87" t="s">
        <v>27</v>
      </c>
      <c r="AH8" s="88"/>
      <c r="AI8" s="88"/>
      <c r="AJ8" s="88"/>
      <c r="AK8" s="88"/>
      <c r="AL8" s="89"/>
      <c r="AN8" s="35"/>
      <c r="AO8" s="20">
        <f>G7</f>
        <v>0</v>
      </c>
      <c r="AP8" s="20">
        <f>H7</f>
        <v>0</v>
      </c>
      <c r="AQ8" s="20">
        <f>I7</f>
        <v>0</v>
      </c>
      <c r="AR8" s="21"/>
      <c r="AS8" s="36"/>
      <c r="AT8" s="30">
        <f>R7</f>
        <v>0</v>
      </c>
      <c r="AU8" s="20">
        <f>S7</f>
        <v>0</v>
      </c>
      <c r="AV8" s="20">
        <f>T7</f>
        <v>0</v>
      </c>
      <c r="AW8" s="23"/>
    </row>
    <row r="9" spans="1:49" ht="17.25" customHeight="1" thickBot="1" x14ac:dyDescent="0.3">
      <c r="A9" s="13"/>
      <c r="B9" s="12"/>
      <c r="C9" s="24"/>
      <c r="D9" s="24"/>
      <c r="E9" s="7">
        <f>$Y$21*D6/100</f>
        <v>0</v>
      </c>
      <c r="F9" s="7"/>
      <c r="G9" s="13"/>
      <c r="H9" s="7">
        <f>$Z$21*D6/100</f>
        <v>0</v>
      </c>
      <c r="I9" s="13"/>
      <c r="J9" s="7"/>
      <c r="K9" s="7">
        <f>$AA$21*D6/100</f>
        <v>0</v>
      </c>
      <c r="M9" s="12"/>
      <c r="N9" s="24"/>
      <c r="O9" s="24"/>
      <c r="P9" s="7">
        <f>$Y$21*O6/100</f>
        <v>0</v>
      </c>
      <c r="Q9" s="7"/>
      <c r="R9" s="7"/>
      <c r="S9" s="7">
        <f>$Z$21*O6/100</f>
        <v>0</v>
      </c>
      <c r="T9" s="7"/>
      <c r="U9" s="7"/>
      <c r="V9" s="7">
        <f>$AA$21*O6/100</f>
        <v>0</v>
      </c>
      <c r="W9" s="13"/>
      <c r="X9" s="38"/>
      <c r="Y9" s="83"/>
      <c r="Z9" s="83"/>
      <c r="AA9" s="83"/>
      <c r="AB9" s="83"/>
      <c r="AC9" s="83"/>
      <c r="AD9" s="83"/>
      <c r="AE9" s="83"/>
      <c r="AF9" s="39"/>
      <c r="AG9" s="90"/>
      <c r="AH9" s="91"/>
      <c r="AI9" s="91"/>
      <c r="AJ9" s="91"/>
      <c r="AK9" s="91"/>
      <c r="AL9" s="92"/>
      <c r="AN9" s="35"/>
      <c r="AO9" s="21"/>
      <c r="AP9" s="21"/>
      <c r="AQ9" s="21"/>
      <c r="AR9" s="21"/>
      <c r="AS9" s="36"/>
      <c r="AT9" s="21"/>
      <c r="AU9" s="21"/>
      <c r="AV9" s="21"/>
      <c r="AW9" s="23"/>
    </row>
    <row r="10" spans="1:49" ht="17.25" customHeight="1" thickBot="1" x14ac:dyDescent="0.3">
      <c r="A10" s="13"/>
      <c r="B10" s="12"/>
      <c r="C10" s="24"/>
      <c r="D10" s="24"/>
      <c r="E10" s="7">
        <f>$Y$19*D13/100</f>
        <v>0</v>
      </c>
      <c r="F10" s="7"/>
      <c r="G10" s="13"/>
      <c r="H10" s="7">
        <f>$Z$19*D13/100</f>
        <v>0</v>
      </c>
      <c r="I10" s="13"/>
      <c r="J10" s="13"/>
      <c r="K10" s="7">
        <f>$AA$19*D13/100</f>
        <v>0</v>
      </c>
      <c r="M10" s="12"/>
      <c r="N10" s="24"/>
      <c r="O10" s="24"/>
      <c r="P10" s="7">
        <f>$Y$19*O13/100</f>
        <v>2.5</v>
      </c>
      <c r="Q10" s="7"/>
      <c r="R10" s="7"/>
      <c r="S10" s="7">
        <f>$Z$19*O13/100</f>
        <v>4</v>
      </c>
      <c r="T10" s="7"/>
      <c r="U10" s="7"/>
      <c r="V10" s="7">
        <f>$AA$19*O13/100</f>
        <v>2.5</v>
      </c>
      <c r="W10" s="13"/>
      <c r="AN10" s="35"/>
      <c r="AO10" s="22"/>
      <c r="AP10" s="21"/>
      <c r="AQ10" s="21"/>
      <c r="AR10" s="21"/>
      <c r="AS10" s="36"/>
      <c r="AT10" s="21"/>
      <c r="AU10" s="21"/>
      <c r="AV10" s="21"/>
      <c r="AW10" s="23"/>
    </row>
    <row r="11" spans="1:49" ht="17.25" customHeight="1" thickBot="1" x14ac:dyDescent="0.3">
      <c r="A11" s="13"/>
      <c r="B11" s="12"/>
      <c r="C11" s="24"/>
      <c r="D11" s="24"/>
      <c r="E11" s="7"/>
      <c r="F11" s="7">
        <f>AG25</f>
        <v>25</v>
      </c>
      <c r="G11" s="7"/>
      <c r="H11" s="7">
        <f>Z25</f>
        <v>40</v>
      </c>
      <c r="I11" s="7"/>
      <c r="J11" s="7">
        <f>AA25</f>
        <v>25</v>
      </c>
      <c r="K11" s="7"/>
      <c r="M11" s="12"/>
      <c r="N11" s="24"/>
      <c r="O11" s="24"/>
      <c r="P11" s="7"/>
      <c r="Q11" s="7">
        <f>Z25</f>
        <v>40</v>
      </c>
      <c r="R11" s="7"/>
      <c r="S11" s="7">
        <f>AA25</f>
        <v>25</v>
      </c>
      <c r="T11" s="7"/>
      <c r="U11" s="7">
        <f>AB25</f>
        <v>0</v>
      </c>
      <c r="V11" s="7"/>
      <c r="X11" s="42"/>
      <c r="Y11" s="43"/>
      <c r="Z11" s="44"/>
      <c r="AA11" s="44"/>
      <c r="AB11" s="44"/>
      <c r="AC11" s="43"/>
      <c r="AD11" s="44"/>
      <c r="AE11" s="44"/>
      <c r="AF11" s="44"/>
      <c r="AG11" s="103" t="s">
        <v>31</v>
      </c>
      <c r="AH11" s="104"/>
      <c r="AI11" s="104"/>
      <c r="AJ11" s="104"/>
      <c r="AK11" s="104"/>
      <c r="AL11" s="105"/>
      <c r="AN11" s="35"/>
      <c r="AO11" s="20">
        <f>G12</f>
        <v>25</v>
      </c>
      <c r="AP11" s="20">
        <f>H12</f>
        <v>40</v>
      </c>
      <c r="AQ11" s="20">
        <f>I12</f>
        <v>25</v>
      </c>
      <c r="AR11" s="40"/>
      <c r="AS11" s="36"/>
      <c r="AT11" s="20">
        <f>R12</f>
        <v>22.5</v>
      </c>
      <c r="AU11" s="20">
        <f>S12</f>
        <v>16.5</v>
      </c>
      <c r="AV11" s="20">
        <f>T12</f>
        <v>2.5</v>
      </c>
      <c r="AW11" s="23"/>
    </row>
    <row r="12" spans="1:49" s="41" customFormat="1" ht="17.25" customHeight="1" x14ac:dyDescent="0.3">
      <c r="A12"/>
      <c r="B12" s="12"/>
      <c r="C12" s="24"/>
      <c r="D12" s="24"/>
      <c r="E12" s="7"/>
      <c r="F12" s="7"/>
      <c r="G12" s="20">
        <f>F11*C13/100+E10</f>
        <v>25</v>
      </c>
      <c r="H12" s="20">
        <f>H11*C13/100+H10</f>
        <v>40</v>
      </c>
      <c r="I12" s="20">
        <f>J11*C13/100+K10</f>
        <v>25</v>
      </c>
      <c r="J12" s="13"/>
      <c r="K12" s="7"/>
      <c r="L12"/>
      <c r="M12" s="12"/>
      <c r="N12" s="24"/>
      <c r="O12" s="24"/>
      <c r="P12" s="7"/>
      <c r="Q12" s="7"/>
      <c r="R12" s="20">
        <f>Q11*N13/100+P10</f>
        <v>22.5</v>
      </c>
      <c r="S12" s="20">
        <f>S11*N13/100+S10</f>
        <v>16.5</v>
      </c>
      <c r="T12" s="20">
        <f>U11*N13/100+V10</f>
        <v>2.5</v>
      </c>
      <c r="U12" s="7"/>
      <c r="V12" s="7"/>
      <c r="X12" s="46"/>
      <c r="Y12" s="106" t="s">
        <v>9</v>
      </c>
      <c r="Z12" s="81"/>
      <c r="AA12" s="81"/>
      <c r="AB12" s="81"/>
      <c r="AC12" s="106" t="s">
        <v>10</v>
      </c>
      <c r="AD12" s="81"/>
      <c r="AE12" s="81"/>
      <c r="AF12" s="81"/>
      <c r="AG12" s="81"/>
      <c r="AH12" s="106" t="s">
        <v>11</v>
      </c>
      <c r="AI12" s="81"/>
      <c r="AJ12" s="106" t="s">
        <v>12</v>
      </c>
      <c r="AK12" s="81"/>
      <c r="AL12" s="48"/>
      <c r="AM12"/>
      <c r="AN12" s="29" t="s">
        <v>13</v>
      </c>
      <c r="AO12" s="45">
        <f>G13</f>
        <v>0</v>
      </c>
      <c r="AP12" s="31">
        <f>H13</f>
        <v>10</v>
      </c>
      <c r="AQ12" s="20">
        <f>I13</f>
        <v>0</v>
      </c>
      <c r="AR12" s="21"/>
      <c r="AS12" s="32" t="s">
        <v>14</v>
      </c>
      <c r="AT12" s="20">
        <f>R13</f>
        <v>12.5</v>
      </c>
      <c r="AU12" s="31">
        <f>S13</f>
        <v>46</v>
      </c>
      <c r="AV12" s="20">
        <f>T13</f>
        <v>0</v>
      </c>
      <c r="AW12" s="23"/>
    </row>
    <row r="13" spans="1:49" ht="17.25" customHeight="1" x14ac:dyDescent="0.3">
      <c r="A13" s="41"/>
      <c r="B13" s="33" t="s">
        <v>13</v>
      </c>
      <c r="C13" s="33">
        <f>AD19</f>
        <v>100</v>
      </c>
      <c r="D13" s="33">
        <f>AH19</f>
        <v>0</v>
      </c>
      <c r="E13" s="7">
        <f>$Y$20*D13/100</f>
        <v>0</v>
      </c>
      <c r="F13" s="7">
        <f>AF25</f>
        <v>0</v>
      </c>
      <c r="G13" s="45">
        <f>F13*C13/100+E13</f>
        <v>0</v>
      </c>
      <c r="H13" s="31">
        <f>100-I13-I12-H12-G12-G13-G14-H14-I14</f>
        <v>10</v>
      </c>
      <c r="I13" s="20">
        <f>J13*C13/100+K13</f>
        <v>0</v>
      </c>
      <c r="J13" s="7">
        <f>AB25</f>
        <v>0</v>
      </c>
      <c r="K13" s="7">
        <f>$AA$20*D13/100</f>
        <v>0</v>
      </c>
      <c r="M13" s="33" t="s">
        <v>14</v>
      </c>
      <c r="N13" s="33">
        <f>AC19</f>
        <v>50</v>
      </c>
      <c r="O13" s="33">
        <f>AG19</f>
        <v>10</v>
      </c>
      <c r="P13" s="7">
        <f>$Y$20*O13/100</f>
        <v>0</v>
      </c>
      <c r="Q13" s="7">
        <f>AG25</f>
        <v>25</v>
      </c>
      <c r="R13" s="20">
        <f>Q13*N13/100+P13</f>
        <v>12.5</v>
      </c>
      <c r="S13" s="31">
        <f>100-T13-T12-S12-R12-R13-R14-S14-T14</f>
        <v>46</v>
      </c>
      <c r="T13" s="20">
        <f>U13*N13/100+V13</f>
        <v>0</v>
      </c>
      <c r="U13" s="7">
        <f>AC25</f>
        <v>0</v>
      </c>
      <c r="V13" s="7">
        <f>$AA$20*O13/100</f>
        <v>0</v>
      </c>
      <c r="X13" s="46"/>
      <c r="Y13" s="107" t="str">
        <f>CONCATENATE(Z25,",",AA25,",",AB25,",",AC25,",",AD25,",",AE25,",",AF25,",",AG25)</f>
        <v>40,25,0,0,0,0,0,25</v>
      </c>
      <c r="Z13" s="107"/>
      <c r="AA13" s="107"/>
      <c r="AB13" s="107"/>
      <c r="AC13" s="107" t="str">
        <f>CONCATENATE(Z28,",",AA28,",",AB28,",",AC28,",",AD28,",",AE28,",",AF28,",",AG28)</f>
        <v>100,50,0,0,0,0,0,50</v>
      </c>
      <c r="AD13" s="107"/>
      <c r="AE13" s="107"/>
      <c r="AF13" s="107"/>
      <c r="AG13" s="107"/>
      <c r="AH13" s="107" t="str">
        <f>Y25</f>
        <v>N</v>
      </c>
      <c r="AI13" s="107"/>
      <c r="AJ13" s="107">
        <f>AI18</f>
        <v>20</v>
      </c>
      <c r="AK13" s="47"/>
      <c r="AL13" s="48"/>
      <c r="AN13" s="35"/>
      <c r="AO13" s="20">
        <f>G14</f>
        <v>0</v>
      </c>
      <c r="AP13" s="30">
        <f>H14</f>
        <v>0</v>
      </c>
      <c r="AQ13" s="20">
        <f>I14</f>
        <v>0</v>
      </c>
      <c r="AR13" s="21"/>
      <c r="AS13" s="36"/>
      <c r="AT13" s="45">
        <f>R14</f>
        <v>0</v>
      </c>
      <c r="AU13" s="20">
        <f>S14</f>
        <v>0</v>
      </c>
      <c r="AV13" s="30">
        <f>T14</f>
        <v>0</v>
      </c>
      <c r="AW13" s="49"/>
    </row>
    <row r="14" spans="1:49" ht="17.25" customHeight="1" thickBot="1" x14ac:dyDescent="0.3">
      <c r="B14" s="12"/>
      <c r="C14" s="24"/>
      <c r="D14" s="24"/>
      <c r="E14" s="7"/>
      <c r="F14" s="7"/>
      <c r="G14" s="20">
        <f>F15*C13/100+E16</f>
        <v>0</v>
      </c>
      <c r="H14" s="30">
        <f>H15*C13/100+H16</f>
        <v>0</v>
      </c>
      <c r="I14" s="20">
        <f>J15*C13/100+K16</f>
        <v>0</v>
      </c>
      <c r="J14" s="13"/>
      <c r="K14" s="7"/>
      <c r="M14" s="12"/>
      <c r="N14" s="24"/>
      <c r="O14" s="24"/>
      <c r="P14" s="7"/>
      <c r="Q14" s="7"/>
      <c r="R14" s="45">
        <f>Q15*N13/100+P16</f>
        <v>0</v>
      </c>
      <c r="S14" s="20">
        <f>S15*N13/100+S16</f>
        <v>0</v>
      </c>
      <c r="T14" s="30">
        <f>U15*N13/100+V16</f>
        <v>0</v>
      </c>
      <c r="U14" s="7"/>
      <c r="V14" s="7"/>
      <c r="X14" s="50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2"/>
      <c r="AN14" s="35"/>
      <c r="AO14" s="21"/>
      <c r="AP14" s="21"/>
      <c r="AQ14" s="21"/>
      <c r="AR14" s="21"/>
      <c r="AS14" s="36"/>
      <c r="AT14" s="21"/>
      <c r="AU14" s="21"/>
      <c r="AV14" s="21"/>
      <c r="AW14" s="23"/>
    </row>
    <row r="15" spans="1:49" ht="17.25" customHeight="1" thickBot="1" x14ac:dyDescent="0.3">
      <c r="B15" s="12"/>
      <c r="C15" s="12"/>
      <c r="D15" s="12"/>
      <c r="E15" s="7"/>
      <c r="F15" s="7">
        <f>AE25</f>
        <v>0</v>
      </c>
      <c r="G15" s="7"/>
      <c r="H15" s="7">
        <f>AD25</f>
        <v>0</v>
      </c>
      <c r="I15" s="7"/>
      <c r="J15" s="7">
        <f>AC25</f>
        <v>0</v>
      </c>
      <c r="K15" s="7"/>
      <c r="L15" s="12"/>
      <c r="M15" s="12"/>
      <c r="N15" s="12"/>
      <c r="O15" s="12"/>
      <c r="P15" s="7"/>
      <c r="Q15" s="7">
        <f>AF25</f>
        <v>0</v>
      </c>
      <c r="R15" s="7"/>
      <c r="S15" s="7">
        <f>AE25</f>
        <v>0</v>
      </c>
      <c r="T15" s="7"/>
      <c r="U15" s="7">
        <f>AD25</f>
        <v>0</v>
      </c>
      <c r="V15" s="7"/>
      <c r="X15" s="99" t="s">
        <v>26</v>
      </c>
      <c r="Y15" s="100"/>
      <c r="Z15" s="100"/>
      <c r="AA15" s="100"/>
      <c r="AB15" s="101" t="s">
        <v>32</v>
      </c>
      <c r="AC15" s="100"/>
      <c r="AD15" s="100"/>
      <c r="AE15" s="100"/>
      <c r="AF15" s="100"/>
      <c r="AG15" s="100"/>
      <c r="AH15" s="100"/>
      <c r="AI15" s="100"/>
      <c r="AJ15" s="100"/>
      <c r="AK15" s="100"/>
      <c r="AL15" s="102"/>
      <c r="AN15" s="35"/>
      <c r="AO15" s="21"/>
      <c r="AP15" s="21"/>
      <c r="AQ15" s="21"/>
      <c r="AR15" s="21"/>
      <c r="AS15" s="36"/>
      <c r="AT15" s="21"/>
      <c r="AU15" s="21"/>
      <c r="AV15" s="21"/>
      <c r="AW15" s="23"/>
    </row>
    <row r="16" spans="1:49" ht="17.25" customHeight="1" thickBot="1" x14ac:dyDescent="0.3">
      <c r="B16" s="12"/>
      <c r="C16" s="12"/>
      <c r="D16" s="12"/>
      <c r="E16" s="7">
        <f>$Y$21*D13/100</f>
        <v>0</v>
      </c>
      <c r="F16" s="7"/>
      <c r="G16" s="7"/>
      <c r="H16" s="7">
        <f>$Z$21*D13/100</f>
        <v>0</v>
      </c>
      <c r="I16" s="7"/>
      <c r="J16" s="7"/>
      <c r="K16" s="7">
        <f>$AA$21*D13/100</f>
        <v>0</v>
      </c>
      <c r="L16" s="12"/>
      <c r="M16" s="12"/>
      <c r="N16" s="12"/>
      <c r="O16" s="12"/>
      <c r="P16" s="7">
        <f>$Y$21*O13/100</f>
        <v>0</v>
      </c>
      <c r="Q16" s="7"/>
      <c r="R16" s="7"/>
      <c r="S16" s="7">
        <f>$Z$21*O13/100</f>
        <v>0</v>
      </c>
      <c r="T16" s="7"/>
      <c r="U16" s="7"/>
      <c r="V16" s="7">
        <f>$AA$21*O13/100</f>
        <v>0</v>
      </c>
      <c r="W16" s="12"/>
      <c r="AN16" s="35"/>
      <c r="AO16" s="20">
        <f>G19</f>
        <v>5</v>
      </c>
      <c r="AP16" s="20">
        <f>H19</f>
        <v>8</v>
      </c>
      <c r="AQ16" s="20">
        <f>I19</f>
        <v>5</v>
      </c>
      <c r="AR16" s="21"/>
      <c r="AS16" s="36"/>
      <c r="AT16" s="30">
        <f>R19</f>
        <v>5</v>
      </c>
      <c r="AU16" s="20">
        <f>S19</f>
        <v>8</v>
      </c>
      <c r="AV16" s="20">
        <f>T19</f>
        <v>5</v>
      </c>
      <c r="AW16" s="23"/>
    </row>
    <row r="17" spans="2:49" ht="17.25" customHeight="1" thickBot="1" x14ac:dyDescent="0.35">
      <c r="B17" s="12"/>
      <c r="C17" s="24"/>
      <c r="D17" s="24"/>
      <c r="E17" s="7">
        <f>$Y$19*D20/100</f>
        <v>5</v>
      </c>
      <c r="F17" s="7"/>
      <c r="G17" s="7"/>
      <c r="H17" s="7">
        <f>$Z$19*D20/100</f>
        <v>8</v>
      </c>
      <c r="I17" s="7"/>
      <c r="J17" s="13"/>
      <c r="K17" s="7">
        <f>$AA$19*D20/100</f>
        <v>5</v>
      </c>
      <c r="L17" s="13"/>
      <c r="M17" s="13"/>
      <c r="N17" s="13"/>
      <c r="O17" s="13"/>
      <c r="P17" s="7">
        <f>$Y$19*O20/100</f>
        <v>5</v>
      </c>
      <c r="Q17" s="7"/>
      <c r="R17" s="13"/>
      <c r="S17" s="7">
        <f>$Z$19*O20/100</f>
        <v>8</v>
      </c>
      <c r="T17" s="13"/>
      <c r="U17" s="7"/>
      <c r="V17" s="7">
        <f>$AA$19*O20/100</f>
        <v>5</v>
      </c>
      <c r="W17" s="12"/>
      <c r="X17" s="53"/>
      <c r="Y17" s="54"/>
      <c r="Z17" s="54"/>
      <c r="AA17" s="54"/>
      <c r="AB17" s="54"/>
      <c r="AC17" s="54"/>
      <c r="AD17" s="54"/>
      <c r="AE17" s="54"/>
      <c r="AF17" s="54"/>
      <c r="AG17" s="103" t="s">
        <v>28</v>
      </c>
      <c r="AH17" s="104"/>
      <c r="AI17" s="104"/>
      <c r="AJ17" s="104"/>
      <c r="AK17" s="104"/>
      <c r="AL17" s="105"/>
      <c r="AN17" s="29" t="s">
        <v>16</v>
      </c>
      <c r="AO17" s="20">
        <f>G20</f>
        <v>0</v>
      </c>
      <c r="AP17" s="66">
        <f>H20</f>
        <v>82</v>
      </c>
      <c r="AQ17" s="30">
        <f>I20</f>
        <v>0</v>
      </c>
      <c r="AR17" s="21"/>
      <c r="AS17" s="32" t="s">
        <v>17</v>
      </c>
      <c r="AT17" s="20">
        <f>R20</f>
        <v>0</v>
      </c>
      <c r="AU17" s="31">
        <f>S20</f>
        <v>82</v>
      </c>
      <c r="AV17" s="20">
        <f>T20</f>
        <v>0</v>
      </c>
      <c r="AW17" s="23"/>
    </row>
    <row r="18" spans="2:49" ht="17.25" customHeight="1" x14ac:dyDescent="0.25">
      <c r="B18" s="12"/>
      <c r="C18" s="24"/>
      <c r="D18" s="24"/>
      <c r="E18" s="7"/>
      <c r="F18" s="7">
        <f>AA25</f>
        <v>25</v>
      </c>
      <c r="G18" s="7"/>
      <c r="H18" s="7">
        <f>AB25</f>
        <v>0</v>
      </c>
      <c r="I18" s="7"/>
      <c r="J18" s="7">
        <f>AC25</f>
        <v>0</v>
      </c>
      <c r="K18" s="7"/>
      <c r="M18" s="12"/>
      <c r="N18" s="24"/>
      <c r="O18" s="24"/>
      <c r="P18" s="7"/>
      <c r="Q18" s="7">
        <f>AD25</f>
        <v>0</v>
      </c>
      <c r="R18" s="7"/>
      <c r="S18" s="7">
        <f>AE25</f>
        <v>0</v>
      </c>
      <c r="T18" s="7"/>
      <c r="U18" s="7">
        <f>AF25</f>
        <v>0</v>
      </c>
      <c r="V18" s="7"/>
      <c r="W18" s="12"/>
      <c r="X18" s="55"/>
      <c r="Y18" s="56" t="s">
        <v>9</v>
      </c>
      <c r="Z18" s="57"/>
      <c r="AA18" s="57"/>
      <c r="AB18" s="58"/>
      <c r="AC18" s="59" t="s">
        <v>10</v>
      </c>
      <c r="AD18" s="57"/>
      <c r="AE18" s="57"/>
      <c r="AF18" s="58"/>
      <c r="AG18" s="59" t="s">
        <v>15</v>
      </c>
      <c r="AH18" s="57"/>
      <c r="AI18" s="60">
        <f>AJ5</f>
        <v>20</v>
      </c>
      <c r="AJ18" s="57"/>
      <c r="AK18" s="61"/>
      <c r="AL18" s="62"/>
      <c r="AN18" s="35"/>
      <c r="AO18" s="20">
        <f>G21</f>
        <v>0</v>
      </c>
      <c r="AP18" s="20">
        <f>H21</f>
        <v>0</v>
      </c>
      <c r="AQ18" s="20">
        <f>I21</f>
        <v>0</v>
      </c>
      <c r="AR18" s="21"/>
      <c r="AS18" s="36"/>
      <c r="AT18" s="20">
        <f>R21</f>
        <v>0</v>
      </c>
      <c r="AU18" s="20">
        <f>S21</f>
        <v>0</v>
      </c>
      <c r="AV18" s="20">
        <f>T21</f>
        <v>0</v>
      </c>
      <c r="AW18" s="23"/>
    </row>
    <row r="19" spans="2:49" ht="17.25" customHeight="1" x14ac:dyDescent="0.25">
      <c r="B19" s="12"/>
      <c r="C19" s="24"/>
      <c r="D19" s="24"/>
      <c r="E19" s="7"/>
      <c r="F19" s="7"/>
      <c r="G19" s="20">
        <f>F18*C20/100+E17</f>
        <v>5</v>
      </c>
      <c r="H19" s="20">
        <f>H18*C20/100+H17</f>
        <v>8</v>
      </c>
      <c r="I19" s="20">
        <f>J18*C20/100+K17</f>
        <v>5</v>
      </c>
      <c r="J19" s="7"/>
      <c r="K19" s="7"/>
      <c r="M19" s="12"/>
      <c r="N19" s="24"/>
      <c r="O19" s="24"/>
      <c r="P19" s="7"/>
      <c r="Q19" s="7"/>
      <c r="R19" s="30">
        <f>Q18*N20/100+P17</f>
        <v>5</v>
      </c>
      <c r="S19" s="20">
        <f>S18*N20/100+S17</f>
        <v>8</v>
      </c>
      <c r="T19" s="20">
        <f>U18*N20/100+V17</f>
        <v>5</v>
      </c>
      <c r="U19" s="7"/>
      <c r="V19" s="7"/>
      <c r="W19" s="13"/>
      <c r="X19" s="63"/>
      <c r="Y19" s="34">
        <f>IF(Y25="NO", Z25,IF(Y25="O", AA25,IF(Y25="SO", AB25,IF(Y25="S", AC25,IF(Y25="SE", AD25,IF(Y25="E", AE25,IF(Y25="NE", AF25,IF(Y25="N", AG25,"?"))))))))</f>
        <v>25</v>
      </c>
      <c r="Z19" s="34">
        <f>IF(Y25="N", Z25,IF(Y25="NO", AA25,IF(Y25="O", AB25,IF(Y25="SO", AC25,IF(Y25="S", AD25,IF(Y25="SE", AE25,IF(Y25="E", AF25,IF(Y25="NE", AG25,"?"))))))))</f>
        <v>40</v>
      </c>
      <c r="AA19" s="34">
        <f>IF(Y25="NE", Z25,IF(Y25="N", AA25,IF(Y25="NO", AB25,IF(Y25="O", AC25,IF(Y25="SO", AD25,IF(Y25="S", AE25,IF(Y25="SE", AF25,IF(Y25="E", AG25,"?"))))))))</f>
        <v>25</v>
      </c>
      <c r="AB19" s="57"/>
      <c r="AC19" s="34">
        <f>AC5</f>
        <v>50</v>
      </c>
      <c r="AD19" s="34">
        <f>AD5</f>
        <v>100</v>
      </c>
      <c r="AE19" s="34">
        <f>AE5</f>
        <v>50</v>
      </c>
      <c r="AF19" s="58"/>
      <c r="AG19" s="31">
        <f>(100-AC19)*$AI$18/100</f>
        <v>10</v>
      </c>
      <c r="AH19" s="31">
        <f>(100-AD19)*$AI$18/100</f>
        <v>0</v>
      </c>
      <c r="AI19" s="31">
        <f>(100-AE19)*$AI$18/100</f>
        <v>10</v>
      </c>
      <c r="AJ19" s="57"/>
      <c r="AK19" s="61"/>
      <c r="AL19" s="62"/>
      <c r="AM19" s="13"/>
      <c r="AN19" s="35"/>
      <c r="AO19" s="21"/>
      <c r="AP19" s="21"/>
      <c r="AQ19" s="21"/>
      <c r="AR19" s="21"/>
      <c r="AS19" s="36"/>
      <c r="AT19" s="21"/>
      <c r="AU19" s="21"/>
      <c r="AV19" s="21"/>
      <c r="AW19" s="23"/>
    </row>
    <row r="20" spans="2:49" ht="17.25" customHeight="1" x14ac:dyDescent="0.3">
      <c r="B20" s="33" t="s">
        <v>16</v>
      </c>
      <c r="C20" s="33">
        <f>AC20</f>
        <v>0</v>
      </c>
      <c r="D20" s="33">
        <f>AG20</f>
        <v>20</v>
      </c>
      <c r="E20" s="7">
        <f>$Y$20*D20/100</f>
        <v>0</v>
      </c>
      <c r="F20" s="7">
        <f>Z25</f>
        <v>40</v>
      </c>
      <c r="G20" s="20">
        <f>F20*C20/100+E20</f>
        <v>0</v>
      </c>
      <c r="H20" s="66">
        <f>100-I20-I19-H19-G19-G20-G21-H21-I21</f>
        <v>82</v>
      </c>
      <c r="I20" s="30">
        <f>J20*C20/100+K20</f>
        <v>0</v>
      </c>
      <c r="J20" s="7">
        <f>AD25</f>
        <v>0</v>
      </c>
      <c r="K20" s="7">
        <f>$AA$20*D20/100</f>
        <v>0</v>
      </c>
      <c r="M20" s="33" t="s">
        <v>17</v>
      </c>
      <c r="N20" s="33">
        <f>AE21</f>
        <v>0</v>
      </c>
      <c r="O20" s="33">
        <f>AI21</f>
        <v>20</v>
      </c>
      <c r="P20" s="7">
        <f>$Y$20*O20/100</f>
        <v>0</v>
      </c>
      <c r="Q20" s="7">
        <f>AC25</f>
        <v>0</v>
      </c>
      <c r="R20" s="20">
        <f>Q20*N20/100+P20</f>
        <v>0</v>
      </c>
      <c r="S20" s="31">
        <f>100-T20-T19-S19-R19-R20-R21-S21-T21</f>
        <v>82</v>
      </c>
      <c r="T20" s="20">
        <f>U20*N20/100+V20</f>
        <v>0</v>
      </c>
      <c r="U20" s="7">
        <f>AG25</f>
        <v>25</v>
      </c>
      <c r="V20" s="7">
        <f>$AA$20*O20/100</f>
        <v>0</v>
      </c>
      <c r="X20" s="55"/>
      <c r="Y20" s="34">
        <f>IF(Y25="O", Z25,IF(Y25="SO", AA25,IF(Y25="S", AB25,IF(Y25="SE", AC25,IF(Y25="E", AD25,IF(Y25="NE", AE25,IF(Y25="N", AF25,IF(Y25="NO", AG25,"?"))))))))</f>
        <v>0</v>
      </c>
      <c r="Z20" s="64">
        <f>100-AA20-AA19-Z19-Y19-Y20-Y21-Z21-AA21</f>
        <v>10</v>
      </c>
      <c r="AA20" s="34">
        <f>IF(Y25="E", Z25,IF(Y25="NE", AA25,IF(Y25="N", AB25,IF(Y25="NO", AC25,IF(Y25="O", AD25,IF(Y25="SO", AE25,IF(Y25="S", AF25,IF(Y25="SE", AG25,"?"))))))))</f>
        <v>0</v>
      </c>
      <c r="AB20" s="57"/>
      <c r="AC20" s="34">
        <f>AC6</f>
        <v>0</v>
      </c>
      <c r="AD20" s="65" t="s">
        <v>7</v>
      </c>
      <c r="AE20" s="34">
        <f>AE6</f>
        <v>0</v>
      </c>
      <c r="AF20" s="58"/>
      <c r="AG20" s="31">
        <f>(100-AC20)*$AI$18/100</f>
        <v>20</v>
      </c>
      <c r="AH20" s="65" t="str">
        <f>AI5</f>
        <v>N</v>
      </c>
      <c r="AI20" s="31">
        <f>(100-AE20)*$AI$18/100</f>
        <v>20</v>
      </c>
      <c r="AJ20" s="61"/>
      <c r="AK20" s="61"/>
      <c r="AL20" s="62"/>
      <c r="AN20" s="35"/>
      <c r="AO20" s="21"/>
      <c r="AP20" s="21"/>
      <c r="AQ20" s="21"/>
      <c r="AR20" s="21"/>
      <c r="AS20" s="36"/>
      <c r="AT20" s="21"/>
      <c r="AU20" s="21"/>
      <c r="AV20" s="21"/>
      <c r="AW20" s="23"/>
    </row>
    <row r="21" spans="2:49" ht="17.25" customHeight="1" x14ac:dyDescent="0.25">
      <c r="B21" s="12"/>
      <c r="C21" s="24"/>
      <c r="D21" s="24"/>
      <c r="E21" s="7"/>
      <c r="F21" s="7"/>
      <c r="G21" s="20">
        <f>F22*C20/100+E23</f>
        <v>0</v>
      </c>
      <c r="H21" s="20">
        <f>H22*C20/100+H23</f>
        <v>0</v>
      </c>
      <c r="I21" s="20">
        <f>J22*C20/100+K23</f>
        <v>0</v>
      </c>
      <c r="J21" s="7"/>
      <c r="K21" s="7"/>
      <c r="M21" s="12"/>
      <c r="N21" s="24"/>
      <c r="O21" s="24"/>
      <c r="P21" s="7"/>
      <c r="Q21" s="7"/>
      <c r="R21" s="20">
        <f>Q22*N20/100+P23</f>
        <v>0</v>
      </c>
      <c r="S21" s="20">
        <f>S22*N20/100+S23</f>
        <v>0</v>
      </c>
      <c r="T21" s="20">
        <f>U22*N20/100+V23</f>
        <v>0</v>
      </c>
      <c r="U21" s="7"/>
      <c r="V21" s="7"/>
      <c r="X21" s="55"/>
      <c r="Y21" s="34">
        <f>IF(Y25="SO", Z25,IF(Y25="S", AA25,IF(Y25="SE", AB25,IF(Y25="E", AC25,IF(Y25="NE", AD25,IF(Y25="N", AE25,IF(Y25="NO", AF25,IF(Y25="O", AG25,"?"))))))))</f>
        <v>0</v>
      </c>
      <c r="Z21" s="34">
        <f>IF(Y25="S", Z25,IF(Y25="SE", AA25,IF(Y25="E", AB25,IF(Y25="NE", AC25,IF(Y25="N", AD25,IF(Y25="NO", AE25,IF(Y25="O", AF25,IF(Y25="SO", AG25,"?"))))))))</f>
        <v>0</v>
      </c>
      <c r="AA21" s="34">
        <f>IF(Y25="SE", Z25,IF(Y25="E", AA25,IF(Y25="NE", AB25,IF(Y25="N", AC25,IF(Y25="NO", AD25,IF(Y25="O", AE25,IF(Y25="SO", AF25,IF(Y25="S", AG25,"?"))))))))</f>
        <v>0</v>
      </c>
      <c r="AB21" s="57"/>
      <c r="AC21" s="34">
        <f>AC7</f>
        <v>0</v>
      </c>
      <c r="AD21" s="34">
        <f>AD7</f>
        <v>0</v>
      </c>
      <c r="AE21" s="34">
        <f>AE7</f>
        <v>0</v>
      </c>
      <c r="AF21" s="58"/>
      <c r="AG21" s="31">
        <f>(100-AC21)*$AI$18/100</f>
        <v>20</v>
      </c>
      <c r="AH21" s="31">
        <f>(100-AD21)*$AI$18/100</f>
        <v>20</v>
      </c>
      <c r="AI21" s="31">
        <f>(100-AE21)*$AI$18/100</f>
        <v>20</v>
      </c>
      <c r="AJ21" s="61"/>
      <c r="AK21" s="67"/>
      <c r="AL21" s="62"/>
      <c r="AN21" s="35"/>
      <c r="AO21" s="20">
        <f>G26</f>
        <v>5</v>
      </c>
      <c r="AP21" s="30">
        <f>H26</f>
        <v>8</v>
      </c>
      <c r="AQ21" s="20">
        <f>I26</f>
        <v>5</v>
      </c>
      <c r="AR21" s="21"/>
      <c r="AS21" s="36"/>
      <c r="AT21" s="45">
        <f>R26</f>
        <v>5</v>
      </c>
      <c r="AU21" s="20">
        <f>S26</f>
        <v>8</v>
      </c>
      <c r="AV21" s="30">
        <f>T26</f>
        <v>5</v>
      </c>
      <c r="AW21" s="23"/>
    </row>
    <row r="22" spans="2:49" ht="17.25" customHeight="1" x14ac:dyDescent="0.3">
      <c r="B22" s="12"/>
      <c r="C22" s="24"/>
      <c r="D22" s="24"/>
      <c r="E22" s="7"/>
      <c r="F22" s="7">
        <f>AG25</f>
        <v>25</v>
      </c>
      <c r="G22" s="7"/>
      <c r="H22" s="7">
        <f>AF25</f>
        <v>0</v>
      </c>
      <c r="I22" s="7"/>
      <c r="J22" s="7">
        <f>AE25</f>
        <v>0</v>
      </c>
      <c r="K22" s="7"/>
      <c r="M22" s="12"/>
      <c r="N22" s="24"/>
      <c r="O22" s="24"/>
      <c r="P22" s="7"/>
      <c r="Q22" s="7">
        <f>AB25</f>
        <v>0</v>
      </c>
      <c r="R22" s="7"/>
      <c r="S22" s="7">
        <f>AA25</f>
        <v>25</v>
      </c>
      <c r="T22" s="7"/>
      <c r="U22" s="7">
        <f>Z25</f>
        <v>40</v>
      </c>
      <c r="V22" s="7"/>
      <c r="X22" s="55"/>
      <c r="Y22" s="61"/>
      <c r="Z22" s="61"/>
      <c r="AA22" s="61"/>
      <c r="AB22" s="61"/>
      <c r="AC22" s="58"/>
      <c r="AD22" s="58"/>
      <c r="AE22" s="58"/>
      <c r="AF22" s="58"/>
      <c r="AG22" s="58"/>
      <c r="AH22" s="58"/>
      <c r="AI22" s="61"/>
      <c r="AJ22" s="61"/>
      <c r="AK22" s="57"/>
      <c r="AL22" s="62"/>
      <c r="AN22" s="29" t="s">
        <v>3</v>
      </c>
      <c r="AO22" s="45">
        <f>G27</f>
        <v>0</v>
      </c>
      <c r="AP22" s="31">
        <f>H27</f>
        <v>82</v>
      </c>
      <c r="AQ22" s="20">
        <f>I27</f>
        <v>0</v>
      </c>
      <c r="AR22" s="21"/>
      <c r="AS22" s="32" t="s">
        <v>22</v>
      </c>
      <c r="AT22" s="20">
        <f>R27</f>
        <v>0</v>
      </c>
      <c r="AU22" s="31">
        <f>S27</f>
        <v>82</v>
      </c>
      <c r="AV22" s="20">
        <f>T27</f>
        <v>0</v>
      </c>
      <c r="AW22" s="23"/>
    </row>
    <row r="23" spans="2:49" ht="17.25" customHeight="1" x14ac:dyDescent="0.25">
      <c r="B23" s="12"/>
      <c r="C23" s="24"/>
      <c r="D23" s="24"/>
      <c r="E23" s="7">
        <f>$Y$21*D20/100</f>
        <v>0</v>
      </c>
      <c r="F23" s="7"/>
      <c r="G23" s="7"/>
      <c r="H23" s="7">
        <f>$Z$21*D20/100</f>
        <v>0</v>
      </c>
      <c r="I23" s="7"/>
      <c r="J23" s="7"/>
      <c r="K23" s="7">
        <f>$AA$21*D20/100</f>
        <v>0</v>
      </c>
      <c r="M23" s="12"/>
      <c r="N23" s="24"/>
      <c r="O23" s="24"/>
      <c r="P23" s="7">
        <f>$Y$21*O20/100</f>
        <v>0</v>
      </c>
      <c r="Q23" s="7"/>
      <c r="R23" s="7"/>
      <c r="S23" s="7">
        <f>$Z$21*O20/100</f>
        <v>0</v>
      </c>
      <c r="T23" s="7"/>
      <c r="U23" s="7"/>
      <c r="V23" s="7">
        <f>$AA$21*O20/100</f>
        <v>0</v>
      </c>
      <c r="X23" s="68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57"/>
      <c r="AL23" s="62"/>
      <c r="AM23" s="13"/>
      <c r="AN23" s="19"/>
      <c r="AO23" s="20">
        <f>G28</f>
        <v>0</v>
      </c>
      <c r="AP23" s="20">
        <f>H28</f>
        <v>0</v>
      </c>
      <c r="AQ23" s="20">
        <f>I28</f>
        <v>0</v>
      </c>
      <c r="AR23" s="21"/>
      <c r="AS23" s="22"/>
      <c r="AT23" s="20">
        <f>R28</f>
        <v>0</v>
      </c>
      <c r="AU23" s="20">
        <f>S28</f>
        <v>0</v>
      </c>
      <c r="AV23" s="20">
        <f>T28</f>
        <v>0</v>
      </c>
      <c r="AW23" s="23"/>
    </row>
    <row r="24" spans="2:49" ht="17.25" customHeight="1" x14ac:dyDescent="0.25">
      <c r="B24" s="12"/>
      <c r="C24" s="24"/>
      <c r="D24" s="24"/>
      <c r="E24" s="7">
        <f>$Y$19*D27/100</f>
        <v>5</v>
      </c>
      <c r="F24" s="7"/>
      <c r="G24" s="7"/>
      <c r="H24" s="7">
        <f>$Z$19*D27/100</f>
        <v>8</v>
      </c>
      <c r="I24" s="7"/>
      <c r="J24" s="7"/>
      <c r="K24" s="7">
        <f>$AA$19*D27/100</f>
        <v>5</v>
      </c>
      <c r="M24" s="12"/>
      <c r="N24" s="24"/>
      <c r="O24" s="24"/>
      <c r="P24" s="7">
        <f>$Y$19*O27/100</f>
        <v>5</v>
      </c>
      <c r="Q24" s="7"/>
      <c r="R24" s="7"/>
      <c r="S24" s="7">
        <f>$Z$19*O27/100</f>
        <v>8</v>
      </c>
      <c r="T24" s="7"/>
      <c r="U24" s="7"/>
      <c r="V24" s="7">
        <f>$AA$19*O27/100</f>
        <v>5</v>
      </c>
      <c r="X24" s="68"/>
      <c r="Y24" s="56" t="s">
        <v>18</v>
      </c>
      <c r="Z24" s="57"/>
      <c r="AA24" s="57"/>
      <c r="AB24" s="57"/>
      <c r="AC24" s="57"/>
      <c r="AD24" s="57"/>
      <c r="AE24" s="57"/>
      <c r="AF24" s="57"/>
      <c r="AG24" s="57"/>
      <c r="AH24" s="57"/>
      <c r="AI24" s="69" t="s">
        <v>19</v>
      </c>
      <c r="AJ24" s="69"/>
      <c r="AK24" s="70" t="s">
        <v>20</v>
      </c>
      <c r="AL24" s="71"/>
      <c r="AM24" s="13"/>
      <c r="AN24" s="35"/>
      <c r="AO24" s="21"/>
      <c r="AP24" s="21"/>
      <c r="AQ24" s="21"/>
      <c r="AR24" s="21"/>
      <c r="AS24" s="36"/>
      <c r="AT24" s="21"/>
      <c r="AU24" s="21"/>
      <c r="AV24" s="21"/>
      <c r="AW24" s="23"/>
    </row>
    <row r="25" spans="2:49" ht="17.25" customHeight="1" x14ac:dyDescent="0.25">
      <c r="B25" s="12"/>
      <c r="C25" s="24"/>
      <c r="D25" s="24"/>
      <c r="E25" s="7"/>
      <c r="F25" s="7">
        <f>AC25</f>
        <v>0</v>
      </c>
      <c r="G25" s="7"/>
      <c r="H25" s="7">
        <f>AD25</f>
        <v>0</v>
      </c>
      <c r="I25" s="7"/>
      <c r="J25" s="7">
        <f>AE25</f>
        <v>0</v>
      </c>
      <c r="K25" s="7"/>
      <c r="M25" s="12"/>
      <c r="N25" s="24"/>
      <c r="O25" s="24"/>
      <c r="P25" s="7"/>
      <c r="Q25" s="7">
        <f>AB25</f>
        <v>0</v>
      </c>
      <c r="R25" s="7"/>
      <c r="S25" s="7">
        <f>AC25</f>
        <v>0</v>
      </c>
      <c r="T25" s="7"/>
      <c r="U25" s="7">
        <f>AD25</f>
        <v>0</v>
      </c>
      <c r="V25" s="7"/>
      <c r="X25" s="68"/>
      <c r="Y25" s="30" t="str">
        <f>AI5</f>
        <v>N</v>
      </c>
      <c r="Z25" s="31">
        <f>IF(Y25="N", Z5,IF(Y25="NE", AA5,IF(Y25="E", AA6,IF(Y25="SE", AA7,IF(Y25="S", Z7,IF(Y25="SO", Y7,IF(Y25="O", Y6,IF(Y25="NO", Y5,"?"))))))))</f>
        <v>40</v>
      </c>
      <c r="AA25" s="31">
        <f>IF(Y25="NO", Z5,IF(Y25="N", AA5,IF(Y25="NE", AA6,IF(Y25="E", AA7,IF(Y25="SE", Z7,IF(Y25="S", Y7,IF(Y25="SO", Y6,IF(Y25="O", Y5,"?"))))))))</f>
        <v>25</v>
      </c>
      <c r="AB25" s="31">
        <f>IF(Y25="O", Z5,IF(Y25="NO", AA5,IF(Y25="N", AA6,IF(Y25="NE", AA7,IF(Y25="E", Z7,IF(Y25="SE", Y7,IF(Y25="S", Y6,IF(Y25="SO", Y5,"?"))))))))</f>
        <v>0</v>
      </c>
      <c r="AC25" s="31">
        <f>IF(Y25="SO", Z5,IF(Y25="O", AA5,IF(Y25="NO", AA6,IF(Y25="N", AA7,IF(Y25="NE", Z7,IF(Y25="E", Y7,IF(Y25="SE", Y6,IF(Y25="S", Y5,"?"))))))))</f>
        <v>0</v>
      </c>
      <c r="AD25" s="31">
        <f>IF(Y25="S", Z5,IF(Y25="SO", AA5,IF(Y25="O", AA6,IF(Y25="NO", AA7,IF(Y25="N", Z7,IF(Y25="NE", Y7,IF(Y25="E", Y6,IF(Y25="SE", Y5,"?"))))))))</f>
        <v>0</v>
      </c>
      <c r="AE25" s="31">
        <f>IF(Y25="SE", Z5,IF(Y25="S", AA5,IF(Y25="SO", AA6,IF(Y25="O", AA7,IF(Y25="NO", Z7,IF(Y25="N", Y7,IF(Y25="NE", Y6,IF(Y25="E", Y5,"?"))))))))</f>
        <v>0</v>
      </c>
      <c r="AF25" s="31">
        <f>IF(Y25="E", Z5,IF(Y25="SE", AA5,IF(Y25="S", AA6,IF(Y25="SO", AA7,IF(Y25="O", Z7,IF(Y25="NO", Y7,IF(Y25="N", Y6,IF(Y25="NE", Y5,"?"))))))))</f>
        <v>0</v>
      </c>
      <c r="AG25" s="31">
        <f>IF(Y25="NE", Z5,IF(Y25="E", AA5,IF(Y25="SE", AA6,IF(Y25="S", AA7,IF(Y25="SO", Z7,IF(Y25="O", Y7,IF(Y25="NO", Y6,IF(Y25="N", Y5,"?"))))))))</f>
        <v>25</v>
      </c>
      <c r="AH25" s="57"/>
      <c r="AI25" s="67">
        <f>SUM(Z25:AG25)</f>
        <v>90</v>
      </c>
      <c r="AJ25" s="57"/>
      <c r="AK25" s="67">
        <f>MAX(Z25:AG25)</f>
        <v>40</v>
      </c>
      <c r="AL25" s="62"/>
      <c r="AM25" s="13"/>
      <c r="AN25" s="35"/>
      <c r="AO25" s="21"/>
      <c r="AP25" s="21"/>
      <c r="AQ25" s="21"/>
      <c r="AR25" s="21"/>
      <c r="AS25" s="36"/>
      <c r="AT25" s="21"/>
      <c r="AU25" s="21"/>
      <c r="AV25" s="21"/>
      <c r="AW25" s="23"/>
    </row>
    <row r="26" spans="2:49" ht="17.25" customHeight="1" x14ac:dyDescent="0.25">
      <c r="B26" s="12"/>
      <c r="C26" s="24"/>
      <c r="D26" s="24"/>
      <c r="E26" s="7"/>
      <c r="F26" s="7"/>
      <c r="G26" s="20">
        <f>F25*C27/100+E24</f>
        <v>5</v>
      </c>
      <c r="H26" s="30">
        <f>H25*C27/100+H24</f>
        <v>8</v>
      </c>
      <c r="I26" s="20">
        <f>J25*C27/100+K24</f>
        <v>5</v>
      </c>
      <c r="J26" s="7"/>
      <c r="K26" s="7"/>
      <c r="M26" s="12"/>
      <c r="N26" s="24"/>
      <c r="O26" s="24"/>
      <c r="P26" s="7"/>
      <c r="Q26" s="7"/>
      <c r="R26" s="45">
        <f>Q25*N27/100+P24</f>
        <v>5</v>
      </c>
      <c r="S26" s="20">
        <f>S25*N27/100+S24</f>
        <v>8</v>
      </c>
      <c r="T26" s="30">
        <f>U25*N27/100+V24</f>
        <v>5</v>
      </c>
      <c r="U26" s="7"/>
      <c r="V26" s="7"/>
      <c r="X26" s="72"/>
      <c r="Y26" s="60"/>
      <c r="Z26" s="73"/>
      <c r="AA26" s="67"/>
      <c r="AB26" s="67"/>
      <c r="AC26" s="67"/>
      <c r="AD26" s="67"/>
      <c r="AE26" s="67"/>
      <c r="AF26" s="67"/>
      <c r="AG26" s="67"/>
      <c r="AH26" s="67"/>
      <c r="AI26" s="73"/>
      <c r="AJ26" s="67"/>
      <c r="AK26" s="67"/>
      <c r="AL26" s="62"/>
      <c r="AM26" s="13"/>
      <c r="AN26" s="35"/>
      <c r="AO26" s="82"/>
      <c r="AP26" s="21"/>
      <c r="AQ26" s="108" t="s">
        <v>34</v>
      </c>
      <c r="AR26" s="30" t="s">
        <v>7</v>
      </c>
      <c r="AS26" s="82" t="s">
        <v>8</v>
      </c>
      <c r="AT26" s="82"/>
      <c r="AU26" s="37" t="s">
        <v>7</v>
      </c>
      <c r="AV26" s="21"/>
      <c r="AW26" s="23"/>
    </row>
    <row r="27" spans="2:49" ht="17.25" customHeight="1" x14ac:dyDescent="0.3">
      <c r="B27" s="33" t="s">
        <v>3</v>
      </c>
      <c r="C27" s="33">
        <f>AD21</f>
        <v>0</v>
      </c>
      <c r="D27" s="33">
        <f>AH21</f>
        <v>20</v>
      </c>
      <c r="E27" s="7">
        <f>$Y$20*D27/100</f>
        <v>0</v>
      </c>
      <c r="F27" s="7">
        <f>AB25</f>
        <v>0</v>
      </c>
      <c r="G27" s="45">
        <f>F27*C27/100+E27</f>
        <v>0</v>
      </c>
      <c r="H27" s="31">
        <f>100-I27-I26-H26-G26-G27-G28-H28-I28</f>
        <v>82</v>
      </c>
      <c r="I27" s="20">
        <f>J27*C27/100+K27</f>
        <v>0</v>
      </c>
      <c r="J27" s="7">
        <f>AF25</f>
        <v>0</v>
      </c>
      <c r="K27" s="7">
        <f>$AA$20*D27/100</f>
        <v>0</v>
      </c>
      <c r="M27" s="33" t="s">
        <v>22</v>
      </c>
      <c r="N27" s="33">
        <f>AC21</f>
        <v>0</v>
      </c>
      <c r="O27" s="33">
        <f>AG21</f>
        <v>20</v>
      </c>
      <c r="P27" s="7">
        <f>$Y$20*O27/100</f>
        <v>0</v>
      </c>
      <c r="Q27" s="7">
        <f>AA25</f>
        <v>25</v>
      </c>
      <c r="R27" s="20">
        <f>Q27*N27/100+P27</f>
        <v>0</v>
      </c>
      <c r="S27" s="31">
        <f>100-T27-T26-S26-R26-R27-R28-S28-T28</f>
        <v>82</v>
      </c>
      <c r="T27" s="20">
        <f>U27*N27/100+V27</f>
        <v>0</v>
      </c>
      <c r="U27" s="7">
        <f>AE25</f>
        <v>0</v>
      </c>
      <c r="V27" s="7">
        <f>$AA$20*O27/100</f>
        <v>0</v>
      </c>
      <c r="W27" s="7"/>
      <c r="X27" s="55"/>
      <c r="Y27" s="56" t="s">
        <v>21</v>
      </c>
      <c r="Z27" s="57"/>
      <c r="AA27" s="57"/>
      <c r="AB27" s="57"/>
      <c r="AC27" s="57"/>
      <c r="AD27" s="57"/>
      <c r="AE27" s="57"/>
      <c r="AF27" s="57"/>
      <c r="AG27" s="57"/>
      <c r="AH27" s="67"/>
      <c r="AI27" s="73"/>
      <c r="AJ27" s="67"/>
      <c r="AK27" s="57"/>
      <c r="AL27" s="62"/>
      <c r="AM27" s="13"/>
      <c r="AN27" s="35"/>
      <c r="AO27" s="21"/>
      <c r="AP27" s="21"/>
      <c r="AQ27" s="21"/>
      <c r="AR27" s="21"/>
      <c r="AS27" s="36"/>
      <c r="AT27" s="21"/>
      <c r="AU27" s="21"/>
      <c r="AV27" s="21"/>
      <c r="AW27" s="23"/>
    </row>
    <row r="28" spans="2:49" ht="17.25" customHeight="1" thickBot="1" x14ac:dyDescent="0.3">
      <c r="B28" s="13"/>
      <c r="C28" s="24"/>
      <c r="D28" s="24"/>
      <c r="E28" s="7"/>
      <c r="F28" s="7"/>
      <c r="G28" s="20">
        <f>F29*C27/100+E30</f>
        <v>0</v>
      </c>
      <c r="H28" s="20">
        <f>H29*C27/100+H30</f>
        <v>0</v>
      </c>
      <c r="I28" s="20">
        <f>J29*C27/100+K30</f>
        <v>0</v>
      </c>
      <c r="J28" s="7"/>
      <c r="K28" s="7"/>
      <c r="L28" s="13"/>
      <c r="M28" s="13"/>
      <c r="N28" s="24"/>
      <c r="O28" s="24"/>
      <c r="P28" s="7"/>
      <c r="Q28" s="7"/>
      <c r="R28" s="20">
        <f>Q29*N27/100+P30</f>
        <v>0</v>
      </c>
      <c r="S28" s="20">
        <f>S29*N27/100+S30</f>
        <v>0</v>
      </c>
      <c r="T28" s="20">
        <f>U29*N27/100+V30</f>
        <v>0</v>
      </c>
      <c r="U28" s="7"/>
      <c r="V28" s="7"/>
      <c r="X28" s="55"/>
      <c r="Y28" s="65" t="s">
        <v>13</v>
      </c>
      <c r="Z28" s="31">
        <f>AD19</f>
        <v>100</v>
      </c>
      <c r="AA28" s="31">
        <f>AE19</f>
        <v>50</v>
      </c>
      <c r="AB28" s="31">
        <f>AE20</f>
        <v>0</v>
      </c>
      <c r="AC28" s="31">
        <f>AE21</f>
        <v>0</v>
      </c>
      <c r="AD28" s="31">
        <f>AD21</f>
        <v>0</v>
      </c>
      <c r="AE28" s="31">
        <f>AC21</f>
        <v>0</v>
      </c>
      <c r="AF28" s="31">
        <f>AC20</f>
        <v>0</v>
      </c>
      <c r="AG28" s="31">
        <f>AC19</f>
        <v>50</v>
      </c>
      <c r="AH28" s="67"/>
      <c r="AI28" s="73"/>
      <c r="AJ28" s="67"/>
      <c r="AK28" s="57"/>
      <c r="AL28" s="71"/>
      <c r="AN28" s="77"/>
      <c r="AO28" s="78"/>
      <c r="AP28" s="78"/>
      <c r="AQ28" s="78"/>
      <c r="AR28" s="78"/>
      <c r="AS28" s="78"/>
      <c r="AT28" s="78"/>
      <c r="AU28" s="78"/>
      <c r="AV28" s="78"/>
      <c r="AW28" s="79"/>
    </row>
    <row r="29" spans="2:49" ht="15.75" customHeight="1" thickBot="1" x14ac:dyDescent="0.3">
      <c r="B29" s="13"/>
      <c r="E29" s="7"/>
      <c r="F29" s="7">
        <f>AA25</f>
        <v>25</v>
      </c>
      <c r="G29" s="7"/>
      <c r="H29" s="7">
        <f>Z25</f>
        <v>40</v>
      </c>
      <c r="I29" s="7"/>
      <c r="J29" s="7">
        <f>AG25</f>
        <v>25</v>
      </c>
      <c r="K29" s="7"/>
      <c r="P29" s="7"/>
      <c r="Q29" s="7">
        <f>Z25</f>
        <v>40</v>
      </c>
      <c r="R29" s="7"/>
      <c r="S29" s="7">
        <f>AG25</f>
        <v>25</v>
      </c>
      <c r="T29" s="7"/>
      <c r="U29" s="7">
        <f>AF25</f>
        <v>0</v>
      </c>
      <c r="V29" s="7"/>
      <c r="X29" s="74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76"/>
      <c r="AN29" s="93" t="s">
        <v>24</v>
      </c>
      <c r="AO29" s="94"/>
      <c r="AP29" s="94"/>
      <c r="AQ29" s="94"/>
      <c r="AR29" s="94"/>
      <c r="AS29" s="94"/>
      <c r="AT29" s="94"/>
      <c r="AU29" s="94"/>
      <c r="AV29" s="94"/>
      <c r="AW29" s="95"/>
    </row>
    <row r="30" spans="2:49" ht="69" customHeight="1" thickBot="1" x14ac:dyDescent="0.3">
      <c r="E30" s="7">
        <f>$Y$21*D27/100</f>
        <v>0</v>
      </c>
      <c r="F30" s="7"/>
      <c r="G30" s="7"/>
      <c r="H30" s="7">
        <f>$Z$21*D27/100</f>
        <v>0</v>
      </c>
      <c r="I30" s="7"/>
      <c r="J30" s="7"/>
      <c r="K30" s="7">
        <f>$AA$21*D27/100</f>
        <v>0</v>
      </c>
      <c r="L30" s="7"/>
      <c r="N30" s="7"/>
      <c r="O30" s="7"/>
      <c r="P30" s="7">
        <f>$Y$21*O27/100</f>
        <v>0</v>
      </c>
      <c r="Q30" s="7"/>
      <c r="R30" s="7"/>
      <c r="S30" s="7">
        <f>$Z$21*O27/100</f>
        <v>0</v>
      </c>
      <c r="T30" s="7"/>
      <c r="U30" s="7"/>
      <c r="V30" s="7">
        <f>$AA$21*O27/100</f>
        <v>0</v>
      </c>
      <c r="AN30" s="96" t="s">
        <v>33</v>
      </c>
      <c r="AO30" s="97"/>
      <c r="AP30" s="97"/>
      <c r="AQ30" s="97"/>
      <c r="AR30" s="97"/>
      <c r="AS30" s="97"/>
      <c r="AT30" s="97"/>
      <c r="AU30" s="97"/>
      <c r="AV30" s="97"/>
      <c r="AW30" s="98"/>
    </row>
    <row r="31" spans="2:49" ht="15.75" customHeight="1" x14ac:dyDescent="0.25">
      <c r="K31" s="7"/>
      <c r="R31" s="7"/>
    </row>
  </sheetData>
  <mergeCells count="6">
    <mergeCell ref="AG11:AL11"/>
    <mergeCell ref="AG17:AL17"/>
    <mergeCell ref="AN30:AW30"/>
    <mergeCell ref="AG8:AL9"/>
    <mergeCell ref="AG3:AL3"/>
    <mergeCell ref="AR3:AW3"/>
  </mergeCells>
  <conditionalFormatting sqref="Z6">
    <cfRule type="cellIs" dxfId="7" priority="5" operator="lessThan">
      <formula>0</formula>
    </cfRule>
  </conditionalFormatting>
  <conditionalFormatting sqref="Z20">
    <cfRule type="cellIs" dxfId="6" priority="9" operator="lessThan">
      <formula>0</formula>
    </cfRule>
  </conditionalFormatting>
  <conditionalFormatting sqref="AC5:AE5">
    <cfRule type="cellIs" dxfId="5" priority="3" operator="greaterThan">
      <formula>100</formula>
    </cfRule>
  </conditionalFormatting>
  <conditionalFormatting sqref="AC7:AE7">
    <cfRule type="cellIs" dxfId="4" priority="4" operator="greaterThan">
      <formula>100</formula>
    </cfRule>
  </conditionalFormatting>
  <conditionalFormatting sqref="AG19:AH19 AI19:AI20 AG20:AG21 AH21:AI21">
    <cfRule type="cellIs" dxfId="3" priority="8" operator="greaterThan">
      <formula>100</formula>
    </cfRule>
  </conditionalFormatting>
  <conditionalFormatting sqref="AJ5">
    <cfRule type="cellIs" dxfId="2" priority="6" operator="greaterThan"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Glissade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AUBOURG Ludovic</dc:creator>
  <cp:lastModifiedBy>AUBOURG Ludovic</cp:lastModifiedBy>
  <dcterms:created xsi:type="dcterms:W3CDTF">2023-03-28T13:16:28Z</dcterms:created>
  <dcterms:modified xsi:type="dcterms:W3CDTF">2024-04-26T13:04:49Z</dcterms:modified>
</cp:coreProperties>
</file>