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DATA ANALYTICS\EXCEL BOOTCAMP\"/>
    </mc:Choice>
  </mc:AlternateContent>
  <xr:revisionPtr revIDLastSave="0" documentId="13_ncr:1_{D0075DD9-7454-43A4-9E30-951C2BCA679A}" xr6:coauthVersionLast="47" xr6:coauthVersionMax="47" xr10:uidLastSave="{00000000-0000-0000-0000-000000000000}"/>
  <bookViews>
    <workbookView xWindow="-120" yWindow="-120" windowWidth="20730" windowHeight="11160" firstSheet="1" activeTab="1" xr2:uid="{00000000-000D-0000-FFFF-FFFF00000000}"/>
  </bookViews>
  <sheets>
    <sheet name="Introduction" sheetId="3" r:id="rId1"/>
    <sheet name="Dashboard" sheetId="8" r:id="rId2"/>
    <sheet name="Analysis" sheetId="9" r:id="rId3"/>
    <sheet name="Position" sheetId="4" r:id="rId4"/>
    <sheet name="HR Data" sheetId="1" r:id="rId5"/>
    <sheet name="Department" sheetId="5" r:id="rId6"/>
    <sheet name="Manager" sheetId="6" r:id="rId7"/>
    <sheet name="Source" sheetId="2" r:id="rId8"/>
  </sheets>
  <definedNames>
    <definedName name="_xlnm._FilterDatabase" localSheetId="4" hidden="1">'HR Data'!$A$1:$W$312</definedName>
    <definedName name="_xlchart.v1.0" hidden="1">Analysis!$T$22:$T$27</definedName>
    <definedName name="_xlchart.v1.1" hidden="1">Analysis!$U$21</definedName>
    <definedName name="_xlchart.v1.2" hidden="1">Analysis!$U$22:$U$27</definedName>
    <definedName name="_xlcn.WorksheetConnection_T9A2C161" hidden="1">#REF!</definedName>
  </definedNames>
  <calcPr calcId="191029" iterate="1"/>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AC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P15" i="9"/>
  <c r="Q15" i="9" l="1"/>
  <c r="P16" i="9"/>
  <c r="Q16" i="9" s="1"/>
  <c r="AH1"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Y2" i="1"/>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AB2" i="1" l="1"/>
  <c r="AA10" i="1"/>
  <c r="AB10" i="1" s="1"/>
  <c r="AA18" i="1"/>
  <c r="AB18" i="1" s="1"/>
  <c r="AA26" i="1"/>
  <c r="AB26" i="1" s="1"/>
  <c r="AA34" i="1"/>
  <c r="AB34" i="1" s="1"/>
  <c r="AA42" i="1"/>
  <c r="AB42" i="1" s="1"/>
  <c r="AA50" i="1"/>
  <c r="AB50" i="1" s="1"/>
  <c r="AA58" i="1"/>
  <c r="AB58" i="1" s="1"/>
  <c r="AA66" i="1"/>
  <c r="AB66" i="1" s="1"/>
  <c r="AA74" i="1"/>
  <c r="AB74" i="1" s="1"/>
  <c r="AA82" i="1"/>
  <c r="AB82" i="1" s="1"/>
  <c r="AA90" i="1"/>
  <c r="AB90" i="1" s="1"/>
  <c r="AA98" i="1"/>
  <c r="AB98" i="1" s="1"/>
  <c r="AA106" i="1"/>
  <c r="AB106" i="1" s="1"/>
  <c r="AA114" i="1"/>
  <c r="AB114" i="1" s="1"/>
  <c r="AA122" i="1"/>
  <c r="AB122" i="1" s="1"/>
  <c r="AA130" i="1"/>
  <c r="AB130" i="1" s="1"/>
  <c r="AA138" i="1"/>
  <c r="AB138" i="1" s="1"/>
  <c r="AA146" i="1"/>
  <c r="AB146" i="1" s="1"/>
  <c r="AA154" i="1"/>
  <c r="AB154" i="1" s="1"/>
  <c r="AA162" i="1"/>
  <c r="AB162" i="1" s="1"/>
  <c r="AA170" i="1"/>
  <c r="AB170" i="1" s="1"/>
  <c r="AA178" i="1"/>
  <c r="AB178" i="1" s="1"/>
  <c r="AA186" i="1"/>
  <c r="AB186" i="1" s="1"/>
  <c r="AA194" i="1"/>
  <c r="AB194" i="1" s="1"/>
  <c r="AA202" i="1"/>
  <c r="AB202" i="1" s="1"/>
  <c r="AA210" i="1"/>
  <c r="AB210" i="1" s="1"/>
  <c r="AA218" i="1"/>
  <c r="AB218" i="1" s="1"/>
  <c r="AA226" i="1"/>
  <c r="AB226" i="1" s="1"/>
  <c r="AA234" i="1"/>
  <c r="AB234" i="1" s="1"/>
  <c r="AA242" i="1"/>
  <c r="AB242" i="1" s="1"/>
  <c r="AA250" i="1"/>
  <c r="AB250" i="1" s="1"/>
  <c r="AA258" i="1"/>
  <c r="AB258" i="1" s="1"/>
  <c r="AA266" i="1"/>
  <c r="AB266" i="1" s="1"/>
  <c r="AA274" i="1"/>
  <c r="AB274" i="1" s="1"/>
  <c r="AA282" i="1"/>
  <c r="AB282" i="1" s="1"/>
  <c r="AA290" i="1"/>
  <c r="AB290" i="1" s="1"/>
  <c r="AA298" i="1"/>
  <c r="AB298" i="1" s="1"/>
  <c r="AA306" i="1"/>
  <c r="AB306" i="1" s="1"/>
  <c r="AA3" i="1"/>
  <c r="AB3" i="1" s="1"/>
  <c r="AA11" i="1"/>
  <c r="AB11" i="1" s="1"/>
  <c r="AA19" i="1"/>
  <c r="AB19" i="1" s="1"/>
  <c r="AA27" i="1"/>
  <c r="AB27" i="1" s="1"/>
  <c r="AA35" i="1"/>
  <c r="AB35" i="1" s="1"/>
  <c r="AA43" i="1"/>
  <c r="AB43" i="1" s="1"/>
  <c r="AA51" i="1"/>
  <c r="AB51" i="1" s="1"/>
  <c r="AA59" i="1"/>
  <c r="AB59" i="1" s="1"/>
  <c r="AA67" i="1"/>
  <c r="AB67" i="1" s="1"/>
  <c r="AA75" i="1"/>
  <c r="AB75" i="1" s="1"/>
  <c r="AA83" i="1"/>
  <c r="AB83" i="1" s="1"/>
  <c r="AA91" i="1"/>
  <c r="AB91" i="1" s="1"/>
  <c r="AA99" i="1"/>
  <c r="AB99" i="1" s="1"/>
  <c r="AA107" i="1"/>
  <c r="AB107" i="1" s="1"/>
  <c r="AA115" i="1"/>
  <c r="AB115" i="1" s="1"/>
  <c r="AA123" i="1"/>
  <c r="AB123" i="1" s="1"/>
  <c r="AA131" i="1"/>
  <c r="AB131" i="1" s="1"/>
  <c r="AA139" i="1"/>
  <c r="AB139" i="1" s="1"/>
  <c r="AA147" i="1"/>
  <c r="AB147" i="1" s="1"/>
  <c r="AA155" i="1"/>
  <c r="AB155" i="1" s="1"/>
  <c r="AA163" i="1"/>
  <c r="AB163" i="1" s="1"/>
  <c r="AA171" i="1"/>
  <c r="AB171" i="1" s="1"/>
  <c r="AA179" i="1"/>
  <c r="AB179" i="1" s="1"/>
  <c r="AA187" i="1"/>
  <c r="AB187" i="1" s="1"/>
  <c r="AA195" i="1"/>
  <c r="AB195" i="1" s="1"/>
  <c r="AA203" i="1"/>
  <c r="AB203" i="1" s="1"/>
  <c r="AA211" i="1"/>
  <c r="AB211" i="1" s="1"/>
  <c r="AA219" i="1"/>
  <c r="AB219" i="1" s="1"/>
  <c r="AA227" i="1"/>
  <c r="AB227" i="1" s="1"/>
  <c r="AA235" i="1"/>
  <c r="AB235" i="1" s="1"/>
  <c r="AA243" i="1"/>
  <c r="AB243" i="1" s="1"/>
  <c r="AA251" i="1"/>
  <c r="AB251" i="1" s="1"/>
  <c r="AA259" i="1"/>
  <c r="AB259" i="1" s="1"/>
  <c r="AA267" i="1"/>
  <c r="AB267" i="1" s="1"/>
  <c r="AA275" i="1"/>
  <c r="AB275" i="1" s="1"/>
  <c r="AA283" i="1"/>
  <c r="AB283" i="1" s="1"/>
  <c r="AA291" i="1"/>
  <c r="AB291" i="1" s="1"/>
  <c r="AA299" i="1"/>
  <c r="AB299" i="1" s="1"/>
  <c r="AA4" i="1"/>
  <c r="AB4" i="1" s="1"/>
  <c r="AA12" i="1"/>
  <c r="AB12" i="1" s="1"/>
  <c r="AA20" i="1"/>
  <c r="AB20" i="1" s="1"/>
  <c r="AA28" i="1"/>
  <c r="AB28" i="1" s="1"/>
  <c r="AA36" i="1"/>
  <c r="AB36" i="1" s="1"/>
  <c r="AA44" i="1"/>
  <c r="AB44" i="1" s="1"/>
  <c r="AA52" i="1"/>
  <c r="AB52" i="1" s="1"/>
  <c r="AA60" i="1"/>
  <c r="AB60" i="1" s="1"/>
  <c r="AA68" i="1"/>
  <c r="AB68" i="1" s="1"/>
  <c r="AA76" i="1"/>
  <c r="AB76" i="1" s="1"/>
  <c r="AA84" i="1"/>
  <c r="AB84" i="1" s="1"/>
  <c r="AA92" i="1"/>
  <c r="AB92" i="1" s="1"/>
  <c r="AA100" i="1"/>
  <c r="AB100" i="1" s="1"/>
  <c r="AA108" i="1"/>
  <c r="AB108" i="1" s="1"/>
  <c r="AA116" i="1"/>
  <c r="AB116" i="1" s="1"/>
  <c r="AA124" i="1"/>
  <c r="AB124" i="1" s="1"/>
  <c r="AA132" i="1"/>
  <c r="AB132" i="1" s="1"/>
  <c r="AA140" i="1"/>
  <c r="AB140" i="1" s="1"/>
  <c r="AA148" i="1"/>
  <c r="AB148" i="1" s="1"/>
  <c r="AA156" i="1"/>
  <c r="AB156" i="1" s="1"/>
  <c r="AA164" i="1"/>
  <c r="AB164" i="1" s="1"/>
  <c r="AA172" i="1"/>
  <c r="AB172" i="1" s="1"/>
  <c r="AA180" i="1"/>
  <c r="AB180" i="1" s="1"/>
  <c r="AA188" i="1"/>
  <c r="AB188" i="1" s="1"/>
  <c r="AA196" i="1"/>
  <c r="AB196" i="1" s="1"/>
  <c r="AA204" i="1"/>
  <c r="AB204" i="1" s="1"/>
  <c r="AA212" i="1"/>
  <c r="AB212" i="1" s="1"/>
  <c r="AA220" i="1"/>
  <c r="AB220" i="1" s="1"/>
  <c r="AA228" i="1"/>
  <c r="AB228" i="1" s="1"/>
  <c r="AA236" i="1"/>
  <c r="AB236" i="1" s="1"/>
  <c r="AA244" i="1"/>
  <c r="AB244" i="1" s="1"/>
  <c r="AA252" i="1"/>
  <c r="AB252" i="1" s="1"/>
  <c r="AA260" i="1"/>
  <c r="AB260" i="1" s="1"/>
  <c r="AA268" i="1"/>
  <c r="AB268" i="1" s="1"/>
  <c r="AA276" i="1"/>
  <c r="AB276" i="1" s="1"/>
  <c r="AA284" i="1"/>
  <c r="AB284" i="1" s="1"/>
  <c r="AA292" i="1"/>
  <c r="AB292" i="1" s="1"/>
  <c r="AA300" i="1"/>
  <c r="AB300" i="1" s="1"/>
  <c r="AA308" i="1"/>
  <c r="AB308" i="1" s="1"/>
  <c r="AB5" i="1"/>
  <c r="AA13" i="1"/>
  <c r="AB13" i="1" s="1"/>
  <c r="AA21" i="1"/>
  <c r="AB21" i="1" s="1"/>
  <c r="AA29" i="1"/>
  <c r="AB29" i="1" s="1"/>
  <c r="AA37" i="1"/>
  <c r="AB37" i="1" s="1"/>
  <c r="AA45" i="1"/>
  <c r="AB45" i="1" s="1"/>
  <c r="AA53" i="1"/>
  <c r="AB53" i="1" s="1"/>
  <c r="AA61" i="1"/>
  <c r="AB61" i="1" s="1"/>
  <c r="AA69" i="1"/>
  <c r="AB69" i="1" s="1"/>
  <c r="AA77" i="1"/>
  <c r="AB77" i="1" s="1"/>
  <c r="AA85" i="1"/>
  <c r="AB85" i="1" s="1"/>
  <c r="AA93" i="1"/>
  <c r="AB93" i="1" s="1"/>
  <c r="AA101" i="1"/>
  <c r="AB101" i="1" s="1"/>
  <c r="AA109" i="1"/>
  <c r="AB109" i="1" s="1"/>
  <c r="AA117" i="1"/>
  <c r="AB117" i="1" s="1"/>
  <c r="AA125" i="1"/>
  <c r="AB125" i="1" s="1"/>
  <c r="AA133" i="1"/>
  <c r="AB133" i="1" s="1"/>
  <c r="AA141" i="1"/>
  <c r="AB141" i="1" s="1"/>
  <c r="AA149" i="1"/>
  <c r="AB149" i="1" s="1"/>
  <c r="AA157" i="1"/>
  <c r="AB157" i="1" s="1"/>
  <c r="AA165" i="1"/>
  <c r="AB165" i="1" s="1"/>
  <c r="AA173" i="1"/>
  <c r="AB173" i="1" s="1"/>
  <c r="AA181" i="1"/>
  <c r="AB181" i="1" s="1"/>
  <c r="AA189" i="1"/>
  <c r="AB189" i="1" s="1"/>
  <c r="AA197" i="1"/>
  <c r="AB197" i="1" s="1"/>
  <c r="AA205" i="1"/>
  <c r="AB205" i="1" s="1"/>
  <c r="AA213" i="1"/>
  <c r="AB213" i="1" s="1"/>
  <c r="AA221" i="1"/>
  <c r="AB221" i="1" s="1"/>
  <c r="AA229" i="1"/>
  <c r="AB229" i="1" s="1"/>
  <c r="AA237" i="1"/>
  <c r="AB237" i="1" s="1"/>
  <c r="AA245" i="1"/>
  <c r="AB245" i="1" s="1"/>
  <c r="AA253" i="1"/>
  <c r="AB253" i="1" s="1"/>
  <c r="AA261" i="1"/>
  <c r="AB261" i="1" s="1"/>
  <c r="AA269" i="1"/>
  <c r="AB269" i="1" s="1"/>
  <c r="AA277" i="1"/>
  <c r="AB277" i="1" s="1"/>
  <c r="AA285" i="1"/>
  <c r="AB285" i="1" s="1"/>
  <c r="AA293" i="1"/>
  <c r="AB293" i="1" s="1"/>
  <c r="AA301" i="1"/>
  <c r="AB301" i="1" s="1"/>
  <c r="AA309" i="1"/>
  <c r="AB309" i="1" s="1"/>
  <c r="AA6" i="1"/>
  <c r="AB6" i="1" s="1"/>
  <c r="AA14" i="1"/>
  <c r="AB14" i="1" s="1"/>
  <c r="AA22" i="1"/>
  <c r="AB22" i="1" s="1"/>
  <c r="AA30" i="1"/>
  <c r="AB30" i="1" s="1"/>
  <c r="AA38" i="1"/>
  <c r="AB38" i="1" s="1"/>
  <c r="AA46" i="1"/>
  <c r="AB46" i="1" s="1"/>
  <c r="AA54" i="1"/>
  <c r="AB54" i="1" s="1"/>
  <c r="AA62" i="1"/>
  <c r="AB62" i="1" s="1"/>
  <c r="AA70" i="1"/>
  <c r="AB70" i="1" s="1"/>
  <c r="AA78" i="1"/>
  <c r="AB78" i="1" s="1"/>
  <c r="AA86" i="1"/>
  <c r="AB86" i="1" s="1"/>
  <c r="AA94" i="1"/>
  <c r="AB94" i="1" s="1"/>
  <c r="AA102" i="1"/>
  <c r="AB102" i="1" s="1"/>
  <c r="AA110" i="1"/>
  <c r="AB110" i="1" s="1"/>
  <c r="AA118" i="1"/>
  <c r="AB118" i="1" s="1"/>
  <c r="AA126" i="1"/>
  <c r="AB126" i="1" s="1"/>
  <c r="AA134" i="1"/>
  <c r="AB134" i="1" s="1"/>
  <c r="AA142" i="1"/>
  <c r="AB142" i="1" s="1"/>
  <c r="AA150" i="1"/>
  <c r="AB150" i="1" s="1"/>
  <c r="AA158" i="1"/>
  <c r="AB158" i="1" s="1"/>
  <c r="AA166" i="1"/>
  <c r="AB166" i="1" s="1"/>
  <c r="AA174" i="1"/>
  <c r="AB174" i="1" s="1"/>
  <c r="AA182" i="1"/>
  <c r="AB182" i="1" s="1"/>
  <c r="AA190" i="1"/>
  <c r="AB190" i="1" s="1"/>
  <c r="AA198" i="1"/>
  <c r="AB198" i="1" s="1"/>
  <c r="AA206" i="1"/>
  <c r="AB206" i="1" s="1"/>
  <c r="AA214" i="1"/>
  <c r="AB214" i="1" s="1"/>
  <c r="AA222" i="1"/>
  <c r="AB222" i="1" s="1"/>
  <c r="AA230" i="1"/>
  <c r="AB230" i="1" s="1"/>
  <c r="AA238" i="1"/>
  <c r="AB238" i="1" s="1"/>
  <c r="AA246" i="1"/>
  <c r="AB246" i="1" s="1"/>
  <c r="AA254" i="1"/>
  <c r="AB254" i="1" s="1"/>
  <c r="AA262" i="1"/>
  <c r="AB262" i="1" s="1"/>
  <c r="AA270" i="1"/>
  <c r="AB270" i="1" s="1"/>
  <c r="AA278" i="1"/>
  <c r="AB278" i="1" s="1"/>
  <c r="AA286" i="1"/>
  <c r="AB286" i="1" s="1"/>
  <c r="AA294" i="1"/>
  <c r="AB294" i="1" s="1"/>
  <c r="AA302" i="1"/>
  <c r="AB302" i="1" s="1"/>
  <c r="AA310" i="1"/>
  <c r="AB310" i="1" s="1"/>
  <c r="AA7" i="1"/>
  <c r="AB7" i="1" s="1"/>
  <c r="AA15" i="1"/>
  <c r="AB15" i="1" s="1"/>
  <c r="AA23" i="1"/>
  <c r="AB23" i="1" s="1"/>
  <c r="AA31" i="1"/>
  <c r="AB31" i="1" s="1"/>
  <c r="AA39" i="1"/>
  <c r="AB39" i="1" s="1"/>
  <c r="AA47" i="1"/>
  <c r="AB47" i="1" s="1"/>
  <c r="AA55" i="1"/>
  <c r="AB55" i="1" s="1"/>
  <c r="AA63" i="1"/>
  <c r="AB63" i="1" s="1"/>
  <c r="AA71" i="1"/>
  <c r="AB71" i="1" s="1"/>
  <c r="AA79" i="1"/>
  <c r="AB79" i="1" s="1"/>
  <c r="AA87" i="1"/>
  <c r="AB87" i="1" s="1"/>
  <c r="AA95" i="1"/>
  <c r="AB95" i="1" s="1"/>
  <c r="AA103" i="1"/>
  <c r="AB103" i="1" s="1"/>
  <c r="AA111" i="1"/>
  <c r="AB111" i="1" s="1"/>
  <c r="AA119" i="1"/>
  <c r="AB119" i="1" s="1"/>
  <c r="AA127" i="1"/>
  <c r="AB127" i="1" s="1"/>
  <c r="AA135" i="1"/>
  <c r="AB135" i="1" s="1"/>
  <c r="AA143" i="1"/>
  <c r="AB143" i="1" s="1"/>
  <c r="AA151" i="1"/>
  <c r="AB151" i="1" s="1"/>
  <c r="AA159" i="1"/>
  <c r="AB159" i="1" s="1"/>
  <c r="AA167" i="1"/>
  <c r="AB167" i="1" s="1"/>
  <c r="AA175" i="1"/>
  <c r="AB175" i="1" s="1"/>
  <c r="AA183" i="1"/>
  <c r="AB183" i="1" s="1"/>
  <c r="AA191" i="1"/>
  <c r="AB191" i="1" s="1"/>
  <c r="AA199" i="1"/>
  <c r="AB199" i="1" s="1"/>
  <c r="AA207" i="1"/>
  <c r="AB207" i="1" s="1"/>
  <c r="AA215" i="1"/>
  <c r="AB215" i="1" s="1"/>
  <c r="AA223" i="1"/>
  <c r="AB223" i="1" s="1"/>
  <c r="AA231" i="1"/>
  <c r="AB231" i="1" s="1"/>
  <c r="AA239" i="1"/>
  <c r="AB239" i="1" s="1"/>
  <c r="AA247" i="1"/>
  <c r="AB247" i="1" s="1"/>
  <c r="AA255" i="1"/>
  <c r="AB255" i="1" s="1"/>
  <c r="AA263" i="1"/>
  <c r="AB263" i="1" s="1"/>
  <c r="AA271" i="1"/>
  <c r="AB271" i="1" s="1"/>
  <c r="AA279" i="1"/>
  <c r="AB279" i="1" s="1"/>
  <c r="AA287" i="1"/>
  <c r="AB287" i="1" s="1"/>
  <c r="AA295" i="1"/>
  <c r="AB295" i="1" s="1"/>
  <c r="AA303" i="1"/>
  <c r="AB303" i="1" s="1"/>
  <c r="AA311" i="1"/>
  <c r="AB311" i="1" s="1"/>
  <c r="AA8" i="1"/>
  <c r="AB8" i="1" s="1"/>
  <c r="AA16" i="1"/>
  <c r="AB16" i="1" s="1"/>
  <c r="AA24" i="1"/>
  <c r="AB24" i="1" s="1"/>
  <c r="AA32" i="1"/>
  <c r="AB32" i="1" s="1"/>
  <c r="AA40" i="1"/>
  <c r="AB40" i="1" s="1"/>
  <c r="AA48" i="1"/>
  <c r="AB48" i="1" s="1"/>
  <c r="AA56" i="1"/>
  <c r="AB56" i="1" s="1"/>
  <c r="AA64" i="1"/>
  <c r="AB64" i="1" s="1"/>
  <c r="AA72" i="1"/>
  <c r="AB72" i="1" s="1"/>
  <c r="AA80" i="1"/>
  <c r="AB80" i="1" s="1"/>
  <c r="AA88" i="1"/>
  <c r="AB88" i="1" s="1"/>
  <c r="AA96" i="1"/>
  <c r="AB96" i="1" s="1"/>
  <c r="AA104" i="1"/>
  <c r="AB104" i="1" s="1"/>
  <c r="AA112" i="1"/>
  <c r="AB112" i="1" s="1"/>
  <c r="AA120" i="1"/>
  <c r="AB120" i="1" s="1"/>
  <c r="AA128" i="1"/>
  <c r="AB128" i="1" s="1"/>
  <c r="AA136" i="1"/>
  <c r="AB136" i="1" s="1"/>
  <c r="AA144" i="1"/>
  <c r="AB144" i="1" s="1"/>
  <c r="AA152" i="1"/>
  <c r="AB152" i="1" s="1"/>
  <c r="AA160" i="1"/>
  <c r="AB160" i="1" s="1"/>
  <c r="AA168" i="1"/>
  <c r="AB168" i="1" s="1"/>
  <c r="AA176" i="1"/>
  <c r="AB176" i="1" s="1"/>
  <c r="AA184" i="1"/>
  <c r="AB184" i="1" s="1"/>
  <c r="AA192" i="1"/>
  <c r="AB192" i="1" s="1"/>
  <c r="AA200" i="1"/>
  <c r="AB200" i="1" s="1"/>
  <c r="AA208" i="1"/>
  <c r="AB208" i="1" s="1"/>
  <c r="AA216" i="1"/>
  <c r="AB216" i="1" s="1"/>
  <c r="AA224" i="1"/>
  <c r="AB224" i="1" s="1"/>
  <c r="AA232" i="1"/>
  <c r="AB232" i="1" s="1"/>
  <c r="AA240" i="1"/>
  <c r="AB240" i="1" s="1"/>
  <c r="AA248" i="1"/>
  <c r="AB248" i="1" s="1"/>
  <c r="AA256" i="1"/>
  <c r="AB256" i="1" s="1"/>
  <c r="AA264" i="1"/>
  <c r="AB264" i="1" s="1"/>
  <c r="AA272" i="1"/>
  <c r="AB272" i="1" s="1"/>
  <c r="AA280" i="1"/>
  <c r="AB280" i="1" s="1"/>
  <c r="AA288" i="1"/>
  <c r="AB288" i="1" s="1"/>
  <c r="AA296" i="1"/>
  <c r="AB296" i="1" s="1"/>
  <c r="AA304" i="1"/>
  <c r="AB304" i="1" s="1"/>
  <c r="AA312" i="1"/>
  <c r="AB312" i="1" s="1"/>
  <c r="AA9" i="1"/>
  <c r="AB9" i="1" s="1"/>
  <c r="AA17" i="1"/>
  <c r="AB17" i="1" s="1"/>
  <c r="AA25" i="1"/>
  <c r="AB25" i="1" s="1"/>
  <c r="AA33" i="1"/>
  <c r="AB33" i="1" s="1"/>
  <c r="AA41" i="1"/>
  <c r="AB41" i="1" s="1"/>
  <c r="AA49" i="1"/>
  <c r="AB49" i="1" s="1"/>
  <c r="AA57" i="1"/>
  <c r="AB57" i="1" s="1"/>
  <c r="AA65" i="1"/>
  <c r="AB65" i="1" s="1"/>
  <c r="AA73" i="1"/>
  <c r="AB73" i="1" s="1"/>
  <c r="AA81" i="1"/>
  <c r="AB81" i="1" s="1"/>
  <c r="AA89" i="1"/>
  <c r="AB89" i="1" s="1"/>
  <c r="AA97" i="1"/>
  <c r="AB97" i="1" s="1"/>
  <c r="AA105" i="1"/>
  <c r="AB105" i="1" s="1"/>
  <c r="AA113" i="1"/>
  <c r="AB113" i="1" s="1"/>
  <c r="AA121" i="1"/>
  <c r="AB121" i="1" s="1"/>
  <c r="AA129" i="1"/>
  <c r="AB129" i="1" s="1"/>
  <c r="AA137" i="1"/>
  <c r="AB137" i="1" s="1"/>
  <c r="AA145" i="1"/>
  <c r="AB145" i="1" s="1"/>
  <c r="AA153" i="1"/>
  <c r="AB153" i="1" s="1"/>
  <c r="AA161" i="1"/>
  <c r="AB161" i="1" s="1"/>
  <c r="AA169" i="1"/>
  <c r="AB169" i="1" s="1"/>
  <c r="AA177" i="1"/>
  <c r="AB177" i="1" s="1"/>
  <c r="AA185" i="1"/>
  <c r="AB185" i="1" s="1"/>
  <c r="AA193" i="1"/>
  <c r="AB193" i="1" s="1"/>
  <c r="AA201" i="1"/>
  <c r="AB201" i="1" s="1"/>
  <c r="AA209" i="1"/>
  <c r="AB209" i="1" s="1"/>
  <c r="AA217" i="1"/>
  <c r="AB217" i="1" s="1"/>
  <c r="AA225" i="1"/>
  <c r="AB225" i="1" s="1"/>
  <c r="AA233" i="1"/>
  <c r="AB233" i="1" s="1"/>
  <c r="AA241" i="1"/>
  <c r="AB241" i="1" s="1"/>
  <c r="AA249" i="1"/>
  <c r="AB249" i="1" s="1"/>
  <c r="AA257" i="1"/>
  <c r="AB257" i="1" s="1"/>
  <c r="AA265" i="1"/>
  <c r="AB265" i="1" s="1"/>
  <c r="AA273" i="1"/>
  <c r="AB273" i="1" s="1"/>
  <c r="AA281" i="1"/>
  <c r="AB281" i="1" s="1"/>
  <c r="AA289" i="1"/>
  <c r="AB289" i="1" s="1"/>
  <c r="AA297" i="1"/>
  <c r="AB297" i="1" s="1"/>
  <c r="AA305" i="1"/>
  <c r="AB305" i="1" s="1"/>
  <c r="AA307" i="1"/>
  <c r="AB307" i="1" s="1"/>
</calcChain>
</file>

<file path=xl/sharedStrings.xml><?xml version="1.0" encoding="utf-8"?>
<sst xmlns="http://schemas.openxmlformats.org/spreadsheetml/2006/main" count="4004" uniqueCount="559">
  <si>
    <t>EmpID</t>
  </si>
  <si>
    <t>Salary</t>
  </si>
  <si>
    <t>Position</t>
  </si>
  <si>
    <t>State</t>
  </si>
  <si>
    <t>Zip</t>
  </si>
  <si>
    <t>DOB</t>
  </si>
  <si>
    <t>Sex</t>
  </si>
  <si>
    <t>MaritalDesc</t>
  </si>
  <si>
    <t>CitizenDesc</t>
  </si>
  <si>
    <t>RaceDesc</t>
  </si>
  <si>
    <t>DateofHire</t>
  </si>
  <si>
    <t>DateofTermination</t>
  </si>
  <si>
    <t>TermReason</t>
  </si>
  <si>
    <t>EmploymentStatus</t>
  </si>
  <si>
    <t>Department</t>
  </si>
  <si>
    <t>RecruitmentSource</t>
  </si>
  <si>
    <t>PerformanceScore</t>
  </si>
  <si>
    <t>EngagementSurvey</t>
  </si>
  <si>
    <t>EmpSatisfaction</t>
  </si>
  <si>
    <t>LastPerformanceReview_Date</t>
  </si>
  <si>
    <t>Absences</t>
  </si>
  <si>
    <t>Production Technician I</t>
  </si>
  <si>
    <t>MA</t>
  </si>
  <si>
    <t>Single</t>
  </si>
  <si>
    <t>US Citizen</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</si>
  <si>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</si>
  <si>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</si>
  <si>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</si>
  <si>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</si>
  <si>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</si>
  <si>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</si>
  <si>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</si>
  <si>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</si>
  <si>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</si>
  <si>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</si>
  <si>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</si>
  <si>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</si>
  <si>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</si>
  <si>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</si>
  <si>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</si>
  <si>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</si>
  <si>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</si>
  <si>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</si>
  <si>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</si>
  <si>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</si>
  <si>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</si>
  <si>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</si>
  <si>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</si>
  <si>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</si>
  <si>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</si>
  <si>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</si>
  <si>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</si>
  <si>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</si>
  <si>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</si>
  <si>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</si>
  <si>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</si>
  <si>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</si>
  <si>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</si>
  <si>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</si>
  <si>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</si>
  <si>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</si>
  <si>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</si>
  <si>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</si>
  <si>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</si>
  <si>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</si>
  <si>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</si>
  <si>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</si>
  <si>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</si>
  <si>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</si>
  <si>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</si>
  <si>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</si>
  <si>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</si>
  <si>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</si>
  <si>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</si>
  <si>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</si>
  <si>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</si>
  <si>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</si>
  <si>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</si>
  <si>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</si>
  <si>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</si>
  <si>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</si>
  <si>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</si>
  <si>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</si>
  <si>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</si>
  <si>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</si>
  <si>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</si>
  <si>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</si>
  <si>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</si>
  <si>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</si>
  <si>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</si>
  <si>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</si>
  <si>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</si>
  <si>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</si>
  <si>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</si>
  <si>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</si>
  <si>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</si>
  <si>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</si>
  <si>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</si>
  <si>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</si>
  <si>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</si>
  <si>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</si>
  <si>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</si>
  <si>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</si>
  <si>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</si>
  <si>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</si>
  <si>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</si>
  <si>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</si>
  <si>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</si>
  <si>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</si>
  <si>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</si>
  <si>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</si>
  <si>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</si>
  <si>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</si>
  <si>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</si>
  <si>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</si>
  <si>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</si>
  <si>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</si>
  <si>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</si>
  <si>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</si>
  <si>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</si>
  <si>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</si>
  <si>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</si>
  <si>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</si>
  <si>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</si>
  <si>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</si>
  <si>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</si>
  <si>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</si>
  <si>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</si>
  <si>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</si>
  <si>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</si>
  <si>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</si>
  <si>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</si>
  <si>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</si>
  <si>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</si>
  <si>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</si>
  <si>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</si>
  <si>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</si>
  <si>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</si>
  <si>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</si>
  <si>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</si>
  <si>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</si>
  <si>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</si>
  <si>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</si>
  <si>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</si>
  <si>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</si>
  <si>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</si>
  <si>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</si>
  <si>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</si>
  <si>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</si>
  <si>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</si>
  <si>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</si>
  <si>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</si>
  <si>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</si>
  <si>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</si>
  <si>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</si>
  <si>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</si>
  <si>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</si>
  <si>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</si>
  <si>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</si>
  <si>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</si>
  <si>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</si>
  <si>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</si>
  <si>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</si>
  <si>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</si>
  <si>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</si>
  <si>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</si>
  <si>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</si>
  <si>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</si>
  <si>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</si>
  <si>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</si>
  <si>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</si>
  <si>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</si>
  <si>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</si>
  <si>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</si>
  <si>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</si>
  <si>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</si>
  <si>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</si>
  <si>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</si>
  <si>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</si>
  <si>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</si>
  <si>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</si>
  <si>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</si>
  <si>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</si>
  <si>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</si>
  <si>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</si>
  <si>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</si>
  <si>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</si>
  <si>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</si>
  <si>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</si>
  <si>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</si>
  <si>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</si>
  <si>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</si>
  <si>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</si>
  <si>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</si>
  <si>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</si>
  <si>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</si>
  <si>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</si>
  <si>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</si>
  <si>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</si>
  <si>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</si>
  <si>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</si>
  <si>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</si>
  <si>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</si>
  <si>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</si>
  <si>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</si>
  <si>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</si>
  <si>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</si>
  <si>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</si>
  <si>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</si>
  <si>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</si>
  <si>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</si>
  <si>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</si>
  <si>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</si>
  <si>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</si>
  <si>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</si>
  <si>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</si>
  <si>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</si>
  <si>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</si>
  <si>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</si>
  <si>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</si>
  <si>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</si>
  <si>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</si>
  <si>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</si>
  <si>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</si>
  <si>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</si>
  <si>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</si>
  <si>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</si>
  <si>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</si>
  <si>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</si>
  <si>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</si>
  <si>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</si>
  <si>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</si>
  <si>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</si>
  <si>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</si>
  <si>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</si>
  <si>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</si>
  <si>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</si>
  <si>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</si>
  <si>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</si>
  <si>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</si>
  <si>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</si>
  <si>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</si>
  <si>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</si>
  <si>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</si>
  <si>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</si>
  <si>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</si>
  <si>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</si>
  <si>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</si>
  <si>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</si>
  <si>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</si>
  <si>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</si>
  <si>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</si>
  <si>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</si>
  <si>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</si>
  <si>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</si>
  <si>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</si>
  <si>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</si>
  <si>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</si>
  <si>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</si>
  <si>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</si>
  <si>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</si>
  <si>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</si>
  <si>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</si>
  <si>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</si>
  <si>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</si>
  <si>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</si>
  <si>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</si>
  <si>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</si>
  <si>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</si>
  <si>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</si>
  <si>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</si>
  <si>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</si>
  <si>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</si>
  <si>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</si>
  <si>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</si>
  <si>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</si>
  <si>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</si>
  <si>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</si>
  <si>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</si>
  <si>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</si>
  <si>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</si>
  <si>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</si>
  <si>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</si>
  <si>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</si>
  <si>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</si>
  <si>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</si>
  <si>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</si>
  <si>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</si>
  <si>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</si>
  <si>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</si>
  <si>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</si>
  <si>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</si>
  <si>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</si>
  <si>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</si>
  <si>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</si>
  <si>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</si>
  <si>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</si>
  <si>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</si>
  <si>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</si>
  <si>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</si>
  <si>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</si>
  <si>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</si>
  <si>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</si>
  <si>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</si>
  <si>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</si>
  <si>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</si>
  <si>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</si>
  <si>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</si>
  <si>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</si>
  <si>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</si>
  <si>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</si>
  <si>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</si>
  <si>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</si>
  <si>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</si>
  <si>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</si>
  <si>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</si>
  <si>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</si>
  <si>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</si>
  <si>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</si>
  <si>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</si>
  <si>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</si>
  <si>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</si>
  <si>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</si>
  <si>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</si>
  <si>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</si>
  <si>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</si>
  <si>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</si>
  <si>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</si>
  <si>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</si>
  <si>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</si>
  <si>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</si>
  <si>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</si>
  <si>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</si>
  <si>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</si>
  <si>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</si>
  <si>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</si>
  <si>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</si>
  <si>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</si>
  <si>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</si>
  <si>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</si>
  <si>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</si>
  <si>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</si>
  <si>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</si>
  <si>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</si>
  <si>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</si>
  <si>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</si>
  <si>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</si>
  <si>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</si>
  <si>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</si>
  <si>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</si>
  <si>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</si>
  <si>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</si>
  <si>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</si>
  <si>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</si>
  <si>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</si>
  <si>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</si>
  <si>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</si>
  <si>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</si>
  <si>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</si>
  <si>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</si>
  <si>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</si>
  <si>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</si>
  <si>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</si>
  <si>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</si>
  <si>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</si>
  <si>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</si>
  <si>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</si>
  <si>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</si>
  <si>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</si>
  <si>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</si>
  <si>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</si>
  <si>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</si>
  <si>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</si>
  <si>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</si>
  <si>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</si>
  <si>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</si>
  <si>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</si>
  <si>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</si>
  <si>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</si>
  <si>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</si>
  <si>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</si>
  <si>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</si>
  <si>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</si>
  <si>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</si>
  <si>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</si>
  <si>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</si>
  <si>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</si>
  <si>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</si>
  <si>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</si>
  <si>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</si>
  <si>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</si>
  <si>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</si>
  <si>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</si>
  <si>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</si>
  <si>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</si>
  <si>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</si>
  <si>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</si>
  <si>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</si>
  <si>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</si>
  <si>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</si>
  <si>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</si>
  <si>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</si>
  <si>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</si>
  <si>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</si>
  <si>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</si>
  <si>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</si>
  <si>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</si>
  <si>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</si>
  <si>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</si>
  <si>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</si>
  <si>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</si>
  <si>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</si>
  <si>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</si>
  <si>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</si>
  <si>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</si>
  <si>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</si>
  <si>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</si>
  <si>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</si>
  <si>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</si>
  <si>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</si>
  <si>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</si>
  <si>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</si>
  <si>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</si>
  <si>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</si>
  <si>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</si>
  <si>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</si>
  <si>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</si>
  <si>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</si>
  <si>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</si>
  <si>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</si>
  <si>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</si>
  <si>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</si>
  <si>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</si>
  <si>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</si>
  <si>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</si>
  <si>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</si>
  <si>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</si>
  <si>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</si>
  <si>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</si>
  <si>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</si>
  <si>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</si>
  <si>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</si>
  <si>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</si>
  <si>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</si>
  <si>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</si>
  <si>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</si>
  <si>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</si>
  <si>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</si>
  <si>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</si>
  <si>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</si>
  <si>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</si>
  <si>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</si>
  <si>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</si>
  <si>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</si>
  <si>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</si>
  <si>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</si>
  <si>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</si>
  <si>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</si>
  <si>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</si>
  <si>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</si>
  <si>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</si>
  <si>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</si>
  <si>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</si>
  <si>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</si>
  <si>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</si>
  <si>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</si>
  <si>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Human Resources Data Set</t>
  </si>
  <si>
    <t>https://www.kaggle.com/datasets/rhuebner/human-resources-data-set</t>
  </si>
  <si>
    <t>female</t>
  </si>
  <si>
    <t>male</t>
  </si>
  <si>
    <t>Manager</t>
  </si>
  <si>
    <t>Name</t>
  </si>
  <si>
    <r>
      <rPr>
        <sz val="14"/>
        <color theme="1"/>
        <rFont val="Calibri"/>
        <family val="2"/>
        <scheme val="minor"/>
      </rPr>
      <t>The</t>
    </r>
    <r>
      <rPr>
        <sz val="11"/>
        <color theme="1"/>
        <rFont val="Calibri"/>
        <family val="2"/>
        <scheme val="minor"/>
      </rPr>
      <t xml:space="preserve">
</t>
    </r>
    <r>
      <rPr>
        <b/>
        <sz val="20"/>
        <color rgb="FF19723F"/>
        <rFont val="Calibri"/>
        <family val="2"/>
        <scheme val="minor"/>
      </rPr>
      <t>Situation</t>
    </r>
  </si>
  <si>
    <t>You've just been hired as Junior Data Analyst by DataSense SoftDev*, a  fast growing software global development company, to design and deliver an end-to-end data analytics solution for HR Department - from scratch!</t>
  </si>
  <si>
    <r>
      <rPr>
        <sz val="14"/>
        <color theme="1"/>
        <rFont val="Calibri"/>
        <family val="2"/>
        <scheme val="minor"/>
      </rPr>
      <t>The</t>
    </r>
    <r>
      <rPr>
        <sz val="11"/>
        <color theme="1"/>
        <rFont val="Calibri"/>
        <family val="2"/>
        <scheme val="minor"/>
      </rPr>
      <t xml:space="preserve">
</t>
    </r>
    <r>
      <rPr>
        <b/>
        <sz val="20"/>
        <color rgb="FF19723F"/>
        <rFont val="Calibri"/>
        <family val="2"/>
        <scheme val="minor"/>
      </rPr>
      <t>Action/Objective</t>
    </r>
  </si>
  <si>
    <r>
      <rPr>
        <sz val="14"/>
        <color theme="1"/>
        <rFont val="Calibri"/>
        <family val="2"/>
        <scheme val="minor"/>
      </rPr>
      <t>The</t>
    </r>
    <r>
      <rPr>
        <sz val="11"/>
        <color theme="1"/>
        <rFont val="Calibri"/>
        <family val="2"/>
        <scheme val="minor"/>
      </rPr>
      <t xml:space="preserve">
</t>
    </r>
    <r>
      <rPr>
        <b/>
        <sz val="20"/>
        <color rgb="FF19723F"/>
        <rFont val="Calibri"/>
        <family val="2"/>
        <scheme val="minor"/>
      </rPr>
      <t>Result / Impact / Benefits</t>
    </r>
  </si>
  <si>
    <r>
      <rPr>
        <sz val="14"/>
        <color theme="1"/>
        <rFont val="Calibri"/>
        <family val="2"/>
        <scheme val="minor"/>
      </rPr>
      <t>The</t>
    </r>
    <r>
      <rPr>
        <sz val="11"/>
        <color theme="1"/>
        <rFont val="Calibri"/>
        <family val="2"/>
        <scheme val="minor"/>
      </rPr>
      <t xml:space="preserve">
</t>
    </r>
    <r>
      <rPr>
        <b/>
        <sz val="20"/>
        <color rgb="FF19723F"/>
        <rFont val="Calibri"/>
        <family val="2"/>
        <scheme val="minor"/>
      </rPr>
      <t>Task/Problem</t>
    </r>
  </si>
  <si>
    <r>
      <rPr>
        <b/>
        <sz val="14"/>
        <color theme="1"/>
        <rFont val="Calibri"/>
        <family val="2"/>
        <scheme val="minor"/>
      </rPr>
      <t>Several possible positive impacts on the organization:</t>
    </r>
    <r>
      <rPr>
        <sz val="14"/>
        <color theme="1"/>
        <rFont val="Calibri"/>
        <family val="2"/>
        <scheme val="minor"/>
      </rPr>
      <t xml:space="preserve">
</t>
    </r>
    <r>
      <rPr>
        <b/>
        <sz val="14"/>
        <color theme="1"/>
        <rFont val="Calibri"/>
        <family val="2"/>
        <scheme val="minor"/>
      </rPr>
      <t>Centralized and organized HR records:</t>
    </r>
    <r>
      <rPr>
        <sz val="14"/>
        <color theme="1"/>
        <rFont val="Calibri"/>
        <family val="2"/>
        <scheme val="minor"/>
      </rPr>
      <t xml:space="preserve"> The data analytics solution will provide a centralized database for HR records, ensuring easy access and efficient management of employee data. This streamlines processes and reduces the time and effort required for HR tasks, such as tracking employee information and generating reports.
</t>
    </r>
    <r>
      <rPr>
        <b/>
        <sz val="14"/>
        <color theme="1"/>
        <rFont val="Calibri"/>
        <family val="2"/>
        <scheme val="minor"/>
      </rPr>
      <t>Data-driven decision making:</t>
    </r>
    <r>
      <rPr>
        <sz val="14"/>
        <color theme="1"/>
        <rFont val="Calibri"/>
        <family val="2"/>
        <scheme val="minor"/>
      </rPr>
      <t xml:space="preserve"> The solution will enable the HR manager to make informed decisions based on data insights. By analyzing employee segmentation, departmental data, and other relevant factors, the HR manager can identify trends, patterns, and areas of improvement. This empowers them to implement targeted strategies for talent acquisition, resource allocation, and employee development.
</t>
    </r>
    <r>
      <rPr>
        <b/>
        <sz val="14"/>
        <color theme="1"/>
        <rFont val="Calibri"/>
        <family val="2"/>
        <scheme val="minor"/>
      </rPr>
      <t>Improved strategic planning and resource optimization:</t>
    </r>
    <r>
      <rPr>
        <sz val="14"/>
        <color theme="1"/>
        <rFont val="Calibri"/>
        <family val="2"/>
        <scheme val="minor"/>
      </rPr>
      <t xml:space="preserve"> With access to data-driven insights and visualizations through the dashboard, the organization can gain a comprehensive understanding of manpower details at glance. This information can be utilized for strategic planning, such as optimizing workforce distribution, and aligning HR policies with business objectives. Ultimately, this leads to improved resource allocation, increased productivity, and better overall organizational performance.</t>
    </r>
  </si>
  <si>
    <t>Xadinolfi, Wilson  K</t>
  </si>
  <si>
    <t>Position ID</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</si>
  <si>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</si>
  <si>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</si>
  <si>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</si>
  <si>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</si>
  <si>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</si>
  <si>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</si>
  <si>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</si>
  <si>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</si>
  <si>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</si>
  <si>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</si>
  <si>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</si>
  <si>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</si>
  <si>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</si>
  <si>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</si>
  <si>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</si>
  <si>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</si>
  <si>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</si>
  <si>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</si>
  <si>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</si>
  <si>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</si>
  <si>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</si>
  <si>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</si>
  <si>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</si>
  <si>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</si>
  <si>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</si>
  <si>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</si>
  <si>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</si>
  <si>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</si>
  <si>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</si>
  <si>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</si>
  <si>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</si>
  <si>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</si>
  <si>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Depatment</t>
  </si>
  <si>
    <t>Depatment ID</t>
  </si>
  <si>
    <t>D001</t>
  </si>
  <si>
    <t>D002</t>
  </si>
  <si>
    <t>D003</t>
  </si>
  <si>
    <t>D004</t>
  </si>
  <si>
    <t>D005</t>
  </si>
  <si>
    <t>D006</t>
  </si>
  <si>
    <t>Manager ID</t>
  </si>
  <si>
    <t>Department ID</t>
  </si>
  <si>
    <t>Manger ID</t>
  </si>
  <si>
    <t>Note:</t>
  </si>
  <si>
    <t>The dataset used for training has been modified by DSA to suit its specific purposes.</t>
  </si>
  <si>
    <t>The HR Manager need a way to track HR Records and identify some employee segmentation and some statistics such as department, position, gender, age, etc..
to get overall understanding about manpower details of a company at a glance.
All you've given is 4 raw worksheet, containing HR Data, Position Lookup, Department Lookup, and Manager Lookup.
You are expected to process dirty data to clean data and submit to your teammate (Senior Data Analyst). Your task also includes for Exploratory Data Analysis (EDA), Data Viz, and provide data-driven insights.</t>
  </si>
  <si>
    <t>Use MS Excel Advanced Fomula and Pivot Table to:
Extract, Transform, Load (ETL)
Create new Dimensions and/or Measures to meet business requirements
Get ready the data for further analysis such as exploratory data analysis, numbering crunching etc.
And finally create data-driven insights through dashboard</t>
  </si>
  <si>
    <t>DataSense SoftDev - HR Department</t>
  </si>
  <si>
    <t>Age</t>
  </si>
  <si>
    <t>Today</t>
  </si>
  <si>
    <t>Age Bracket</t>
  </si>
  <si>
    <t>Gender</t>
  </si>
  <si>
    <t>Below 20</t>
  </si>
  <si>
    <t>30-49</t>
  </si>
  <si>
    <t>50-59</t>
  </si>
  <si>
    <t>60 and Above</t>
  </si>
  <si>
    <t>Grand Total</t>
  </si>
  <si>
    <t>Analysis</t>
  </si>
  <si>
    <t>No. of Employee</t>
  </si>
  <si>
    <t>No. of Emp</t>
  </si>
  <si>
    <t>%</t>
  </si>
  <si>
    <t>Female</t>
  </si>
  <si>
    <t>Male</t>
  </si>
  <si>
    <t xml:space="preserve">Production        </t>
  </si>
  <si>
    <t>(Multiple Items)</t>
  </si>
  <si>
    <t>Total No. Employee</t>
  </si>
  <si>
    <t>Total No. of Employee</t>
  </si>
  <si>
    <t>No. of Active Employee</t>
  </si>
  <si>
    <t>Average of EmpSatisfaction</t>
  </si>
  <si>
    <t>Rate of Employee Satisfaction</t>
  </si>
  <si>
    <t>Rating</t>
  </si>
  <si>
    <t>Balance Rating</t>
  </si>
  <si>
    <t>Recruitment Source</t>
  </si>
  <si>
    <t>No. Recruitment Source</t>
  </si>
  <si>
    <t>Race</t>
  </si>
  <si>
    <t>(blank)</t>
  </si>
  <si>
    <t xml:space="preserve"> Race</t>
  </si>
  <si>
    <t xml:space="preserve">Absences </t>
  </si>
  <si>
    <t>Total No. of Resign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</si>
</sst>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0.0"/>
    <numFmt numFmtId="166"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rgb="FF19723F"/>
      <name val="Calibri"/>
      <family val="2"/>
      <scheme val="minor"/>
    </font>
    <font>
      <sz val="14"/>
      <color theme="1"/>
      <name val="Calibri"/>
      <family val="2"/>
      <scheme val="minor"/>
    </font>
    <font>
      <b/>
      <sz val="20"/>
      <color rgb="FF19723F"/>
      <name val="Calibri"/>
      <family val="2"/>
      <scheme val="minor"/>
    </font>
    <font>
      <b/>
      <sz val="14"/>
      <color theme="1"/>
      <name val="Calibri"/>
      <family val="2"/>
      <scheme val="minor"/>
    </font>
    <font>
      <sz val="8"/>
      <name val="Calibri"/>
      <family val="2"/>
      <scheme val="minor"/>
    </font>
    <font>
      <b/>
      <sz val="20"/>
      <color theme="1"/>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2" tint="-0.749992370372631"/>
        <bgColor indexed="64"/>
      </patternFill>
    </fill>
    <fill>
      <patternFill patternType="solid">
        <fgColor theme="4"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1972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14" fontId="0" fillId="0" borderId="0" xfId="0" applyNumberFormat="1"/>
    <xf numFmtId="0" fontId="18" fillId="0" borderId="0" xfId="42"/>
    <xf numFmtId="0" fontId="19" fillId="0" borderId="10" xfId="0" applyFont="1" applyBorder="1"/>
    <xf numFmtId="0" fontId="16" fillId="0" borderId="10" xfId="0" applyFont="1" applyBorder="1"/>
    <xf numFmtId="0" fontId="16" fillId="0" borderId="10" xfId="0" applyFont="1" applyBorder="1" applyAlignment="1">
      <alignment horizontal="center"/>
    </xf>
    <xf numFmtId="0" fontId="0" fillId="0" borderId="10" xfId="0" applyBorder="1"/>
    <xf numFmtId="0" fontId="0" fillId="33" borderId="0" xfId="0" applyFill="1" applyAlignment="1">
      <alignment vertical="top" wrapText="1"/>
    </xf>
    <xf numFmtId="0" fontId="20" fillId="34" borderId="0" xfId="0" applyFont="1" applyFill="1" applyAlignment="1">
      <alignment vertical="top" wrapText="1"/>
    </xf>
    <xf numFmtId="0" fontId="0" fillId="0" borderId="0" xfId="0" applyAlignment="1">
      <alignment vertical="top"/>
    </xf>
    <xf numFmtId="0" fontId="20" fillId="0" borderId="0" xfId="0" applyFont="1" applyAlignment="1">
      <alignment vertical="top"/>
    </xf>
    <xf numFmtId="1" fontId="0" fillId="0" borderId="0" xfId="0" applyNumberFormat="1"/>
    <xf numFmtId="3" fontId="0" fillId="0" borderId="0" xfId="0" applyNumberFormat="1"/>
    <xf numFmtId="164" fontId="0" fillId="0" borderId="0" xfId="0" applyNumberFormat="1"/>
    <xf numFmtId="165" fontId="0" fillId="0" borderId="0" xfId="0" applyNumberFormat="1"/>
    <xf numFmtId="164" fontId="0" fillId="0" borderId="0" xfId="0" quotePrefix="1" applyNumberFormat="1"/>
    <xf numFmtId="1" fontId="1" fillId="36" borderId="0" xfId="29" applyNumberFormat="1" applyFill="1" applyBorder="1"/>
    <xf numFmtId="1" fontId="1" fillId="36" borderId="11" xfId="29" applyNumberFormat="1" applyFill="1" applyBorder="1"/>
    <xf numFmtId="1" fontId="1" fillId="20" borderId="11" xfId="29" applyNumberFormat="1" applyBorder="1"/>
    <xf numFmtId="0" fontId="1" fillId="20" borderId="11" xfId="29" applyBorder="1"/>
    <xf numFmtId="0" fontId="0" fillId="0" borderId="11" xfId="0" applyBorder="1"/>
    <xf numFmtId="1" fontId="1" fillId="20" borderId="12" xfId="29" applyNumberFormat="1" applyBorder="1"/>
    <xf numFmtId="1" fontId="1" fillId="20" borderId="13" xfId="29" applyNumberFormat="1" applyBorder="1"/>
    <xf numFmtId="0" fontId="0" fillId="0" borderId="0" xfId="0" pivotButton="1"/>
    <xf numFmtId="0" fontId="16" fillId="35" borderId="14" xfId="0" applyFont="1" applyFill="1" applyBorder="1"/>
    <xf numFmtId="0" fontId="24" fillId="0" borderId="0" xfId="0" applyFont="1"/>
    <xf numFmtId="0" fontId="0" fillId="37" borderId="0" xfId="0" applyFill="1"/>
    <xf numFmtId="0" fontId="17" fillId="37" borderId="0" xfId="0" applyFont="1" applyFill="1"/>
    <xf numFmtId="0" fontId="0" fillId="0" borderId="15" xfId="0" applyBorder="1"/>
    <xf numFmtId="166" fontId="0" fillId="0" borderId="0" xfId="0" applyNumberFormat="1"/>
    <xf numFmtId="0" fontId="25" fillId="0" borderId="0" xfId="0" applyFon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64" formatCode="m/d/yy;@"/>
    </dxf>
    <dxf>
      <numFmt numFmtId="164" formatCode="m/d/yy;@"/>
    </dxf>
    <dxf>
      <numFmt numFmtId="164" formatCode="m/d/yy;@"/>
    </dxf>
    <dxf>
      <numFmt numFmtId="3" formatCode="#,##0"/>
    </dxf>
    <dxf>
      <numFmt numFmtId="19" formatCode="dd/mm/yyyy"/>
    </dxf>
    <dxf>
      <numFmt numFmtId="166" formatCode="0.0%"/>
    </dxf>
    <dxf>
      <numFmt numFmtId="14" formatCode="0.00%"/>
    </dxf>
    <dxf>
      <numFmt numFmtId="166" formatCode="0.0%"/>
    </dxf>
  </dxfs>
  <tableStyles count="0" defaultTableStyle="TableStyleMedium2" defaultPivotStyle="PivotStyleLight16"/>
  <colors>
    <mruColors>
      <color rgb="FFFFFF66"/>
      <color rgb="FFCF980F"/>
      <color rgb="FFCC3300"/>
      <color rgb="FFFF9933"/>
      <color rgb="FF99FF66"/>
      <color rgb="FFF8F8F8"/>
      <color rgb="FFFFCC00"/>
      <color rgb="FFEEB11A"/>
      <color rgb="FFFF66CC"/>
      <color rgb="FFE67B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PROJECT.xlsx]Analysis!PT_Position</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1"/>
            </c:ext>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F0A23E6-35A0-4130-AE24-3C739E6E4FB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049DAB7-D46B-42C7-9D1E-5888C545EEA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F78B9C8-43EB-40F6-A048-893289D8C9BD}"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70724975-D669-4F0B-899A-C98ED7C8FA7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22EBFC0-0AF1-42BB-8C57-C6EE0CED057D}"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8D00B5D1-AF25-478E-B041-7D61B64DBE7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0FD59C-305A-41B2-846C-EC48F1A2FF9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B5310F2B-7CF9-4DA8-9EEA-1E564103695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82C0DC7-C77D-41EB-A51F-8AD73050E05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953F1C7-38D7-496D-928E-CA003358FA8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D508195-BE96-42D8-9DD5-283E0016D07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F2902BB-BCE8-43B9-8170-20656E7E7CD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F418FB7-976F-4D24-B857-3599A36655F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30CC6AF-0AF3-4F28-B090-4F6783EC461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DB58B8E-936D-4718-95E0-8B843FEECB80}"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38B579B5-4543-4988-833A-61CF71EF41C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6C99E5B-ED85-467C-86E6-DC4F35092A1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80FA58C3-4CD1-4071-B061-994FC286017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908314-F15B-4173-B4DA-1A7ADC6BE4A8}"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1B304B1-0013-4965-B0E7-A493502A9BC1}"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E45DF98-1822-4F6F-A26F-FBA76617664D}"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797C2CE7-F22E-4794-97E6-F3CE7EED42D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A8697CB-838E-4E37-B3E1-B0137CA2D46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BAA5C8E6-3FE9-41FC-99F4-4035203821E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0AE8F59-6287-414C-B994-E0B681ECE0D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586A242-BF6C-4B8A-A7F6-A920C64F235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B42453-8B48-4B32-8D58-171629B03A52}"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F13CB89-7FD8-45B0-AE3D-AF782B22EFC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FB7622-B508-4586-8A4D-D60465A0655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78A0819-832B-418A-91B6-2639B9407531}"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023564-472D-4B6F-A142-1875605F64B2}"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AB127E0-46CF-46DA-90C7-1D874720026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21B308B-65B1-4F53-94A5-5285FE21DDA6}"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258E905-304D-4BBF-BA94-76D73840596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9F15386-37DD-4D19-A486-8F156606A5A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FFBACDB-1C51-4FB3-BE0B-2920C51A6B7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D1130D5-4E04-40F1-B578-A53943BBA78E}"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02DA637-13A4-446F-9E04-7B93C1788683}"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9ECE7E-3709-4A51-BD9C-3EF6E75C792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73553B57-5C76-4C02-B575-FD6B95AEE23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81EC204-877F-4257-8542-81EBE2783B6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89862AC-FEE8-4603-903B-B44F8F5FB21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73B060-FF68-436F-8725-7FF271025C0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37299AA-A50F-44F5-9670-A8FB0E43370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85A3311-880A-4105-A049-0A89EC6762AE}"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B91D847B-65AF-44DC-B801-1D8F2D5523A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D5C6E7F-94CC-410C-B060-BB06D1EFA2C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D4709B9-85D0-49CD-9DE5-75B4C768BBA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184FF5F-5A9C-42FE-B30E-D1AC53E9357D}"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BDA957C-AC73-4646-AEE0-D4AFAC50A41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7959184-73F1-454D-BF05-9E527EE9346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ED8DA61C-A386-4721-9054-5616CE106D4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51F158-9D75-4EA4-B814-A90153476610}"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0469D8F-CEC5-4578-9B9C-99B5F13E6B8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3DE1E01-56DF-4F97-92EB-77182C28AB39}"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D3F81C7-567F-462A-B6CC-31BDEB24B693}"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DFD273F-E624-45E8-A61C-31C8BFACE4F6}"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DDE2B3FE-3050-41CB-B493-5D213D9E8BF1}"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1"/>
            </c:ext>
          </c:extLst>
        </c:dLbl>
      </c:pivotFmt>
      <c:pivotFmt>
        <c:idx val="32"/>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F4C6EEF-6EC7-486C-BA4F-C52C2A4EA4B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C38FDF96-0676-48D0-A653-592FD8E46B9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9A676F0-1674-4C0F-BC40-44D194BBD7C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205EF944-E43B-4B4E-ACD5-5D63D977B0F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DFD7529-91D4-4A2E-A408-C9FC5398BDB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5DBEF077-2D1C-4FE9-B059-21414C86A2B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9EFD3F9-0A44-4321-BD7B-438354ACAF02}"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5F832BA2-3076-4902-9F20-74653055F18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698B7CB-1CF9-426F-9D21-9996998F499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8FDA62BA-34AD-4045-88B6-724C2256516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E757DDE-3D70-4DDF-B6EA-870D5AD671A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A636250-F941-41A0-87BC-FA7B4F55923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1B6D88E-9B7B-4480-A1D6-28255F196DBE}"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ABEA543-EAE0-44AD-9BBC-37E2E5C84D8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14EA3B-412A-4E0F-A2C4-8A8F20D95440}"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3B06F589-7AD7-40BF-AE6A-BDBB5B95C0F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FF0E0FE-AC8E-4F7E-9420-1BF87EDE57C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CD4272E6-6F3C-43F8-8608-FF050C42644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1496C2F-42E6-4757-9288-14954A6A44B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D61A23D-0D4B-4A97-B312-5FA2F5B0F89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398F862-50F0-46A4-90A3-9324ED4D491E}"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D5A2C52-0DC7-4D5F-9262-9F81752B068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27FE2B5-C2CC-4465-8E60-AFA4405AC115}"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F9E86AF6-1190-4E81-ADE4-C09C78F99A3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B545C8E-80BE-4E72-93B7-0A0B5B4FD213}"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9BA152B-07CE-4C43-9F7D-DC729B7D615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79DD40D-0372-4882-8CEE-EA41409BE44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70CEEED-8D83-4CBF-B481-CA1DCCD52A4D}"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0BEF687-5A0F-4FFD-B331-328B106B106E}"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64B38B35-AF76-45C2-ABF0-E084982CD8B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6F50B1E-C99A-40B6-8C99-614AC9465DE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FEAFF14C-C6AA-476E-B344-80180CB5801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7D3713F-6059-4250-B84F-667AA1BACBF4}"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ADEDABD4-6A8F-4C2F-AB79-316B2AFFA00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40AB7E1-0180-4DEA-A2BE-3594F391F38D}"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211DEFAC-4D5C-46CE-ABE8-806F9F20FC08}"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7B59FBB-EA96-45B7-BCD8-793DEC8EDE83}"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58B51839-6BA2-4646-BA3B-51A1D0953F5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1CFC6CE-4DC6-4D48-A3D2-E757FB899117}"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B71918BF-74A2-4473-9F8B-1204CE6E9D6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B426BC7-6581-4BCD-889C-645277C825A7}"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1388ABDE-1427-4EA1-BEC8-43F882582F9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F4C293-5DA0-4B6F-A5A2-FF6C2820D490}"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4980F808-5897-4622-A04C-200D6F6122C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1340D66-0C86-449D-A702-7769549EF16F}"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FD4CE4BD-1C19-4C96-BC82-573751E08FD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12BABF9-9724-4938-BC8E-7181B280BDD1}"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36C5205C-E8CF-4949-94D5-FE10A53EA04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7DD51C0-7D66-455E-A921-D1A153AB1AB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530D6234-373B-46E3-8D84-FCFFCC403A18}"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CFA3667-FAD1-411A-B20C-50C63DBBC908}"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E254FCE3-B1BB-48CA-BC09-E7445FB3CE1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D40822F-0C6A-4DA8-BFE8-7F6E81050B45}"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EBE4D57D-99AF-4470-A410-3E5BE64B5E5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0A2222-207D-4E3E-8397-392AD2C7AF1B}"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02F7AA80-F98C-4F34-AB87-2573B3E6762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07C0B83-31AE-446E-8252-943EC9FD9FFA}" type="CELLRANGE">
                  <a:rPr lang="en-US"/>
                  <a:pPr>
                    <a:defRPr sz="900" b="0" i="0" u="none" strike="noStrike" kern="1200" baseline="0">
                      <a:solidFill>
                        <a:schemeClr val="tx1">
                          <a:lumMod val="75000"/>
                          <a:lumOff val="25000"/>
                        </a:schemeClr>
                      </a:solidFill>
                      <a:latin typeface="+mn-lt"/>
                      <a:ea typeface="+mn-ea"/>
                      <a:cs typeface="+mn-cs"/>
                    </a:defRPr>
                  </a:pPr>
                  <a:t>[CELLRANGE]</a:t>
                </a:fld>
                <a:r>
                  <a:rPr lang="en-US" baseline="0"/>
                  <a:t>, </a:t>
                </a:r>
                <a:fld id="{BCB2F9B0-100F-46A4-8678-A150B6F14584}"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1"/>
            </c:ext>
          </c:extLst>
        </c:dLbl>
      </c:pivotFmt>
      <c:pivotFmt>
        <c:idx val="6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12FCB715-F55D-4E68-B976-145D19202CB9}" type="CELLRANGE">
                  <a:rPr lang="en-US"/>
                  <a:pPr>
                    <a:defRPr>
                      <a:solidFill>
                        <a:schemeClr val="bg2">
                          <a:lumMod val="25000"/>
                        </a:schemeClr>
                      </a:solidFill>
                    </a:defRPr>
                  </a:pPr>
                  <a:t>[CELLRANGE]</a:t>
                </a:fld>
                <a:r>
                  <a:rPr lang="en-US" baseline="0"/>
                  <a:t>, </a:t>
                </a:r>
                <a:fld id="{6C58FC63-C0F6-4CFC-9BC2-1433DD1D3C6A}"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5"/>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22BA4399-5489-42F0-AABC-F9ABD37A407D}" type="CELLRANGE">
                  <a:rPr lang="en-US"/>
                  <a:pPr>
                    <a:defRPr>
                      <a:solidFill>
                        <a:schemeClr val="bg2">
                          <a:lumMod val="25000"/>
                        </a:schemeClr>
                      </a:solidFill>
                    </a:defRPr>
                  </a:pPr>
                  <a:t>[CELLRANGE]</a:t>
                </a:fld>
                <a:r>
                  <a:rPr lang="en-US" baseline="0"/>
                  <a:t>, </a:t>
                </a:r>
                <a:fld id="{C6AC3A24-3E91-44E3-9A28-CB76467D2129}"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6"/>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801D8439-F933-4A8A-8E3D-32990F5F6399}" type="CELLRANGE">
                  <a:rPr lang="en-US"/>
                  <a:pPr>
                    <a:defRPr>
                      <a:solidFill>
                        <a:schemeClr val="bg2">
                          <a:lumMod val="25000"/>
                        </a:schemeClr>
                      </a:solidFill>
                    </a:defRPr>
                  </a:pPr>
                  <a:t>[CELLRANGE]</a:t>
                </a:fld>
                <a:r>
                  <a:rPr lang="en-US" baseline="0"/>
                  <a:t>, </a:t>
                </a:r>
                <a:fld id="{FD2C2476-7C41-477D-A598-E5FF8981FF89}"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7"/>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CE1B9B4C-2566-4C03-9A6A-18A82105A5B4}" type="CELLRANGE">
                  <a:rPr lang="en-US"/>
                  <a:pPr>
                    <a:defRPr>
                      <a:solidFill>
                        <a:schemeClr val="bg2">
                          <a:lumMod val="25000"/>
                        </a:schemeClr>
                      </a:solidFill>
                    </a:defRPr>
                  </a:pPr>
                  <a:t>[CELLRANGE]</a:t>
                </a:fld>
                <a:r>
                  <a:rPr lang="en-US" baseline="0"/>
                  <a:t>, </a:t>
                </a:r>
                <a:fld id="{F450D287-56E5-48EC-BF60-948C25F565D8}"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8"/>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B6C27C12-08F1-4530-9B43-5B3ABFD94A60}" type="CELLRANGE">
                  <a:rPr lang="en-US"/>
                  <a:pPr>
                    <a:defRPr>
                      <a:solidFill>
                        <a:schemeClr val="bg2">
                          <a:lumMod val="25000"/>
                        </a:schemeClr>
                      </a:solidFill>
                    </a:defRPr>
                  </a:pPr>
                  <a:t>[CELLRANGE]</a:t>
                </a:fld>
                <a:r>
                  <a:rPr lang="en-US" baseline="0"/>
                  <a:t>, </a:t>
                </a:r>
                <a:fld id="{6195F32B-CC7D-4E3A-A60D-607737253042}"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9"/>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5AA865C2-C2CD-4032-8B82-57B4E44EB05C}" type="CELLRANGE">
                  <a:rPr lang="en-US"/>
                  <a:pPr>
                    <a:defRPr>
                      <a:solidFill>
                        <a:schemeClr val="bg2">
                          <a:lumMod val="25000"/>
                        </a:schemeClr>
                      </a:solidFill>
                    </a:defRPr>
                  </a:pPr>
                  <a:t>[CELLRANGE]</a:t>
                </a:fld>
                <a:r>
                  <a:rPr lang="en-US" baseline="0"/>
                  <a:t>, </a:t>
                </a:r>
                <a:fld id="{DA23D392-332D-48AC-94A2-D65696849D56}"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0"/>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C2660F8E-DFFF-49D4-B19C-6BC702134376}" type="CELLRANGE">
                  <a:rPr lang="en-US"/>
                  <a:pPr>
                    <a:defRPr>
                      <a:solidFill>
                        <a:schemeClr val="bg2">
                          <a:lumMod val="25000"/>
                        </a:schemeClr>
                      </a:solidFill>
                    </a:defRPr>
                  </a:pPr>
                  <a:t>[CELLRANGE]</a:t>
                </a:fld>
                <a:r>
                  <a:rPr lang="en-US" baseline="0"/>
                  <a:t>, </a:t>
                </a:r>
                <a:fld id="{C521F93B-1AE4-41C2-B92C-BE2FF5FF25E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1"/>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6ADC9AE1-93EF-4A4B-ACD1-6BFD5C5E4A91}" type="CELLRANGE">
                  <a:rPr lang="en-US"/>
                  <a:pPr>
                    <a:defRPr>
                      <a:solidFill>
                        <a:schemeClr val="bg2">
                          <a:lumMod val="25000"/>
                        </a:schemeClr>
                      </a:solidFill>
                    </a:defRPr>
                  </a:pPr>
                  <a:t>[CELLRANGE]</a:t>
                </a:fld>
                <a:r>
                  <a:rPr lang="en-US" baseline="0"/>
                  <a:t>, </a:t>
                </a:r>
                <a:fld id="{2153D656-BD57-4331-AEBF-0D549A3891F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2"/>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8A7F6F52-E5D5-4EE7-8D51-0F3EB17F2514}" type="CELLRANGE">
                  <a:rPr lang="en-US"/>
                  <a:pPr>
                    <a:defRPr>
                      <a:solidFill>
                        <a:schemeClr val="bg2">
                          <a:lumMod val="25000"/>
                        </a:schemeClr>
                      </a:solidFill>
                    </a:defRPr>
                  </a:pPr>
                  <a:t>[CELLRANGE]</a:t>
                </a:fld>
                <a:r>
                  <a:rPr lang="en-US" baseline="0"/>
                  <a:t>, </a:t>
                </a:r>
                <a:fld id="{48722016-09D5-4FAD-BC99-E96AD914570B}"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3"/>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C7D52C16-05A0-4C1A-8951-CA284633358F}" type="CELLRANGE">
                  <a:rPr lang="en-US"/>
                  <a:pPr>
                    <a:defRPr>
                      <a:solidFill>
                        <a:schemeClr val="bg2">
                          <a:lumMod val="25000"/>
                        </a:schemeClr>
                      </a:solidFill>
                    </a:defRPr>
                  </a:pPr>
                  <a:t>[CELLRANGE]</a:t>
                </a:fld>
                <a:r>
                  <a:rPr lang="en-US" baseline="0"/>
                  <a:t>, </a:t>
                </a:r>
                <a:fld id="{9D0F2DB9-A757-47F0-8EEC-9FE2066A0003}"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4"/>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08A63799-CF89-45BF-94E7-04B99C4B8E24}" type="CELLRANGE">
                  <a:rPr lang="en-US"/>
                  <a:pPr>
                    <a:defRPr>
                      <a:solidFill>
                        <a:schemeClr val="bg2">
                          <a:lumMod val="25000"/>
                        </a:schemeClr>
                      </a:solidFill>
                    </a:defRPr>
                  </a:pPr>
                  <a:t>[CELLRANGE]</a:t>
                </a:fld>
                <a:r>
                  <a:rPr lang="en-US" baseline="0"/>
                  <a:t>, </a:t>
                </a:r>
                <a:fld id="{8057286E-98F7-4957-8C65-AD7AEE9A64A2}"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5"/>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6F773321-6D4A-4E8D-9296-BD69E26FAF02}" type="CELLRANGE">
                  <a:rPr lang="en-US"/>
                  <a:pPr>
                    <a:defRPr>
                      <a:solidFill>
                        <a:schemeClr val="bg2">
                          <a:lumMod val="25000"/>
                        </a:schemeClr>
                      </a:solidFill>
                    </a:defRPr>
                  </a:pPr>
                  <a:t>[CELLRANGE]</a:t>
                </a:fld>
                <a:r>
                  <a:rPr lang="en-US" baseline="0"/>
                  <a:t>, </a:t>
                </a:r>
                <a:fld id="{36536697-B89B-4957-9585-263A1DE3D1F5}"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6"/>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ADAC7214-9919-475A-B68C-8E667217ACD2}" type="CELLRANGE">
                  <a:rPr lang="en-US"/>
                  <a:pPr>
                    <a:defRPr>
                      <a:solidFill>
                        <a:schemeClr val="bg2">
                          <a:lumMod val="25000"/>
                        </a:schemeClr>
                      </a:solidFill>
                    </a:defRPr>
                  </a:pPr>
                  <a:t>[CELLRANGE]</a:t>
                </a:fld>
                <a:r>
                  <a:rPr lang="en-US" baseline="0"/>
                  <a:t>, </a:t>
                </a:r>
                <a:fld id="{75EC7B2C-3A13-4180-9F55-3A04460DDD55}"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7"/>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97503F3A-FCC3-4F0E-8E75-6674099DEAE0}" type="CELLRANGE">
                  <a:rPr lang="en-US"/>
                  <a:pPr>
                    <a:defRPr>
                      <a:solidFill>
                        <a:schemeClr val="bg2">
                          <a:lumMod val="25000"/>
                        </a:schemeClr>
                      </a:solidFill>
                    </a:defRPr>
                  </a:pPr>
                  <a:t>[CELLRANGE]</a:t>
                </a:fld>
                <a:r>
                  <a:rPr lang="en-US" baseline="0"/>
                  <a:t>, </a:t>
                </a:r>
                <a:fld id="{D3DF23F8-045D-4872-A596-B46426CF8F5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8"/>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1362DEA8-3439-4BB6-A1D6-5C027CDB5860}" type="CELLRANGE">
                  <a:rPr lang="en-US"/>
                  <a:pPr>
                    <a:defRPr>
                      <a:solidFill>
                        <a:schemeClr val="bg2">
                          <a:lumMod val="25000"/>
                        </a:schemeClr>
                      </a:solidFill>
                    </a:defRPr>
                  </a:pPr>
                  <a:t>[CELLRANGE]</a:t>
                </a:fld>
                <a:r>
                  <a:rPr lang="en-US" baseline="0"/>
                  <a:t>, </a:t>
                </a:r>
                <a:fld id="{1655F785-4D08-4C02-A188-3C8B4AAEBE76}"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9"/>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1226BA62-F7CE-43A3-A102-F200E361642A}" type="CELLRANGE">
                  <a:rPr lang="en-US"/>
                  <a:pPr>
                    <a:defRPr>
                      <a:solidFill>
                        <a:schemeClr val="bg2">
                          <a:lumMod val="25000"/>
                        </a:schemeClr>
                      </a:solidFill>
                    </a:defRPr>
                  </a:pPr>
                  <a:t>[CELLRANGE]</a:t>
                </a:fld>
                <a:r>
                  <a:rPr lang="en-US" baseline="0"/>
                  <a:t>, </a:t>
                </a:r>
                <a:fld id="{F27730E6-EA5A-45FA-896A-F19CB275A6FD}"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0"/>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44733250-9EF8-48D7-8094-2679A3CC86BC}" type="CELLRANGE">
                  <a:rPr lang="en-US"/>
                  <a:pPr>
                    <a:defRPr>
                      <a:solidFill>
                        <a:schemeClr val="bg2">
                          <a:lumMod val="25000"/>
                        </a:schemeClr>
                      </a:solidFill>
                    </a:defRPr>
                  </a:pPr>
                  <a:t>[CELLRANGE]</a:t>
                </a:fld>
                <a:r>
                  <a:rPr lang="en-US" baseline="0"/>
                  <a:t>, </a:t>
                </a:r>
                <a:fld id="{2583FB89-C679-4DD4-9B33-3259707CE1F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1"/>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70A4CF55-2B69-4FE3-815D-2133E7077D93}" type="CELLRANGE">
                  <a:rPr lang="en-US"/>
                  <a:pPr>
                    <a:defRPr>
                      <a:solidFill>
                        <a:schemeClr val="bg2">
                          <a:lumMod val="25000"/>
                        </a:schemeClr>
                      </a:solidFill>
                    </a:defRPr>
                  </a:pPr>
                  <a:t>[CELLRANGE]</a:t>
                </a:fld>
                <a:r>
                  <a:rPr lang="en-US" baseline="0"/>
                  <a:t>, </a:t>
                </a:r>
                <a:fld id="{A9AC91D1-BE4F-4D3E-8E00-5CC935EFCDF2}"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2"/>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73A6CC9B-87DE-4EF1-9453-55D571B4B095}" type="CELLRANGE">
                  <a:rPr lang="en-US"/>
                  <a:pPr>
                    <a:defRPr>
                      <a:solidFill>
                        <a:schemeClr val="bg2">
                          <a:lumMod val="25000"/>
                        </a:schemeClr>
                      </a:solidFill>
                    </a:defRPr>
                  </a:pPr>
                  <a:t>[CELLRANGE]</a:t>
                </a:fld>
                <a:r>
                  <a:rPr lang="en-US" baseline="0"/>
                  <a:t>, </a:t>
                </a:r>
                <a:fld id="{97308249-5A79-4F04-BBC3-3DE7B87DAE1C}"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3"/>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D48FA038-7EC4-4EBE-931B-1FF5DF19C457}" type="CELLRANGE">
                  <a:rPr lang="en-US"/>
                  <a:pPr>
                    <a:defRPr>
                      <a:solidFill>
                        <a:schemeClr val="bg2">
                          <a:lumMod val="25000"/>
                        </a:schemeClr>
                      </a:solidFill>
                    </a:defRPr>
                  </a:pPr>
                  <a:t>[CELLRANGE]</a:t>
                </a:fld>
                <a:r>
                  <a:rPr lang="en-US" baseline="0"/>
                  <a:t>, </a:t>
                </a:r>
                <a:fld id="{2ADE78B0-6F2E-49A4-858D-89FE09932CC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4"/>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DAE6D8C1-C342-4A0D-A208-E858DCABCA76}" type="CELLRANGE">
                  <a:rPr lang="en-US"/>
                  <a:pPr>
                    <a:defRPr>
                      <a:solidFill>
                        <a:schemeClr val="bg2">
                          <a:lumMod val="25000"/>
                        </a:schemeClr>
                      </a:solidFill>
                    </a:defRPr>
                  </a:pPr>
                  <a:t>[CELLRANGE]</a:t>
                </a:fld>
                <a:r>
                  <a:rPr lang="en-US" baseline="0"/>
                  <a:t>, </a:t>
                </a:r>
                <a:fld id="{603D0A0A-44F0-4DBF-8807-CD84F786A126}"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5"/>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B403B201-F193-4664-BD89-EC1123A9DD1A}" type="CELLRANGE">
                  <a:rPr lang="en-US"/>
                  <a:pPr>
                    <a:defRPr>
                      <a:solidFill>
                        <a:schemeClr val="bg2">
                          <a:lumMod val="25000"/>
                        </a:schemeClr>
                      </a:solidFill>
                    </a:defRPr>
                  </a:pPr>
                  <a:t>[CELLRANGE]</a:t>
                </a:fld>
                <a:r>
                  <a:rPr lang="en-US" baseline="0"/>
                  <a:t>, </a:t>
                </a:r>
                <a:fld id="{5DBD7142-7D86-43E7-96F8-FD2364164CC9}"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6"/>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17A01534-5594-4DBC-BE9D-EE11877AEF7A}" type="CELLRANGE">
                  <a:rPr lang="en-US"/>
                  <a:pPr>
                    <a:defRPr>
                      <a:solidFill>
                        <a:schemeClr val="bg2">
                          <a:lumMod val="25000"/>
                        </a:schemeClr>
                      </a:solidFill>
                    </a:defRPr>
                  </a:pPr>
                  <a:t>[CELLRANGE]</a:t>
                </a:fld>
                <a:r>
                  <a:rPr lang="en-US" baseline="0"/>
                  <a:t>, </a:t>
                </a:r>
                <a:fld id="{81F7272C-52B1-4506-AAF0-292F885A56FF}"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7"/>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566786D2-D983-46BC-91EC-4494549E34A8}" type="CELLRANGE">
                  <a:rPr lang="en-US"/>
                  <a:pPr>
                    <a:defRPr>
                      <a:solidFill>
                        <a:schemeClr val="bg2">
                          <a:lumMod val="25000"/>
                        </a:schemeClr>
                      </a:solidFill>
                    </a:defRPr>
                  </a:pPr>
                  <a:t>[CELLRANGE]</a:t>
                </a:fld>
                <a:r>
                  <a:rPr lang="en-US" baseline="0"/>
                  <a:t>, </a:t>
                </a:r>
                <a:fld id="{48B845D1-E857-441A-B78F-40D13E0BB1B2}"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8"/>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250A8415-0B07-4BC6-8F37-10FC43D508E8}" type="CELLRANGE">
                  <a:rPr lang="en-US"/>
                  <a:pPr>
                    <a:defRPr>
                      <a:solidFill>
                        <a:schemeClr val="bg2">
                          <a:lumMod val="25000"/>
                        </a:schemeClr>
                      </a:solidFill>
                    </a:defRPr>
                  </a:pPr>
                  <a:t>[CELLRANGE]</a:t>
                </a:fld>
                <a:r>
                  <a:rPr lang="en-US" baseline="0"/>
                  <a:t>, </a:t>
                </a:r>
                <a:fld id="{F48C675E-4CB5-422C-A562-CB8821B6FD14}"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9"/>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648352EA-73BF-44AA-B74F-62D312468FCE}" type="CELLRANGE">
                  <a:rPr lang="en-US"/>
                  <a:pPr>
                    <a:defRPr>
                      <a:solidFill>
                        <a:schemeClr val="bg2">
                          <a:lumMod val="25000"/>
                        </a:schemeClr>
                      </a:solidFill>
                    </a:defRPr>
                  </a:pPr>
                  <a:t>[CELLRANGE]</a:t>
                </a:fld>
                <a:r>
                  <a:rPr lang="en-US" baseline="0"/>
                  <a:t>, </a:t>
                </a:r>
                <a:fld id="{B495B2A4-0757-4B34-BE4A-F623E637BC44}"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0"/>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F1FF00BD-E9F9-4A82-8CD4-BF68220C5872}" type="CELLRANGE">
                  <a:rPr lang="en-US"/>
                  <a:pPr>
                    <a:defRPr>
                      <a:solidFill>
                        <a:schemeClr val="bg2">
                          <a:lumMod val="25000"/>
                        </a:schemeClr>
                      </a:solidFill>
                    </a:defRPr>
                  </a:pPr>
                  <a:t>[CELLRANGE]</a:t>
                </a:fld>
                <a:r>
                  <a:rPr lang="en-US" baseline="0"/>
                  <a:t>, </a:t>
                </a:r>
                <a:fld id="{A6739C85-18BD-4281-B6DD-E33BCF039227}"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1"/>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8C5A861B-262C-4CE9-AD9D-40A83CDFC42E}" type="CELLRANGE">
                  <a:rPr lang="en-US"/>
                  <a:pPr>
                    <a:defRPr>
                      <a:solidFill>
                        <a:schemeClr val="bg2">
                          <a:lumMod val="25000"/>
                        </a:schemeClr>
                      </a:solidFill>
                    </a:defRPr>
                  </a:pPr>
                  <a:t>[CELLRANGE]</a:t>
                </a:fld>
                <a:r>
                  <a:rPr lang="en-US" baseline="0"/>
                  <a:t>, </a:t>
                </a:r>
                <a:fld id="{B134CF70-31F0-4AC2-BF97-E747B69A0311}"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2"/>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fld id="{16B61891-EAC8-493B-8E38-B8E6F6BE0DC6}" type="CELLRANGE">
                  <a:rPr lang="en-US"/>
                  <a:pPr>
                    <a:defRPr>
                      <a:solidFill>
                        <a:schemeClr val="bg2">
                          <a:lumMod val="25000"/>
                        </a:schemeClr>
                      </a:solidFill>
                    </a:defRPr>
                  </a:pPr>
                  <a:t>[CELLRANGE]</a:t>
                </a:fld>
                <a:r>
                  <a:rPr lang="en-US" baseline="0"/>
                  <a:t>, </a:t>
                </a:r>
                <a:fld id="{6ADFF229-6486-4AA6-9B21-D572E61AE0A3}" type="VALUE">
                  <a:rPr lang="en-US" baseline="0"/>
                  <a:pPr>
                    <a:defRPr>
                      <a:solidFill>
                        <a:schemeClr val="bg2">
                          <a:lumMod val="2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4608788647181814"/>
          <c:y val="3.7948507837856568E-2"/>
          <c:w val="0.44420588104453052"/>
          <c:h val="0.92410298432428684"/>
        </c:manualLayout>
      </c:layout>
      <c:barChart>
        <c:barDir val="bar"/>
        <c:grouping val="clustered"/>
        <c:varyColors val="0"/>
        <c:ser>
          <c:idx val="0"/>
          <c:order val="0"/>
          <c:tx>
            <c:strRef>
              <c:f>Analysis!$Z$12:$Z$203</c:f>
              <c:strCache>
                <c:ptCount val="1"/>
                <c:pt idx="0">
                  <c:v>No. of Employee</c:v>
                </c:pt>
              </c:strCache>
            </c:strRef>
          </c:tx>
          <c:spPr>
            <a:solidFill>
              <a:schemeClr val="accent2">
                <a:lumMod val="75000"/>
              </a:schemeClr>
            </a:solidFill>
            <a:ln>
              <a:noFill/>
            </a:ln>
            <a:effectLst/>
          </c:spPr>
          <c:invertIfNegative val="0"/>
          <c:dLbls>
            <c:dLbl>
              <c:idx val="0"/>
              <c:tx>
                <c:rich>
                  <a:bodyPr/>
                  <a:lstStyle/>
                  <a:p>
                    <a:fld id="{12FCB715-F55D-4E68-B976-145D19202CB9}" type="CELLRANGE">
                      <a:rPr lang="en-US"/>
                      <a:pPr/>
                      <a:t>[CELLRANGE]</a:t>
                    </a:fld>
                    <a:r>
                      <a:rPr lang="en-US" baseline="0"/>
                      <a:t>, </a:t>
                    </a:r>
                    <a:fld id="{6C58FC63-C0F6-4CFC-9BC2-1433DD1D3C6A}"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4EE-42B5-9BBC-60D65D7707A1}"/>
                </c:ext>
              </c:extLst>
            </c:dLbl>
            <c:dLbl>
              <c:idx val="1"/>
              <c:tx>
                <c:rich>
                  <a:bodyPr/>
                  <a:lstStyle/>
                  <a:p>
                    <a:fld id="{22BA4399-5489-42F0-AABC-F9ABD37A407D}" type="CELLRANGE">
                      <a:rPr lang="en-US"/>
                      <a:pPr/>
                      <a:t>[CELLRANGE]</a:t>
                    </a:fld>
                    <a:r>
                      <a:rPr lang="en-US" baseline="0"/>
                      <a:t>, </a:t>
                    </a:r>
                    <a:fld id="{C6AC3A24-3E91-44E3-9A28-CB76467D212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4EE-42B5-9BBC-60D65D7707A1}"/>
                </c:ext>
              </c:extLst>
            </c:dLbl>
            <c:dLbl>
              <c:idx val="2"/>
              <c:tx>
                <c:rich>
                  <a:bodyPr/>
                  <a:lstStyle/>
                  <a:p>
                    <a:fld id="{801D8439-F933-4A8A-8E3D-32990F5F6399}" type="CELLRANGE">
                      <a:rPr lang="en-US"/>
                      <a:pPr/>
                      <a:t>[CELLRANGE]</a:t>
                    </a:fld>
                    <a:r>
                      <a:rPr lang="en-US" baseline="0"/>
                      <a:t>, </a:t>
                    </a:r>
                    <a:fld id="{FD2C2476-7C41-477D-A598-E5FF8981FF8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4EE-42B5-9BBC-60D65D7707A1}"/>
                </c:ext>
              </c:extLst>
            </c:dLbl>
            <c:dLbl>
              <c:idx val="3"/>
              <c:tx>
                <c:rich>
                  <a:bodyPr/>
                  <a:lstStyle/>
                  <a:p>
                    <a:fld id="{CE1B9B4C-2566-4C03-9A6A-18A82105A5B4}" type="CELLRANGE">
                      <a:rPr lang="en-US"/>
                      <a:pPr/>
                      <a:t>[CELLRANGE]</a:t>
                    </a:fld>
                    <a:r>
                      <a:rPr lang="en-US" baseline="0"/>
                      <a:t>, </a:t>
                    </a:r>
                    <a:fld id="{F450D287-56E5-48EC-BF60-948C25F565D8}"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4EE-42B5-9BBC-60D65D7707A1}"/>
                </c:ext>
              </c:extLst>
            </c:dLbl>
            <c:dLbl>
              <c:idx val="4"/>
              <c:tx>
                <c:rich>
                  <a:bodyPr/>
                  <a:lstStyle/>
                  <a:p>
                    <a:fld id="{B6C27C12-08F1-4530-9B43-5B3ABFD94A60}" type="CELLRANGE">
                      <a:rPr lang="en-US"/>
                      <a:pPr/>
                      <a:t>[CELLRANGE]</a:t>
                    </a:fld>
                    <a:r>
                      <a:rPr lang="en-US" baseline="0"/>
                      <a:t>, </a:t>
                    </a:r>
                    <a:fld id="{6195F32B-CC7D-4E3A-A60D-607737253042}"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4EE-42B5-9BBC-60D65D7707A1}"/>
                </c:ext>
              </c:extLst>
            </c:dLbl>
            <c:dLbl>
              <c:idx val="5"/>
              <c:tx>
                <c:rich>
                  <a:bodyPr/>
                  <a:lstStyle/>
                  <a:p>
                    <a:fld id="{5AA865C2-C2CD-4032-8B82-57B4E44EB05C}" type="CELLRANGE">
                      <a:rPr lang="en-US"/>
                      <a:pPr/>
                      <a:t>[CELLRANGE]</a:t>
                    </a:fld>
                    <a:r>
                      <a:rPr lang="en-US" baseline="0"/>
                      <a:t>, </a:t>
                    </a:r>
                    <a:fld id="{DA23D392-332D-48AC-94A2-D65696849D5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4EE-42B5-9BBC-60D65D7707A1}"/>
                </c:ext>
              </c:extLst>
            </c:dLbl>
            <c:dLbl>
              <c:idx val="6"/>
              <c:tx>
                <c:rich>
                  <a:bodyPr/>
                  <a:lstStyle/>
                  <a:p>
                    <a:fld id="{C2660F8E-DFFF-49D4-B19C-6BC702134376}" type="CELLRANGE">
                      <a:rPr lang="en-US"/>
                      <a:pPr/>
                      <a:t>[CELLRANGE]</a:t>
                    </a:fld>
                    <a:r>
                      <a:rPr lang="en-US" baseline="0"/>
                      <a:t>, </a:t>
                    </a:r>
                    <a:fld id="{C521F93B-1AE4-41C2-B92C-BE2FF5FF25E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4EE-42B5-9BBC-60D65D7707A1}"/>
                </c:ext>
              </c:extLst>
            </c:dLbl>
            <c:dLbl>
              <c:idx val="7"/>
              <c:tx>
                <c:rich>
                  <a:bodyPr/>
                  <a:lstStyle/>
                  <a:p>
                    <a:fld id="{6ADC9AE1-93EF-4A4B-ACD1-6BFD5C5E4A91}" type="CELLRANGE">
                      <a:rPr lang="en-US"/>
                      <a:pPr/>
                      <a:t>[CELLRANGE]</a:t>
                    </a:fld>
                    <a:r>
                      <a:rPr lang="en-US" baseline="0"/>
                      <a:t>, </a:t>
                    </a:r>
                    <a:fld id="{2153D656-BD57-4331-AEBF-0D549A3891F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4EE-42B5-9BBC-60D65D7707A1}"/>
                </c:ext>
              </c:extLst>
            </c:dLbl>
            <c:dLbl>
              <c:idx val="8"/>
              <c:tx>
                <c:rich>
                  <a:bodyPr/>
                  <a:lstStyle/>
                  <a:p>
                    <a:fld id="{8A7F6F52-E5D5-4EE7-8D51-0F3EB17F2514}" type="CELLRANGE">
                      <a:rPr lang="en-US"/>
                      <a:pPr/>
                      <a:t>[CELLRANGE]</a:t>
                    </a:fld>
                    <a:r>
                      <a:rPr lang="en-US" baseline="0"/>
                      <a:t>, </a:t>
                    </a:r>
                    <a:fld id="{48722016-09D5-4FAD-BC99-E96AD914570B}"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4EE-42B5-9BBC-60D65D7707A1}"/>
                </c:ext>
              </c:extLst>
            </c:dLbl>
            <c:dLbl>
              <c:idx val="9"/>
              <c:tx>
                <c:rich>
                  <a:bodyPr/>
                  <a:lstStyle/>
                  <a:p>
                    <a:fld id="{C7D52C16-05A0-4C1A-8951-CA284633358F}" type="CELLRANGE">
                      <a:rPr lang="en-US"/>
                      <a:pPr/>
                      <a:t>[CELLRANGE]</a:t>
                    </a:fld>
                    <a:r>
                      <a:rPr lang="en-US" baseline="0"/>
                      <a:t>, </a:t>
                    </a:r>
                    <a:fld id="{9D0F2DB9-A757-47F0-8EEC-9FE2066A000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4EE-42B5-9BBC-60D65D7707A1}"/>
                </c:ext>
              </c:extLst>
            </c:dLbl>
            <c:dLbl>
              <c:idx val="10"/>
              <c:tx>
                <c:rich>
                  <a:bodyPr/>
                  <a:lstStyle/>
                  <a:p>
                    <a:fld id="{08A63799-CF89-45BF-94E7-04B99C4B8E24}" type="CELLRANGE">
                      <a:rPr lang="en-US"/>
                      <a:pPr/>
                      <a:t>[CELLRANGE]</a:t>
                    </a:fld>
                    <a:r>
                      <a:rPr lang="en-US" baseline="0"/>
                      <a:t>, </a:t>
                    </a:r>
                    <a:fld id="{8057286E-98F7-4957-8C65-AD7AEE9A64A2}"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4EE-42B5-9BBC-60D65D7707A1}"/>
                </c:ext>
              </c:extLst>
            </c:dLbl>
            <c:dLbl>
              <c:idx val="11"/>
              <c:tx>
                <c:rich>
                  <a:bodyPr/>
                  <a:lstStyle/>
                  <a:p>
                    <a:fld id="{6F773321-6D4A-4E8D-9296-BD69E26FAF02}" type="CELLRANGE">
                      <a:rPr lang="en-US"/>
                      <a:pPr/>
                      <a:t>[CELLRANGE]</a:t>
                    </a:fld>
                    <a:r>
                      <a:rPr lang="en-US" baseline="0"/>
                      <a:t>, </a:t>
                    </a:r>
                    <a:fld id="{36536697-B89B-4957-9585-263A1DE3D1F5}"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4EE-42B5-9BBC-60D65D7707A1}"/>
                </c:ext>
              </c:extLst>
            </c:dLbl>
            <c:dLbl>
              <c:idx val="12"/>
              <c:tx>
                <c:rich>
                  <a:bodyPr/>
                  <a:lstStyle/>
                  <a:p>
                    <a:fld id="{ADAC7214-9919-475A-B68C-8E667217ACD2}" type="CELLRANGE">
                      <a:rPr lang="en-US"/>
                      <a:pPr/>
                      <a:t>[CELLRANGE]</a:t>
                    </a:fld>
                    <a:r>
                      <a:rPr lang="en-US" baseline="0"/>
                      <a:t>, </a:t>
                    </a:r>
                    <a:fld id="{75EC7B2C-3A13-4180-9F55-3A04460DDD55}"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4EE-42B5-9BBC-60D65D7707A1}"/>
                </c:ext>
              </c:extLst>
            </c:dLbl>
            <c:dLbl>
              <c:idx val="13"/>
              <c:tx>
                <c:rich>
                  <a:bodyPr/>
                  <a:lstStyle/>
                  <a:p>
                    <a:fld id="{97503F3A-FCC3-4F0E-8E75-6674099DEAE0}" type="CELLRANGE">
                      <a:rPr lang="en-US"/>
                      <a:pPr/>
                      <a:t>[CELLRANGE]</a:t>
                    </a:fld>
                    <a:r>
                      <a:rPr lang="en-US" baseline="0"/>
                      <a:t>, </a:t>
                    </a:r>
                    <a:fld id="{D3DF23F8-045D-4872-A596-B46426CF8F5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4EE-42B5-9BBC-60D65D7707A1}"/>
                </c:ext>
              </c:extLst>
            </c:dLbl>
            <c:dLbl>
              <c:idx val="14"/>
              <c:tx>
                <c:rich>
                  <a:bodyPr/>
                  <a:lstStyle/>
                  <a:p>
                    <a:fld id="{1362DEA8-3439-4BB6-A1D6-5C027CDB5860}" type="CELLRANGE">
                      <a:rPr lang="en-US"/>
                      <a:pPr/>
                      <a:t>[CELLRANGE]</a:t>
                    </a:fld>
                    <a:r>
                      <a:rPr lang="en-US" baseline="0"/>
                      <a:t>, </a:t>
                    </a:r>
                    <a:fld id="{1655F785-4D08-4C02-A188-3C8B4AAEBE7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4EE-42B5-9BBC-60D65D7707A1}"/>
                </c:ext>
              </c:extLst>
            </c:dLbl>
            <c:dLbl>
              <c:idx val="15"/>
              <c:tx>
                <c:rich>
                  <a:bodyPr/>
                  <a:lstStyle/>
                  <a:p>
                    <a:fld id="{1226BA62-F7CE-43A3-A102-F200E361642A}" type="CELLRANGE">
                      <a:rPr lang="en-US"/>
                      <a:pPr/>
                      <a:t>[CELLRANGE]</a:t>
                    </a:fld>
                    <a:r>
                      <a:rPr lang="en-US" baseline="0"/>
                      <a:t>, </a:t>
                    </a:r>
                    <a:fld id="{F27730E6-EA5A-45FA-896A-F19CB275A6FD}"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4EE-42B5-9BBC-60D65D7707A1}"/>
                </c:ext>
              </c:extLst>
            </c:dLbl>
            <c:dLbl>
              <c:idx val="16"/>
              <c:tx>
                <c:rich>
                  <a:bodyPr/>
                  <a:lstStyle/>
                  <a:p>
                    <a:fld id="{44733250-9EF8-48D7-8094-2679A3CC86BC}" type="CELLRANGE">
                      <a:rPr lang="en-US"/>
                      <a:pPr/>
                      <a:t>[CELLRANGE]</a:t>
                    </a:fld>
                    <a:r>
                      <a:rPr lang="en-US" baseline="0"/>
                      <a:t>, </a:t>
                    </a:r>
                    <a:fld id="{2583FB89-C679-4DD4-9B33-3259707CE1F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4EE-42B5-9BBC-60D65D7707A1}"/>
                </c:ext>
              </c:extLst>
            </c:dLbl>
            <c:dLbl>
              <c:idx val="17"/>
              <c:tx>
                <c:rich>
                  <a:bodyPr/>
                  <a:lstStyle/>
                  <a:p>
                    <a:fld id="{70A4CF55-2B69-4FE3-815D-2133E7077D93}" type="CELLRANGE">
                      <a:rPr lang="en-US"/>
                      <a:pPr/>
                      <a:t>[CELLRANGE]</a:t>
                    </a:fld>
                    <a:r>
                      <a:rPr lang="en-US" baseline="0"/>
                      <a:t>, </a:t>
                    </a:r>
                    <a:fld id="{A9AC91D1-BE4F-4D3E-8E00-5CC935EFCDF2}"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4EE-42B5-9BBC-60D65D7707A1}"/>
                </c:ext>
              </c:extLst>
            </c:dLbl>
            <c:dLbl>
              <c:idx val="18"/>
              <c:tx>
                <c:rich>
                  <a:bodyPr/>
                  <a:lstStyle/>
                  <a:p>
                    <a:fld id="{73A6CC9B-87DE-4EF1-9453-55D571B4B095}" type="CELLRANGE">
                      <a:rPr lang="en-US"/>
                      <a:pPr/>
                      <a:t>[CELLRANGE]</a:t>
                    </a:fld>
                    <a:r>
                      <a:rPr lang="en-US" baseline="0"/>
                      <a:t>, </a:t>
                    </a:r>
                    <a:fld id="{97308249-5A79-4F04-BBC3-3DE7B87DAE1C}"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4EE-42B5-9BBC-60D65D7707A1}"/>
                </c:ext>
              </c:extLst>
            </c:dLbl>
            <c:dLbl>
              <c:idx val="19"/>
              <c:tx>
                <c:rich>
                  <a:bodyPr/>
                  <a:lstStyle/>
                  <a:p>
                    <a:fld id="{D48FA038-7EC4-4EBE-931B-1FF5DF19C457}" type="CELLRANGE">
                      <a:rPr lang="en-US"/>
                      <a:pPr/>
                      <a:t>[CELLRANGE]</a:t>
                    </a:fld>
                    <a:r>
                      <a:rPr lang="en-US" baseline="0"/>
                      <a:t>, </a:t>
                    </a:r>
                    <a:fld id="{2ADE78B0-6F2E-49A4-858D-89FE09932CC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4EE-42B5-9BBC-60D65D7707A1}"/>
                </c:ext>
              </c:extLst>
            </c:dLbl>
            <c:dLbl>
              <c:idx val="20"/>
              <c:tx>
                <c:rich>
                  <a:bodyPr/>
                  <a:lstStyle/>
                  <a:p>
                    <a:fld id="{DAE6D8C1-C342-4A0D-A208-E858DCABCA76}" type="CELLRANGE">
                      <a:rPr lang="en-US"/>
                      <a:pPr/>
                      <a:t>[CELLRANGE]</a:t>
                    </a:fld>
                    <a:r>
                      <a:rPr lang="en-US" baseline="0"/>
                      <a:t>, </a:t>
                    </a:r>
                    <a:fld id="{603D0A0A-44F0-4DBF-8807-CD84F786A12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4EE-42B5-9BBC-60D65D7707A1}"/>
                </c:ext>
              </c:extLst>
            </c:dLbl>
            <c:dLbl>
              <c:idx val="21"/>
              <c:tx>
                <c:rich>
                  <a:bodyPr/>
                  <a:lstStyle/>
                  <a:p>
                    <a:fld id="{B403B201-F193-4664-BD89-EC1123A9DD1A}" type="CELLRANGE">
                      <a:rPr lang="en-US"/>
                      <a:pPr/>
                      <a:t>[CELLRANGE]</a:t>
                    </a:fld>
                    <a:r>
                      <a:rPr lang="en-US" baseline="0"/>
                      <a:t>, </a:t>
                    </a:r>
                    <a:fld id="{5DBD7142-7D86-43E7-96F8-FD2364164CC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4EE-42B5-9BBC-60D65D7707A1}"/>
                </c:ext>
              </c:extLst>
            </c:dLbl>
            <c:dLbl>
              <c:idx val="22"/>
              <c:tx>
                <c:rich>
                  <a:bodyPr/>
                  <a:lstStyle/>
                  <a:p>
                    <a:fld id="{17A01534-5594-4DBC-BE9D-EE11877AEF7A}" type="CELLRANGE">
                      <a:rPr lang="en-US"/>
                      <a:pPr/>
                      <a:t>[CELLRANGE]</a:t>
                    </a:fld>
                    <a:r>
                      <a:rPr lang="en-US" baseline="0"/>
                      <a:t>, </a:t>
                    </a:r>
                    <a:fld id="{81F7272C-52B1-4506-AAF0-292F885A56F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4EE-42B5-9BBC-60D65D7707A1}"/>
                </c:ext>
              </c:extLst>
            </c:dLbl>
            <c:dLbl>
              <c:idx val="23"/>
              <c:tx>
                <c:rich>
                  <a:bodyPr/>
                  <a:lstStyle/>
                  <a:p>
                    <a:fld id="{566786D2-D983-46BC-91EC-4494549E34A8}" type="CELLRANGE">
                      <a:rPr lang="en-US"/>
                      <a:pPr/>
                      <a:t>[CELLRANGE]</a:t>
                    </a:fld>
                    <a:r>
                      <a:rPr lang="en-US" baseline="0"/>
                      <a:t>, </a:t>
                    </a:r>
                    <a:fld id="{48B845D1-E857-441A-B78F-40D13E0BB1B2}"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4EE-42B5-9BBC-60D65D7707A1}"/>
                </c:ext>
              </c:extLst>
            </c:dLbl>
            <c:dLbl>
              <c:idx val="24"/>
              <c:tx>
                <c:rich>
                  <a:bodyPr/>
                  <a:lstStyle/>
                  <a:p>
                    <a:fld id="{250A8415-0B07-4BC6-8F37-10FC43D508E8}" type="CELLRANGE">
                      <a:rPr lang="en-US"/>
                      <a:pPr/>
                      <a:t>[CELLRANGE]</a:t>
                    </a:fld>
                    <a:r>
                      <a:rPr lang="en-US" baseline="0"/>
                      <a:t>, </a:t>
                    </a:r>
                    <a:fld id="{F48C675E-4CB5-422C-A562-CB8821B6FD14}"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4EE-42B5-9BBC-60D65D7707A1}"/>
                </c:ext>
              </c:extLst>
            </c:dLbl>
            <c:dLbl>
              <c:idx val="25"/>
              <c:tx>
                <c:rich>
                  <a:bodyPr/>
                  <a:lstStyle/>
                  <a:p>
                    <a:fld id="{648352EA-73BF-44AA-B74F-62D312468FCE}" type="CELLRANGE">
                      <a:rPr lang="en-US"/>
                      <a:pPr/>
                      <a:t>[CELLRANGE]</a:t>
                    </a:fld>
                    <a:r>
                      <a:rPr lang="en-US" baseline="0"/>
                      <a:t>, </a:t>
                    </a:r>
                    <a:fld id="{B495B2A4-0757-4B34-BE4A-F623E637BC44}"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4EE-42B5-9BBC-60D65D7707A1}"/>
                </c:ext>
              </c:extLst>
            </c:dLbl>
            <c:dLbl>
              <c:idx val="26"/>
              <c:tx>
                <c:rich>
                  <a:bodyPr/>
                  <a:lstStyle/>
                  <a:p>
                    <a:fld id="{F1FF00BD-E9F9-4A82-8CD4-BF68220C5872}" type="CELLRANGE">
                      <a:rPr lang="en-US"/>
                      <a:pPr/>
                      <a:t>[CELLRANGE]</a:t>
                    </a:fld>
                    <a:r>
                      <a:rPr lang="en-US" baseline="0"/>
                      <a:t>, </a:t>
                    </a:r>
                    <a:fld id="{A6739C85-18BD-4281-B6DD-E33BCF039227}"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4EE-42B5-9BBC-60D65D7707A1}"/>
                </c:ext>
              </c:extLst>
            </c:dLbl>
            <c:dLbl>
              <c:idx val="27"/>
              <c:tx>
                <c:rich>
                  <a:bodyPr/>
                  <a:lstStyle/>
                  <a:p>
                    <a:fld id="{8C5A861B-262C-4CE9-AD9D-40A83CDFC42E}" type="CELLRANGE">
                      <a:rPr lang="en-US"/>
                      <a:pPr/>
                      <a:t>[CELLRANGE]</a:t>
                    </a:fld>
                    <a:r>
                      <a:rPr lang="en-US" baseline="0"/>
                      <a:t>, </a:t>
                    </a:r>
                    <a:fld id="{B134CF70-31F0-4AC2-BF97-E747B69A0311}"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4EE-42B5-9BBC-60D65D7707A1}"/>
                </c:ext>
              </c:extLst>
            </c:dLbl>
            <c:dLbl>
              <c:idx val="28"/>
              <c:tx>
                <c:rich>
                  <a:bodyPr/>
                  <a:lstStyle/>
                  <a:p>
                    <a:fld id="{16B61891-EAC8-493B-8E38-B8E6F6BE0DC6}" type="CELLRANGE">
                      <a:rPr lang="en-US"/>
                      <a:pPr/>
                      <a:t>[CELLRANGE]</a:t>
                    </a:fld>
                    <a:r>
                      <a:rPr lang="en-US" baseline="0"/>
                      <a:t>, </a:t>
                    </a:r>
                    <a:fld id="{6ADFF229-6486-4AA6-9B21-D572E61AE0A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4EE-42B5-9BBC-60D65D770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Analysis!$Z$12:$Z$203</c:f>
              <c:strCache>
                <c:ptCount val="29"/>
                <c:pt idx="0">
                  <c:v>Production Technician I</c:v>
                </c:pt>
                <c:pt idx="1">
                  <c:v>Production Technician II</c:v>
                </c:pt>
                <c:pt idx="2">
                  <c:v>Area Sales Manager</c:v>
                </c:pt>
                <c:pt idx="3">
                  <c:v>Production Manager</c:v>
                </c:pt>
                <c:pt idx="4">
                  <c:v>IT Support</c:v>
                </c:pt>
                <c:pt idx="5">
                  <c:v>Data Analyst</c:v>
                </c:pt>
                <c:pt idx="6">
                  <c:v>Software Engineer</c:v>
                </c:pt>
                <c:pt idx="7">
                  <c:v>Sr. Network Engineer</c:v>
                </c:pt>
                <c:pt idx="8">
                  <c:v>BI Developer</c:v>
                </c:pt>
                <c:pt idx="9">
                  <c:v>Network Engineer</c:v>
                </c:pt>
                <c:pt idx="10">
                  <c:v>Senior BI Developer</c:v>
                </c:pt>
                <c:pt idx="11">
                  <c:v>Accountant I</c:v>
                </c:pt>
                <c:pt idx="12">
                  <c:v>Sales Manager</c:v>
                </c:pt>
                <c:pt idx="13">
                  <c:v>Sr. Accountant</c:v>
                </c:pt>
                <c:pt idx="14">
                  <c:v>Database Administrator</c:v>
                </c:pt>
                <c:pt idx="15">
                  <c:v>IT Director</c:v>
                </c:pt>
                <c:pt idx="16">
                  <c:v>Director of Operations</c:v>
                </c:pt>
                <c:pt idx="17">
                  <c:v>Data Architect</c:v>
                </c:pt>
                <c:pt idx="18">
                  <c:v>IT Manager - DB</c:v>
                </c:pt>
                <c:pt idx="19">
                  <c:v>Sr. DBA</c:v>
                </c:pt>
                <c:pt idx="20">
                  <c:v>Director of Sales</c:v>
                </c:pt>
                <c:pt idx="21">
                  <c:v>Shared Services Manager</c:v>
                </c:pt>
                <c:pt idx="22">
                  <c:v>BI Director</c:v>
                </c:pt>
                <c:pt idx="23">
                  <c:v>Software Engineering Manager</c:v>
                </c:pt>
                <c:pt idx="24">
                  <c:v>CIO</c:v>
                </c:pt>
                <c:pt idx="25">
                  <c:v>Administrative Assistant</c:v>
                </c:pt>
                <c:pt idx="26">
                  <c:v>President &amp; CEO</c:v>
                </c:pt>
                <c:pt idx="27">
                  <c:v>IT Manager - Infra</c:v>
                </c:pt>
                <c:pt idx="28">
                  <c:v>IT Manager - Support</c:v>
                </c:pt>
              </c:strCache>
            </c:strRef>
          </c:cat>
          <c:val>
            <c:numRef>
              <c:f>Analysis!$Z$12:$Z$203</c:f>
              <c:numCache>
                <c:formatCode>#,##0</c:formatCode>
                <c:ptCount val="29"/>
                <c:pt idx="0">
                  <c:v>85</c:v>
                </c:pt>
                <c:pt idx="1">
                  <c:v>31</c:v>
                </c:pt>
                <c:pt idx="2">
                  <c:v>23</c:v>
                </c:pt>
                <c:pt idx="3">
                  <c:v>9</c:v>
                </c:pt>
                <c:pt idx="4">
                  <c:v>8</c:v>
                </c:pt>
                <c:pt idx="5">
                  <c:v>6</c:v>
                </c:pt>
                <c:pt idx="6">
                  <c:v>6</c:v>
                </c:pt>
                <c:pt idx="7">
                  <c:v>5</c:v>
                </c:pt>
                <c:pt idx="8">
                  <c:v>4</c:v>
                </c:pt>
                <c:pt idx="9">
                  <c:v>4</c:v>
                </c:pt>
                <c:pt idx="10">
                  <c:v>3</c:v>
                </c:pt>
                <c:pt idx="11">
                  <c:v>3</c:v>
                </c:pt>
                <c:pt idx="12">
                  <c:v>2</c:v>
                </c:pt>
                <c:pt idx="13">
                  <c:v>2</c:v>
                </c:pt>
                <c:pt idx="14">
                  <c:v>2</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5="http://schemas.microsoft.com/office/drawing/2012/chart" uri="{02D57815-91ED-43cb-92C2-25804820EDAC}">
              <c15:datalabelsRange>
                <c15:f>Analysis!$Z$12:$Z$203</c15:f>
                <c15:dlblRangeCache>
                  <c:ptCount val="192"/>
                  <c:pt idx="0">
                    <c:v>41.1%</c:v>
                  </c:pt>
                  <c:pt idx="1">
                    <c:v>15.0%</c:v>
                  </c:pt>
                  <c:pt idx="2">
                    <c:v>11.1%</c:v>
                  </c:pt>
                  <c:pt idx="3">
                    <c:v>4.3%</c:v>
                  </c:pt>
                  <c:pt idx="4">
                    <c:v>3.9%</c:v>
                  </c:pt>
                  <c:pt idx="5">
                    <c:v>2.9%</c:v>
                  </c:pt>
                  <c:pt idx="6">
                    <c:v>2.9%</c:v>
                  </c:pt>
                  <c:pt idx="7">
                    <c:v>2.4%</c:v>
                  </c:pt>
                  <c:pt idx="8">
                    <c:v>1.9%</c:v>
                  </c:pt>
                  <c:pt idx="9">
                    <c:v>1.9%</c:v>
                  </c:pt>
                  <c:pt idx="10">
                    <c:v>1.4%</c:v>
                  </c:pt>
                  <c:pt idx="11">
                    <c:v>1.4%</c:v>
                  </c:pt>
                  <c:pt idx="12">
                    <c:v>1.0%</c:v>
                  </c:pt>
                  <c:pt idx="13">
                    <c:v>1.0%</c:v>
                  </c:pt>
                  <c:pt idx="14">
                    <c:v>1.0%</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100.0%</c:v>
                  </c:pt>
                </c15:dlblRangeCache>
              </c15:datalabelsRange>
            </c:ext>
            <c:ext xmlns:c16="http://schemas.microsoft.com/office/drawing/2014/chart" uri="{C3380CC4-5D6E-409C-BE32-E72D297353CC}">
              <c16:uniqueId val="{0000001D-C4EE-42B5-9BBC-60D65D7707A1}"/>
            </c:ext>
          </c:extLst>
        </c:ser>
        <c:ser>
          <c:idx val="1"/>
          <c:order val="1"/>
          <c:tx>
            <c:strRef>
              <c:f>Analysis!$Z$12:$Z$203</c:f>
              <c:strCache>
                <c:ptCount val="1"/>
                <c:pt idx="0">
                  <c:v>%</c:v>
                </c:pt>
              </c:strCache>
            </c:strRef>
          </c:tx>
          <c:spPr>
            <a:noFill/>
            <a:ln>
              <a:noFill/>
            </a:ln>
            <a:effectLst/>
          </c:spPr>
          <c:invertIfNegative val="0"/>
          <c:cat>
            <c:strRef>
              <c:f>Analysis!$Z$12:$Z$203</c:f>
              <c:strCache>
                <c:ptCount val="29"/>
                <c:pt idx="0">
                  <c:v>Production Technician I</c:v>
                </c:pt>
                <c:pt idx="1">
                  <c:v>Production Technician II</c:v>
                </c:pt>
                <c:pt idx="2">
                  <c:v>Area Sales Manager</c:v>
                </c:pt>
                <c:pt idx="3">
                  <c:v>Production Manager</c:v>
                </c:pt>
                <c:pt idx="4">
                  <c:v>IT Support</c:v>
                </c:pt>
                <c:pt idx="5">
                  <c:v>Data Analyst</c:v>
                </c:pt>
                <c:pt idx="6">
                  <c:v>Software Engineer</c:v>
                </c:pt>
                <c:pt idx="7">
                  <c:v>Sr. Network Engineer</c:v>
                </c:pt>
                <c:pt idx="8">
                  <c:v>BI Developer</c:v>
                </c:pt>
                <c:pt idx="9">
                  <c:v>Network Engineer</c:v>
                </c:pt>
                <c:pt idx="10">
                  <c:v>Senior BI Developer</c:v>
                </c:pt>
                <c:pt idx="11">
                  <c:v>Accountant I</c:v>
                </c:pt>
                <c:pt idx="12">
                  <c:v>Sales Manager</c:v>
                </c:pt>
                <c:pt idx="13">
                  <c:v>Sr. Accountant</c:v>
                </c:pt>
                <c:pt idx="14">
                  <c:v>Database Administrator</c:v>
                </c:pt>
                <c:pt idx="15">
                  <c:v>IT Director</c:v>
                </c:pt>
                <c:pt idx="16">
                  <c:v>Director of Operations</c:v>
                </c:pt>
                <c:pt idx="17">
                  <c:v>Data Architect</c:v>
                </c:pt>
                <c:pt idx="18">
                  <c:v>IT Manager - DB</c:v>
                </c:pt>
                <c:pt idx="19">
                  <c:v>Sr. DBA</c:v>
                </c:pt>
                <c:pt idx="20">
                  <c:v>Director of Sales</c:v>
                </c:pt>
                <c:pt idx="21">
                  <c:v>Shared Services Manager</c:v>
                </c:pt>
                <c:pt idx="22">
                  <c:v>BI Director</c:v>
                </c:pt>
                <c:pt idx="23">
                  <c:v>Software Engineering Manager</c:v>
                </c:pt>
                <c:pt idx="24">
                  <c:v>CIO</c:v>
                </c:pt>
                <c:pt idx="25">
                  <c:v>Administrative Assistant</c:v>
                </c:pt>
                <c:pt idx="26">
                  <c:v>President &amp; CEO</c:v>
                </c:pt>
                <c:pt idx="27">
                  <c:v>IT Manager - Infra</c:v>
                </c:pt>
                <c:pt idx="28">
                  <c:v>IT Manager - Support</c:v>
                </c:pt>
              </c:strCache>
            </c:strRef>
          </c:cat>
          <c:val>
            <c:numRef>
              <c:f>Analysis!$Z$12:$Z$203</c:f>
              <c:numCache>
                <c:formatCode>0.0%</c:formatCode>
                <c:ptCount val="29"/>
                <c:pt idx="0">
                  <c:v>0.41062801932367149</c:v>
                </c:pt>
                <c:pt idx="1">
                  <c:v>0.14975845410628019</c:v>
                </c:pt>
                <c:pt idx="2">
                  <c:v>0.1111111111111111</c:v>
                </c:pt>
                <c:pt idx="3">
                  <c:v>4.3478260869565216E-2</c:v>
                </c:pt>
                <c:pt idx="4">
                  <c:v>3.864734299516908E-2</c:v>
                </c:pt>
                <c:pt idx="5">
                  <c:v>2.8985507246376812E-2</c:v>
                </c:pt>
                <c:pt idx="6">
                  <c:v>2.8985507246376812E-2</c:v>
                </c:pt>
                <c:pt idx="7">
                  <c:v>2.4154589371980676E-2</c:v>
                </c:pt>
                <c:pt idx="8">
                  <c:v>1.932367149758454E-2</c:v>
                </c:pt>
                <c:pt idx="9">
                  <c:v>1.932367149758454E-2</c:v>
                </c:pt>
                <c:pt idx="10">
                  <c:v>1.4492753623188406E-2</c:v>
                </c:pt>
                <c:pt idx="11">
                  <c:v>1.4492753623188406E-2</c:v>
                </c:pt>
                <c:pt idx="12">
                  <c:v>9.6618357487922701E-3</c:v>
                </c:pt>
                <c:pt idx="13">
                  <c:v>9.6618357487922701E-3</c:v>
                </c:pt>
                <c:pt idx="14">
                  <c:v>9.6618357487922701E-3</c:v>
                </c:pt>
                <c:pt idx="15">
                  <c:v>4.830917874396135E-3</c:v>
                </c:pt>
                <c:pt idx="16">
                  <c:v>4.830917874396135E-3</c:v>
                </c:pt>
                <c:pt idx="17">
                  <c:v>4.830917874396135E-3</c:v>
                </c:pt>
                <c:pt idx="18">
                  <c:v>4.830917874396135E-3</c:v>
                </c:pt>
                <c:pt idx="19">
                  <c:v>4.830917874396135E-3</c:v>
                </c:pt>
                <c:pt idx="20">
                  <c:v>4.830917874396135E-3</c:v>
                </c:pt>
                <c:pt idx="21">
                  <c:v>4.830917874396135E-3</c:v>
                </c:pt>
                <c:pt idx="22">
                  <c:v>4.830917874396135E-3</c:v>
                </c:pt>
                <c:pt idx="23">
                  <c:v>4.830917874396135E-3</c:v>
                </c:pt>
                <c:pt idx="24">
                  <c:v>4.830917874396135E-3</c:v>
                </c:pt>
                <c:pt idx="25">
                  <c:v>4.830917874396135E-3</c:v>
                </c:pt>
                <c:pt idx="26">
                  <c:v>4.830917874396135E-3</c:v>
                </c:pt>
                <c:pt idx="27">
                  <c:v>4.830917874396135E-3</c:v>
                </c:pt>
                <c:pt idx="28">
                  <c:v>4.830917874396135E-3</c:v>
                </c:pt>
              </c:numCache>
            </c:numRef>
          </c:val>
          <c:extLst>
            <c:ext xmlns:c16="http://schemas.microsoft.com/office/drawing/2014/chart" uri="{C3380CC4-5D6E-409C-BE32-E72D297353CC}">
              <c16:uniqueId val="{0000001E-C4EE-42B5-9BBC-60D65D7707A1}"/>
            </c:ext>
          </c:extLst>
        </c:ser>
        <c:dLbls>
          <c:showLegendKey val="0"/>
          <c:showVal val="0"/>
          <c:showCatName val="0"/>
          <c:showSerName val="0"/>
          <c:showPercent val="0"/>
          <c:showBubbleSize val="0"/>
        </c:dLbls>
        <c:gapWidth val="80"/>
        <c:overlap val="100"/>
        <c:axId val="757679696"/>
        <c:axId val="757680776"/>
      </c:barChart>
      <c:catAx>
        <c:axId val="757679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757680776"/>
        <c:crosses val="autoZero"/>
        <c:auto val="1"/>
        <c:lblAlgn val="ctr"/>
        <c:lblOffset val="100"/>
        <c:noMultiLvlLbl val="0"/>
      </c:catAx>
      <c:valAx>
        <c:axId val="757680776"/>
        <c:scaling>
          <c:orientation val="minMax"/>
        </c:scaling>
        <c:delete val="1"/>
        <c:axPos val="t"/>
        <c:numFmt formatCode="#,##0" sourceLinked="1"/>
        <c:majorTickMark val="none"/>
        <c:minorTickMark val="none"/>
        <c:tickLblPos val="nextTo"/>
        <c:crossAx val="7576796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PROJECT.xlsx]Analysis!PT_ Age</c:name>
    <c:fmtId val="14"/>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699"/>
          </a:solidFill>
          <a:ln w="25400">
            <a:solidFill>
              <a:schemeClr val="lt1"/>
            </a:solidFill>
          </a:ln>
          <a:effectLst/>
          <a:sp3d contourW="25400">
            <a:contourClr>
              <a:schemeClr val="lt1"/>
            </a:contourClr>
          </a:sp3d>
        </c:spPr>
        <c:dLbl>
          <c:idx val="0"/>
          <c:spPr>
            <a:solidFill>
              <a:srgbClr val="FF66CC"/>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lumMod val="75000"/>
            </a:schemeClr>
          </a:solidFill>
          <a:ln w="25400">
            <a:solidFill>
              <a:schemeClr val="lt1"/>
            </a:solidFill>
          </a:ln>
          <a:effectLst/>
          <a:sp3d contourW="25400">
            <a:contourClr>
              <a:schemeClr val="lt1"/>
            </a:contourClr>
          </a:sp3d>
        </c:spPr>
        <c:dLbl>
          <c:idx val="0"/>
          <c:spPr>
            <a:solidFill>
              <a:srgbClr val="6666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6699"/>
          </a:solidFill>
          <a:ln w="25400">
            <a:solidFill>
              <a:schemeClr val="lt1"/>
            </a:solidFill>
          </a:ln>
          <a:effectLst/>
          <a:sp3d contourW="25400">
            <a:contourClr>
              <a:schemeClr val="lt1"/>
            </a:contourClr>
          </a:sp3d>
        </c:spPr>
        <c:dLbl>
          <c:idx val="0"/>
          <c:spPr>
            <a:solidFill>
              <a:srgbClr val="FF66CC"/>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lumMod val="75000"/>
            </a:schemeClr>
          </a:solidFill>
          <a:ln w="25400">
            <a:solidFill>
              <a:schemeClr val="lt1"/>
            </a:solidFill>
          </a:ln>
          <a:effectLst/>
          <a:sp3d contourW="25400">
            <a:contourClr>
              <a:schemeClr val="lt1"/>
            </a:contourClr>
          </a:sp3d>
        </c:spPr>
        <c:dLbl>
          <c:idx val="0"/>
          <c:spPr>
            <a:solidFill>
              <a:srgbClr val="6666FF"/>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solidFill>
            <a:srgbClr val="FF6699"/>
          </a:solidFill>
          <a:ln w="25400">
            <a:solidFill>
              <a:schemeClr val="lt1"/>
            </a:solidFill>
          </a:ln>
          <a:effectLst/>
          <a:sp3d contourW="25400">
            <a:contourClr>
              <a:schemeClr val="lt1"/>
            </a:contourClr>
          </a:sp3d>
        </c:spPr>
      </c:pivotFmt>
      <c:pivotFmt>
        <c:idx val="12"/>
        <c:spPr>
          <a:solidFill>
            <a:schemeClr val="accent1">
              <a:lumMod val="75000"/>
            </a:schemeClr>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0649532780494486E-2"/>
          <c:y val="0.1869388282729405"/>
          <c:w val="0.91754581622755105"/>
          <c:h val="0.7485212909616149"/>
        </c:manualLayout>
      </c:layout>
      <c:pie3DChart>
        <c:varyColors val="1"/>
        <c:ser>
          <c:idx val="0"/>
          <c:order val="0"/>
          <c:tx>
            <c:strRef>
              <c:f>Analysis!$AD$11</c:f>
              <c:strCache>
                <c:ptCount val="1"/>
                <c:pt idx="0">
                  <c:v>No. of Employee</c:v>
                </c:pt>
              </c:strCache>
            </c:strRef>
          </c:tx>
          <c:dPt>
            <c:idx val="0"/>
            <c:bubble3D val="0"/>
            <c:spPr>
              <a:solidFill>
                <a:srgbClr val="FF6699"/>
              </a:solidFill>
              <a:ln w="25400">
                <a:solidFill>
                  <a:schemeClr val="lt1"/>
                </a:solidFill>
              </a:ln>
              <a:effectLst/>
              <a:sp3d contourW="25400">
                <a:contourClr>
                  <a:schemeClr val="lt1"/>
                </a:contourClr>
              </a:sp3d>
            </c:spPr>
            <c:extLst>
              <c:ext xmlns:c16="http://schemas.microsoft.com/office/drawing/2014/chart" uri="{C3380CC4-5D6E-409C-BE32-E72D297353CC}">
                <c16:uniqueId val="{00000001-02A5-4809-B503-37402E12816E}"/>
              </c:ext>
            </c:extLst>
          </c:dPt>
          <c:dPt>
            <c:idx val="1"/>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02A5-4809-B503-37402E12816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Analysis!$AC$12:$AC$14</c:f>
              <c:strCache>
                <c:ptCount val="2"/>
                <c:pt idx="0">
                  <c:v>Female</c:v>
                </c:pt>
                <c:pt idx="1">
                  <c:v>Male</c:v>
                </c:pt>
              </c:strCache>
            </c:strRef>
          </c:cat>
          <c:val>
            <c:numRef>
              <c:f>Analysis!$AD$12:$AD$14</c:f>
              <c:numCache>
                <c:formatCode>#,##0</c:formatCode>
                <c:ptCount val="2"/>
                <c:pt idx="0">
                  <c:v>116</c:v>
                </c:pt>
                <c:pt idx="1">
                  <c:v>91</c:v>
                </c:pt>
              </c:numCache>
            </c:numRef>
          </c:val>
          <c:extLst>
            <c:ext xmlns:c16="http://schemas.microsoft.com/office/drawing/2014/chart" uri="{C3380CC4-5D6E-409C-BE32-E72D297353CC}">
              <c16:uniqueId val="{00000004-02A5-4809-B503-37402E12816E}"/>
            </c:ext>
          </c:extLst>
        </c:ser>
        <c:ser>
          <c:idx val="1"/>
          <c:order val="1"/>
          <c:tx>
            <c:strRef>
              <c:f>Analysis!$AE$11</c:f>
              <c:strCache>
                <c:ptCount val="1"/>
                <c:pt idx="0">
                  <c:v>%</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02A5-4809-B503-37402E12816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02A5-4809-B503-37402E1281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Analysis!$AC$12:$AC$14</c:f>
              <c:strCache>
                <c:ptCount val="2"/>
                <c:pt idx="0">
                  <c:v>Female</c:v>
                </c:pt>
                <c:pt idx="1">
                  <c:v>Male</c:v>
                </c:pt>
              </c:strCache>
            </c:strRef>
          </c:cat>
          <c:val>
            <c:numRef>
              <c:f>Analysis!$AE$12:$AE$14</c:f>
              <c:numCache>
                <c:formatCode>0.0%</c:formatCode>
                <c:ptCount val="2"/>
                <c:pt idx="0">
                  <c:v>0.56038647342995174</c:v>
                </c:pt>
                <c:pt idx="1">
                  <c:v>0.43961352657004832</c:v>
                </c:pt>
              </c:numCache>
            </c:numRef>
          </c:val>
          <c:extLst>
            <c:ext xmlns:c16="http://schemas.microsoft.com/office/drawing/2014/chart" uri="{C3380CC4-5D6E-409C-BE32-E72D297353CC}">
              <c16:uniqueId val="{00000009-02A5-4809-B503-37402E12816E}"/>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PROJECT.xlsx]Analysis!PT_Age Bracket</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F980F">
              <a:alpha val="8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1"/>
            </c:ext>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F980F">
              <a:alpha val="80000"/>
            </a:srgb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fld id="{AA169E63-EFC3-4273-A110-B42AA909817C}" type="CELLRANGE">
                  <a:rPr lang="en-US"/>
                  <a:pPr>
                    <a:defRPr sz="1000" b="1">
                      <a:solidFill>
                        <a:schemeClr val="bg2">
                          <a:lumMod val="25000"/>
                        </a:schemeClr>
                      </a:solidFill>
                    </a:defRPr>
                  </a:pPr>
                  <a:t>[CELLRANGE]</a:t>
                </a:fld>
                <a:endParaRPr lang="en-US" baseline="0"/>
              </a:p>
              <a:p>
                <a:pPr>
                  <a:defRPr sz="1000" b="1">
                    <a:solidFill>
                      <a:schemeClr val="bg2">
                        <a:lumMod val="25000"/>
                      </a:schemeClr>
                    </a:solidFill>
                  </a:defRPr>
                </a:pPr>
                <a:fld id="{E0216A82-0A5E-45C4-87D7-AE3695C457F8}" type="VALUE">
                  <a:rPr lang="en-US"/>
                  <a:pPr>
                    <a:defRPr sz="1000" b="1">
                      <a:solidFill>
                        <a:schemeClr val="bg2">
                          <a:lumMod val="25000"/>
                        </a:schemeClr>
                      </a:solidFill>
                    </a:defRPr>
                  </a:pPr>
                  <a:t>[VALUE]</a:t>
                </a:fld>
                <a:endParaRPr lang="en-PH"/>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5"/>
        <c:spPr>
          <a:solidFill>
            <a:srgbClr val="CF980F">
              <a:alpha val="80000"/>
            </a:srgb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fld id="{AC827624-BD97-42BC-AA34-02AE6B6BE2A1}" type="CELLRANGE">
                  <a:rPr lang="en-US"/>
                  <a:pPr>
                    <a:defRPr sz="1000" b="1">
                      <a:solidFill>
                        <a:schemeClr val="bg2">
                          <a:lumMod val="25000"/>
                        </a:schemeClr>
                      </a:solidFill>
                    </a:defRPr>
                  </a:pPr>
                  <a:t>[CELLRANGE]</a:t>
                </a:fld>
                <a:endParaRPr lang="en-US" baseline="0"/>
              </a:p>
              <a:p>
                <a:pPr>
                  <a:defRPr sz="1000" b="1">
                    <a:solidFill>
                      <a:schemeClr val="bg2">
                        <a:lumMod val="25000"/>
                      </a:schemeClr>
                    </a:solidFill>
                  </a:defRPr>
                </a:pPr>
                <a:fld id="{269A5FE8-C122-4045-B372-98AC6794861F}" type="VALUE">
                  <a:rPr lang="en-US"/>
                  <a:pPr>
                    <a:defRPr sz="1000" b="1">
                      <a:solidFill>
                        <a:schemeClr val="bg2">
                          <a:lumMod val="25000"/>
                        </a:schemeClr>
                      </a:solidFill>
                    </a:defRPr>
                  </a:pPr>
                  <a:t>[VALUE]</a:t>
                </a:fld>
                <a:endParaRPr lang="en-PH"/>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6"/>
        <c:spPr>
          <a:solidFill>
            <a:srgbClr val="CF980F">
              <a:alpha val="80000"/>
            </a:srgb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fld id="{1C6238E9-E20D-45EE-B877-68930474A11A}" type="CELLRANGE">
                  <a:rPr lang="en-US"/>
                  <a:pPr>
                    <a:defRPr sz="1000" b="1">
                      <a:solidFill>
                        <a:schemeClr val="bg2">
                          <a:lumMod val="25000"/>
                        </a:schemeClr>
                      </a:solidFill>
                    </a:defRPr>
                  </a:pPr>
                  <a:t>[CELLRANGE]</a:t>
                </a:fld>
                <a:endParaRPr lang="en-US" baseline="0"/>
              </a:p>
              <a:p>
                <a:pPr>
                  <a:defRPr sz="1000" b="1">
                    <a:solidFill>
                      <a:schemeClr val="bg2">
                        <a:lumMod val="25000"/>
                      </a:schemeClr>
                    </a:solidFill>
                  </a:defRPr>
                </a:pPr>
                <a:fld id="{A88A4148-D56F-440A-B0AB-3F9CF53E727D}" type="VALUE">
                  <a:rPr lang="en-US"/>
                  <a:pPr>
                    <a:defRPr sz="1000" b="1">
                      <a:solidFill>
                        <a:schemeClr val="bg2">
                          <a:lumMod val="25000"/>
                        </a:schemeClr>
                      </a:solidFill>
                    </a:defRPr>
                  </a:pPr>
                  <a:t>[VALUE]</a:t>
                </a:fld>
                <a:endParaRPr lang="en-PH"/>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7"/>
        <c:spPr>
          <a:solidFill>
            <a:srgbClr val="CF980F">
              <a:alpha val="80000"/>
            </a:srgb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fld id="{C2461B66-32A3-458E-A6FF-9B775A30449F}" type="CELLRANGE">
                  <a:rPr lang="en-US"/>
                  <a:pPr>
                    <a:defRPr sz="1000" b="1">
                      <a:solidFill>
                        <a:schemeClr val="bg2">
                          <a:lumMod val="25000"/>
                        </a:schemeClr>
                      </a:solidFill>
                    </a:defRPr>
                  </a:pPr>
                  <a:t>[CELLRANGE]</a:t>
                </a:fld>
                <a:endParaRPr lang="en-US" baseline="0"/>
              </a:p>
              <a:p>
                <a:pPr>
                  <a:defRPr sz="1000" b="1">
                    <a:solidFill>
                      <a:schemeClr val="bg2">
                        <a:lumMod val="25000"/>
                      </a:schemeClr>
                    </a:solidFill>
                  </a:defRPr>
                </a:pPr>
                <a:fld id="{847A3F68-EDCD-4D33-B0CA-F1C3D2C4B128}" type="VALUE">
                  <a:rPr lang="en-US"/>
                  <a:pPr>
                    <a:defRPr sz="1000" b="1">
                      <a:solidFill>
                        <a:schemeClr val="bg2">
                          <a:lumMod val="25000"/>
                        </a:schemeClr>
                      </a:solidFill>
                    </a:defRPr>
                  </a:pPr>
                  <a:t>[VALUE]</a:t>
                </a:fld>
                <a:endParaRPr lang="en-PH"/>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5.8902275769745646E-2"/>
          <c:y val="0.22222222222222221"/>
          <c:w val="0.88219544846050868"/>
          <c:h val="0.59250240061455728"/>
        </c:manualLayout>
      </c:layout>
      <c:barChart>
        <c:barDir val="col"/>
        <c:grouping val="clustered"/>
        <c:varyColors val="0"/>
        <c:ser>
          <c:idx val="0"/>
          <c:order val="0"/>
          <c:tx>
            <c:strRef>
              <c:f>Analysis!$AJ$13:$AJ$24</c:f>
              <c:strCache>
                <c:ptCount val="1"/>
                <c:pt idx="0">
                  <c:v>No. of Emp</c:v>
                </c:pt>
              </c:strCache>
            </c:strRef>
          </c:tx>
          <c:spPr>
            <a:solidFill>
              <a:srgbClr val="CF980F">
                <a:alpha val="80000"/>
              </a:srgbClr>
            </a:solidFill>
            <a:ln>
              <a:noFill/>
            </a:ln>
            <a:effectLst/>
          </c:spPr>
          <c:invertIfNegative val="0"/>
          <c:dPt>
            <c:idx val="0"/>
            <c:invertIfNegative val="0"/>
            <c:bubble3D val="0"/>
            <c:spPr>
              <a:solidFill>
                <a:srgbClr val="CF980F">
                  <a:alpha val="80000"/>
                </a:srgbClr>
              </a:solidFill>
              <a:ln>
                <a:noFill/>
              </a:ln>
              <a:effectLst/>
            </c:spPr>
            <c:extLst>
              <c:ext xmlns:c16="http://schemas.microsoft.com/office/drawing/2014/chart" uri="{C3380CC4-5D6E-409C-BE32-E72D297353CC}">
                <c16:uniqueId val="{00000003-B247-43B9-920A-5E029307A710}"/>
              </c:ext>
            </c:extLst>
          </c:dPt>
          <c:dPt>
            <c:idx val="1"/>
            <c:invertIfNegative val="0"/>
            <c:bubble3D val="0"/>
            <c:spPr>
              <a:solidFill>
                <a:srgbClr val="CF980F">
                  <a:alpha val="80000"/>
                </a:srgbClr>
              </a:solidFill>
              <a:ln>
                <a:noFill/>
              </a:ln>
              <a:effectLst/>
            </c:spPr>
            <c:extLst>
              <c:ext xmlns:c16="http://schemas.microsoft.com/office/drawing/2014/chart" uri="{C3380CC4-5D6E-409C-BE32-E72D297353CC}">
                <c16:uniqueId val="{00000004-B247-43B9-920A-5E029307A710}"/>
              </c:ext>
            </c:extLst>
          </c:dPt>
          <c:dPt>
            <c:idx val="2"/>
            <c:invertIfNegative val="0"/>
            <c:bubble3D val="0"/>
            <c:spPr>
              <a:solidFill>
                <a:srgbClr val="CF980F">
                  <a:alpha val="80000"/>
                </a:srgbClr>
              </a:solidFill>
              <a:ln>
                <a:noFill/>
              </a:ln>
              <a:effectLst/>
            </c:spPr>
            <c:extLst>
              <c:ext xmlns:c16="http://schemas.microsoft.com/office/drawing/2014/chart" uri="{C3380CC4-5D6E-409C-BE32-E72D297353CC}">
                <c16:uniqueId val="{00000005-B247-43B9-920A-5E029307A710}"/>
              </c:ext>
            </c:extLst>
          </c:dPt>
          <c:dPt>
            <c:idx val="3"/>
            <c:invertIfNegative val="0"/>
            <c:bubble3D val="0"/>
            <c:spPr>
              <a:solidFill>
                <a:srgbClr val="CF980F">
                  <a:alpha val="80000"/>
                </a:srgbClr>
              </a:solidFill>
              <a:ln>
                <a:noFill/>
              </a:ln>
              <a:effectLst/>
            </c:spPr>
            <c:extLst>
              <c:ext xmlns:c16="http://schemas.microsoft.com/office/drawing/2014/chart" uri="{C3380CC4-5D6E-409C-BE32-E72D297353CC}">
                <c16:uniqueId val="{00000006-B247-43B9-920A-5E029307A710}"/>
              </c:ext>
            </c:extLst>
          </c:dPt>
          <c:dLbls>
            <c:dLbl>
              <c:idx val="0"/>
              <c:tx>
                <c:rich>
                  <a:bodyPr/>
                  <a:lstStyle/>
                  <a:p>
                    <a:fld id="{AA169E63-EFC3-4273-A110-B42AA909817C}" type="CELLRANGE">
                      <a:rPr lang="en-US"/>
                      <a:pPr/>
                      <a:t>[CELLRANGE]</a:t>
                    </a:fld>
                    <a:endParaRPr lang="en-US" baseline="0"/>
                  </a:p>
                  <a:p>
                    <a:fld id="{E0216A82-0A5E-45C4-87D7-AE3695C457F8}" type="VALUE">
                      <a:rPr lang="en-US"/>
                      <a:pPr/>
                      <a:t>[VALUE]</a:t>
                    </a:fld>
                    <a:endParaRPr lang="en-PH"/>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247-43B9-920A-5E029307A710}"/>
                </c:ext>
              </c:extLst>
            </c:dLbl>
            <c:dLbl>
              <c:idx val="1"/>
              <c:tx>
                <c:rich>
                  <a:bodyPr/>
                  <a:lstStyle/>
                  <a:p>
                    <a:fld id="{AC827624-BD97-42BC-AA34-02AE6B6BE2A1}" type="CELLRANGE">
                      <a:rPr lang="en-US"/>
                      <a:pPr/>
                      <a:t>[CELLRANGE]</a:t>
                    </a:fld>
                    <a:endParaRPr lang="en-US" baseline="0"/>
                  </a:p>
                  <a:p>
                    <a:fld id="{269A5FE8-C122-4045-B372-98AC6794861F}" type="VALUE">
                      <a:rPr lang="en-US"/>
                      <a:pPr/>
                      <a:t>[VALUE]</a:t>
                    </a:fld>
                    <a:endParaRPr lang="en-PH"/>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247-43B9-920A-5E029307A710}"/>
                </c:ext>
              </c:extLst>
            </c:dLbl>
            <c:dLbl>
              <c:idx val="2"/>
              <c:tx>
                <c:rich>
                  <a:bodyPr/>
                  <a:lstStyle/>
                  <a:p>
                    <a:fld id="{1C6238E9-E20D-45EE-B877-68930474A11A}" type="CELLRANGE">
                      <a:rPr lang="en-US"/>
                      <a:pPr/>
                      <a:t>[CELLRANGE]</a:t>
                    </a:fld>
                    <a:endParaRPr lang="en-US" baseline="0"/>
                  </a:p>
                  <a:p>
                    <a:fld id="{A88A4148-D56F-440A-B0AB-3F9CF53E727D}" type="VALUE">
                      <a:rPr lang="en-US"/>
                      <a:pPr/>
                      <a:t>[VALUE]</a:t>
                    </a:fld>
                    <a:endParaRPr lang="en-PH"/>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247-43B9-920A-5E029307A710}"/>
                </c:ext>
              </c:extLst>
            </c:dLbl>
            <c:dLbl>
              <c:idx val="3"/>
              <c:tx>
                <c:rich>
                  <a:bodyPr/>
                  <a:lstStyle/>
                  <a:p>
                    <a:fld id="{C2461B66-32A3-458E-A6FF-9B775A30449F}" type="CELLRANGE">
                      <a:rPr lang="en-US"/>
                      <a:pPr/>
                      <a:t>[CELLRANGE]</a:t>
                    </a:fld>
                    <a:endParaRPr lang="en-US" baseline="0"/>
                  </a:p>
                  <a:p>
                    <a:fld id="{847A3F68-EDCD-4D33-B0CA-F1C3D2C4B128}" type="VALUE">
                      <a:rPr lang="en-US"/>
                      <a:pPr/>
                      <a:t>[VALUE]</a:t>
                    </a:fld>
                    <a:endParaRPr lang="en-PH"/>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247-43B9-920A-5E029307A71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Analysis!$AJ$13:$AJ$24</c:f>
              <c:strCache>
                <c:ptCount val="4"/>
                <c:pt idx="0">
                  <c:v>Below 20</c:v>
                </c:pt>
                <c:pt idx="1">
                  <c:v>30-49</c:v>
                </c:pt>
                <c:pt idx="2">
                  <c:v>50-59</c:v>
                </c:pt>
                <c:pt idx="3">
                  <c:v>60 and Above</c:v>
                </c:pt>
              </c:strCache>
            </c:strRef>
          </c:cat>
          <c:val>
            <c:numRef>
              <c:f>Analysis!$AJ$13:$AJ$24</c:f>
              <c:numCache>
                <c:formatCode>General</c:formatCode>
                <c:ptCount val="4"/>
                <c:pt idx="0">
                  <c:v>1</c:v>
                </c:pt>
                <c:pt idx="1">
                  <c:v>160</c:v>
                </c:pt>
                <c:pt idx="2">
                  <c:v>39</c:v>
                </c:pt>
                <c:pt idx="3">
                  <c:v>7</c:v>
                </c:pt>
              </c:numCache>
            </c:numRef>
          </c:val>
          <c:extLst>
            <c:ext xmlns:c15="http://schemas.microsoft.com/office/drawing/2012/chart" uri="{02D57815-91ED-43cb-92C2-25804820EDAC}">
              <c15:datalabelsRange>
                <c15:f>Analysis!$AJ$13:$AJ$24</c15:f>
                <c15:dlblRangeCache>
                  <c:ptCount val="12"/>
                  <c:pt idx="0">
                    <c:v>0.5%</c:v>
                  </c:pt>
                  <c:pt idx="1">
                    <c:v>77.3%</c:v>
                  </c:pt>
                  <c:pt idx="2">
                    <c:v>18.8%</c:v>
                  </c:pt>
                  <c:pt idx="3">
                    <c:v>3.4%</c:v>
                  </c:pt>
                  <c:pt idx="4">
                    <c:v>100.0%</c:v>
                  </c:pt>
                </c15:dlblRangeCache>
              </c15:datalabelsRange>
            </c:ext>
            <c:ext xmlns:c16="http://schemas.microsoft.com/office/drawing/2014/chart" uri="{C3380CC4-5D6E-409C-BE32-E72D297353CC}">
              <c16:uniqueId val="{00000000-B247-43B9-920A-5E029307A710}"/>
            </c:ext>
          </c:extLst>
        </c:ser>
        <c:ser>
          <c:idx val="1"/>
          <c:order val="1"/>
          <c:tx>
            <c:strRef>
              <c:f>Analysis!$AJ$13:$AJ$24</c:f>
              <c:strCache>
                <c:ptCount val="1"/>
                <c:pt idx="0">
                  <c:v>%</c:v>
                </c:pt>
              </c:strCache>
            </c:strRef>
          </c:tx>
          <c:spPr>
            <a:noFill/>
            <a:ln>
              <a:noFill/>
            </a:ln>
            <a:effectLst/>
          </c:spPr>
          <c:invertIfNegative val="0"/>
          <c:cat>
            <c:strRef>
              <c:f>Analysis!$AJ$13:$AJ$24</c:f>
              <c:strCache>
                <c:ptCount val="4"/>
                <c:pt idx="0">
                  <c:v>Below 20</c:v>
                </c:pt>
                <c:pt idx="1">
                  <c:v>30-49</c:v>
                </c:pt>
                <c:pt idx="2">
                  <c:v>50-59</c:v>
                </c:pt>
                <c:pt idx="3">
                  <c:v>60 and Above</c:v>
                </c:pt>
              </c:strCache>
            </c:strRef>
          </c:cat>
          <c:val>
            <c:numRef>
              <c:f>Analysis!$AJ$13:$AJ$24</c:f>
              <c:numCache>
                <c:formatCode>0.0%</c:formatCode>
                <c:ptCount val="4"/>
                <c:pt idx="0">
                  <c:v>4.8013516890163368E-3</c:v>
                </c:pt>
                <c:pt idx="1">
                  <c:v>0.77335411634520423</c:v>
                </c:pt>
                <c:pt idx="2">
                  <c:v>0.18805278250419427</c:v>
                </c:pt>
                <c:pt idx="3">
                  <c:v>3.3791749461585141E-2</c:v>
                </c:pt>
              </c:numCache>
            </c:numRef>
          </c:val>
          <c:extLst>
            <c:ext xmlns:c16="http://schemas.microsoft.com/office/drawing/2014/chart" uri="{C3380CC4-5D6E-409C-BE32-E72D297353CC}">
              <c16:uniqueId val="{00000001-B247-43B9-920A-5E029307A710}"/>
            </c:ext>
          </c:extLst>
        </c:ser>
        <c:dLbls>
          <c:showLegendKey val="0"/>
          <c:showVal val="0"/>
          <c:showCatName val="0"/>
          <c:showSerName val="0"/>
          <c:showPercent val="0"/>
          <c:showBubbleSize val="0"/>
        </c:dLbls>
        <c:gapWidth val="80"/>
        <c:overlap val="100"/>
        <c:axId val="757672856"/>
        <c:axId val="757674296"/>
      </c:barChart>
      <c:catAx>
        <c:axId val="757672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674296"/>
        <c:crosses val="autoZero"/>
        <c:auto val="1"/>
        <c:lblAlgn val="ctr"/>
        <c:lblOffset val="100"/>
        <c:noMultiLvlLbl val="0"/>
      </c:catAx>
      <c:valAx>
        <c:axId val="757674296"/>
        <c:scaling>
          <c:orientation val="minMax"/>
        </c:scaling>
        <c:delete val="1"/>
        <c:axPos val="l"/>
        <c:numFmt formatCode="General" sourceLinked="1"/>
        <c:majorTickMark val="none"/>
        <c:minorTickMark val="none"/>
        <c:tickLblPos val="nextTo"/>
        <c:crossAx val="757672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43000">
                    <a:schemeClr val="accent4">
                      <a:lumMod val="75000"/>
                    </a:schemeClr>
                  </a:gs>
                  <a:gs pos="71000">
                    <a:schemeClr val="accent6">
                      <a:lumMod val="75000"/>
                    </a:schemeClr>
                  </a:gs>
                  <a:gs pos="89000">
                    <a:schemeClr val="accent5">
                      <a:lumMod val="75000"/>
                    </a:schemeClr>
                  </a:gs>
                  <a:gs pos="100000">
                    <a:schemeClr val="accent1">
                      <a:lumMod val="30000"/>
                      <a:lumOff val="70000"/>
                    </a:schemeClr>
                  </a:gs>
                </a:gsLst>
                <a:lin ang="42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4200000" scaled="0"/>
                </a:gradFill>
              </a:ln>
              <a:effectLst/>
            </c:spPr>
            <c:extLst>
              <c:ext xmlns:c16="http://schemas.microsoft.com/office/drawing/2014/chart" uri="{C3380CC4-5D6E-409C-BE32-E72D297353CC}">
                <c16:uniqueId val="{00000001-EDEC-490E-A3E3-61B8585CB220}"/>
              </c:ext>
            </c:extLst>
          </c:dPt>
          <c:dPt>
            <c:idx val="1"/>
            <c:bubble3D val="0"/>
            <c:spPr>
              <a:noFill/>
              <a:ln w="19050">
                <a:noFill/>
              </a:ln>
              <a:effectLst/>
            </c:spPr>
            <c:extLst>
              <c:ext xmlns:c16="http://schemas.microsoft.com/office/drawing/2014/chart" uri="{C3380CC4-5D6E-409C-BE32-E72D297353CC}">
                <c16:uniqueId val="{00000003-EDEC-490E-A3E3-61B8585CB220}"/>
              </c:ext>
            </c:extLst>
          </c:dPt>
          <c:val>
            <c:numRef>
              <c:f>Analysis!$Q$15:$Q$16</c:f>
              <c:numCache>
                <c:formatCode>General</c:formatCode>
                <c:ptCount val="2"/>
                <c:pt idx="0">
                  <c:v>0.77813504823151125</c:v>
                </c:pt>
                <c:pt idx="1">
                  <c:v>0.22186495176848869</c:v>
                </c:pt>
              </c:numCache>
            </c:numRef>
          </c:val>
          <c:extLst>
            <c:ext xmlns:c16="http://schemas.microsoft.com/office/drawing/2014/chart" uri="{C3380CC4-5D6E-409C-BE32-E72D297353CC}">
              <c16:uniqueId val="{00000004-EDEC-490E-A3E3-61B8585CB220}"/>
            </c:ext>
          </c:extLst>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PROJECT.xlsx]Analysis!PT_ Recruitment source</c:name>
    <c:fmtId val="22"/>
  </c:pivotSource>
  <c:chart>
    <c:autoTitleDeleted val="1"/>
    <c:pivotFmts>
      <c:pivotFmt>
        <c:idx val="0"/>
        <c:spPr>
          <a:solidFill>
            <a:srgbClr val="99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1"/>
            </c:ext>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ACCD2624-980E-4EC6-B0E5-9C3C1370FABC}"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CC404195-F15B-4726-A97B-E3B21F0C880D}"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BF675A0E-CB87-4BF3-9E43-13609E270CB6}"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944C66CF-F4CC-4865-9A71-8C4CA9BCF429}"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4"/>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08C91663-2567-4423-AF1D-7F780EC4F4B8}"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D78BD307-5D26-4080-B94F-25257B10908D}"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5"/>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7DDDC76D-1579-46BB-B3F9-D17D5336950B}"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5C849D1F-F178-4018-B477-7A0B2CE74A14}"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6"/>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BBE94357-2713-43A4-A88E-E5751D0EA107}"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5E985EE8-47F1-4629-BA0F-BA27A4837895}"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7"/>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B0F22BAD-F4BB-4594-A79A-48C1DA9369E2}"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A1F040C6-BDE8-40A5-ADBE-2671A1D1224F}"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8"/>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E3DDC91F-9D46-4440-B3F6-0FC718488837}"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E597C808-F6F9-4B07-8A3E-FBFF4ADD70B4}"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9"/>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E4187045-701A-452E-B95F-EB71A0040A09}"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2D2ADB70-CB6D-4413-A4FE-B92E720DC6B0}"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0"/>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E46AC872-F6B4-4613-88FE-1B790E1FCC78}"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1168514F-2876-49EC-A3F3-6CE52DDF427C}"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1"/>
        <c:spPr>
          <a:solidFill>
            <a:srgbClr val="99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showDataLabelsRange val="1"/>
            </c:ext>
          </c:extLst>
        </c:dLbl>
      </c:pivotFmt>
      <c:pivotFmt>
        <c:idx val="12"/>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18FAC258-B9EC-494C-8B45-33737DB48337}"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508EDEB0-F96C-4594-BC84-09A9360776AD}"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4"/>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69020F66-6B7A-4B7B-B75E-BCFB5A3A3E58}"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C8F6D590-963F-411B-B93D-A848244E3D86}"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5"/>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70317EEB-AB1C-4C05-8E56-67D24B0B93F7}"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CEF99605-4191-4181-8553-B05153CDEA29}"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6"/>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BEE231D2-D443-439E-B5AB-9018FC264EC6}"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7A0B034A-3594-4927-8BD1-ED03122B8A65}"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7"/>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FB9F810D-ECF6-49AF-97BF-B1E076FBE3A0}"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D9AB86E7-95AE-4C06-A13F-3BC25F643C39}"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8"/>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866A22E6-0C38-46C8-9CA3-95051E5FE794}"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6A993652-B61D-4B11-8AC2-B1810EDB7262}"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19"/>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13D6B9A0-3508-4160-994F-2147F8601A80}"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57FEB841-CB74-4E09-9AAB-BCC2DE6E9E90}"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0"/>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F42738A4-EE8A-48F9-9171-DCD53FE34EB7}"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BC53690F-A5DF-48E0-9E90-9E89FA540F53}"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1"/>
        <c:spPr>
          <a:solidFill>
            <a:srgbClr val="99FF66"/>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927C6E28-7FF8-4E84-BB87-281686331FF1}" type="CELLRANGE">
                  <a:rPr lang="en-US"/>
                  <a:pPr>
                    <a:defRPr sz="1050" b="0" i="0" u="none" strike="noStrike" kern="1200" baseline="0">
                      <a:solidFill>
                        <a:schemeClr val="tx1">
                          <a:lumMod val="85000"/>
                          <a:lumOff val="15000"/>
                        </a:schemeClr>
                      </a:solidFill>
                      <a:latin typeface="+mn-lt"/>
                      <a:ea typeface="+mn-ea"/>
                      <a:cs typeface="+mn-cs"/>
                    </a:defRPr>
                  </a:pPr>
                  <a:t>[CELLRANGE]</a:t>
                </a:fld>
                <a:r>
                  <a:rPr lang="en-US" baseline="0"/>
                  <a:t>, </a:t>
                </a:r>
                <a:fld id="{51E3D769-E0FB-4B64-B1B4-1BEDD0608BEC}" type="VALUE">
                  <a:rPr lang="en-US" baseline="0"/>
                  <a:pPr>
                    <a:defRPr sz="1050" b="0" i="0" u="none" strike="noStrike" kern="1200" baseline="0">
                      <a:solidFill>
                        <a:schemeClr val="tx1">
                          <a:lumMod val="85000"/>
                          <a:lumOff val="1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2"/>
        <c:spPr>
          <a:solidFill>
            <a:srgbClr val="FF9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Lst>
        </c:dLbl>
      </c:pivotFmt>
      <c:pivotFmt>
        <c:idx val="2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DDF71290-5563-4B67-80E1-9D51B4BA1245}" type="CELLRANGE">
                  <a:rPr lang="en-US"/>
                  <a:pPr>
                    <a:defRPr sz="1050">
                      <a:solidFill>
                        <a:schemeClr val="tx1">
                          <a:lumMod val="85000"/>
                          <a:lumOff val="15000"/>
                        </a:schemeClr>
                      </a:solidFill>
                    </a:defRPr>
                  </a:pPr>
                  <a:t>[CELLRANGE]</a:t>
                </a:fld>
                <a:r>
                  <a:rPr lang="en-US" baseline="0"/>
                  <a:t>, </a:t>
                </a:r>
                <a:fld id="{99BBB3AA-A0C8-4B78-AC99-0C29E10DFBF1}"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5"/>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B8F69370-D989-40C7-8770-4DE0BED10BC3}" type="CELLRANGE">
                  <a:rPr lang="en-US"/>
                  <a:pPr>
                    <a:defRPr sz="1050">
                      <a:solidFill>
                        <a:schemeClr val="tx1">
                          <a:lumMod val="85000"/>
                          <a:lumOff val="15000"/>
                        </a:schemeClr>
                      </a:solidFill>
                    </a:defRPr>
                  </a:pPr>
                  <a:t>[CELLRANGE]</a:t>
                </a:fld>
                <a:r>
                  <a:rPr lang="en-US" baseline="0"/>
                  <a:t>, </a:t>
                </a:r>
                <a:fld id="{59365525-CBC0-47C2-8580-6DC0233087AD}"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6"/>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749AB1ED-1693-4C72-B820-33A590DB1B90}" type="CELLRANGE">
                  <a:rPr lang="en-US"/>
                  <a:pPr>
                    <a:defRPr sz="1050">
                      <a:solidFill>
                        <a:schemeClr val="tx1">
                          <a:lumMod val="85000"/>
                          <a:lumOff val="15000"/>
                        </a:schemeClr>
                      </a:solidFill>
                    </a:defRPr>
                  </a:pPr>
                  <a:t>[CELLRANGE]</a:t>
                </a:fld>
                <a:r>
                  <a:rPr lang="en-US" baseline="0"/>
                  <a:t>, </a:t>
                </a:r>
                <a:fld id="{D86BD261-D6E1-42A5-BEF3-23C9A4D02988}"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7"/>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CBEE1D89-E15B-49B1-9166-90E41106FBF4}" type="CELLRANGE">
                  <a:rPr lang="en-US"/>
                  <a:pPr>
                    <a:defRPr sz="1050">
                      <a:solidFill>
                        <a:schemeClr val="tx1">
                          <a:lumMod val="85000"/>
                          <a:lumOff val="15000"/>
                        </a:schemeClr>
                      </a:solidFill>
                    </a:defRPr>
                  </a:pPr>
                  <a:t>[CELLRANGE]</a:t>
                </a:fld>
                <a:r>
                  <a:rPr lang="en-US" baseline="0"/>
                  <a:t>, </a:t>
                </a:r>
                <a:fld id="{062A1184-B204-431B-BCD9-2BCB9C7E3C2A}"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8"/>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37628DD4-FD4C-4659-BDA4-D1C5166C750D}" type="CELLRANGE">
                  <a:rPr lang="en-US"/>
                  <a:pPr>
                    <a:defRPr sz="1050">
                      <a:solidFill>
                        <a:schemeClr val="tx1">
                          <a:lumMod val="85000"/>
                          <a:lumOff val="15000"/>
                        </a:schemeClr>
                      </a:solidFill>
                    </a:defRPr>
                  </a:pPr>
                  <a:t>[CELLRANGE]</a:t>
                </a:fld>
                <a:r>
                  <a:rPr lang="en-US" baseline="0"/>
                  <a:t>, </a:t>
                </a:r>
                <a:fld id="{51682334-9166-4E38-9841-6FD9BE0FAA5A}"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29"/>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8AF84381-3E47-4453-B6BD-5F0C36F28B41}" type="CELLRANGE">
                  <a:rPr lang="en-US"/>
                  <a:pPr>
                    <a:defRPr sz="1050">
                      <a:solidFill>
                        <a:schemeClr val="tx1">
                          <a:lumMod val="85000"/>
                          <a:lumOff val="15000"/>
                        </a:schemeClr>
                      </a:solidFill>
                    </a:defRPr>
                  </a:pPr>
                  <a:t>[CELLRANGE]</a:t>
                </a:fld>
                <a:r>
                  <a:rPr lang="en-US" baseline="0"/>
                  <a:t>, </a:t>
                </a:r>
                <a:fld id="{8D65E04A-E2AB-4489-9EC6-69DDE29A80D6}"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0"/>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52BB3B6F-F8CC-4889-8967-9B79E84732CF}" type="CELLRANGE">
                  <a:rPr lang="en-US"/>
                  <a:pPr>
                    <a:defRPr sz="1050">
                      <a:solidFill>
                        <a:schemeClr val="tx1">
                          <a:lumMod val="85000"/>
                          <a:lumOff val="15000"/>
                        </a:schemeClr>
                      </a:solidFill>
                    </a:defRPr>
                  </a:pPr>
                  <a:t>[CELLRANGE]</a:t>
                </a:fld>
                <a:r>
                  <a:rPr lang="en-US" baseline="0"/>
                  <a:t>, </a:t>
                </a:r>
                <a:fld id="{76E1751D-39DA-4BEC-AB1F-535E001459DD}"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1"/>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D750BA33-576A-4147-8E34-C4E87C0C04F7}" type="CELLRANGE">
                  <a:rPr lang="en-US"/>
                  <a:pPr>
                    <a:defRPr sz="1050">
                      <a:solidFill>
                        <a:schemeClr val="tx1">
                          <a:lumMod val="85000"/>
                          <a:lumOff val="15000"/>
                        </a:schemeClr>
                      </a:solidFill>
                    </a:defRPr>
                  </a:pPr>
                  <a:t>[CELLRANGE]</a:t>
                </a:fld>
                <a:r>
                  <a:rPr lang="en-US" baseline="0"/>
                  <a:t>, </a:t>
                </a:r>
                <a:fld id="{EEEB8010-74CC-40DA-86E7-016F9DB50D2E}"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2"/>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fld id="{C0024755-F7B3-47DF-BBA0-31AA4C03747A}" type="CELLRANGE">
                  <a:rPr lang="en-US"/>
                  <a:pPr>
                    <a:defRPr sz="1050">
                      <a:solidFill>
                        <a:schemeClr val="tx1">
                          <a:lumMod val="85000"/>
                          <a:lumOff val="15000"/>
                        </a:schemeClr>
                      </a:solidFill>
                    </a:defRPr>
                  </a:pPr>
                  <a:t>[CELLRANGE]</a:t>
                </a:fld>
                <a:r>
                  <a:rPr lang="en-US" baseline="0"/>
                  <a:t>, </a:t>
                </a:r>
                <a:fld id="{244AFBED-553F-4071-A598-520AB9E9086A}" type="VALUE">
                  <a:rPr lang="en-US" baseline="0"/>
                  <a:pPr>
                    <a:defRPr sz="1050">
                      <a:solidFill>
                        <a:schemeClr val="tx1">
                          <a:lumMod val="85000"/>
                          <a:lumOff val="15000"/>
                        </a:schemeClr>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Lst>
        </c:dLbl>
      </c:pivotFmt>
      <c:pivotFmt>
        <c:idx val="33"/>
        <c:spPr>
          <a:solidFill>
            <a:srgbClr val="FF9933"/>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15:xForSave val="1"/>
              <c15:showDataLabelsRange val="1"/>
            </c:ext>
          </c:extLst>
        </c:dLbl>
      </c:pivotFmt>
    </c:pivotFmts>
    <c:plotArea>
      <c:layout>
        <c:manualLayout>
          <c:layoutTarget val="inner"/>
          <c:xMode val="edge"/>
          <c:yMode val="edge"/>
          <c:x val="0.32393503937007873"/>
          <c:y val="0.17592592592592593"/>
          <c:w val="0.61495384951881005"/>
          <c:h val="0.77314814814814814"/>
        </c:manualLayout>
      </c:layout>
      <c:barChart>
        <c:barDir val="bar"/>
        <c:grouping val="clustered"/>
        <c:varyColors val="0"/>
        <c:ser>
          <c:idx val="0"/>
          <c:order val="0"/>
          <c:tx>
            <c:strRef>
              <c:f>Analysis!$AO$13:$AO$33</c:f>
              <c:strCache>
                <c:ptCount val="1"/>
                <c:pt idx="0">
                  <c:v>No. Recruitment Source</c:v>
                </c:pt>
              </c:strCache>
            </c:strRef>
          </c:tx>
          <c:spPr>
            <a:solidFill>
              <a:srgbClr val="FF9933"/>
            </a:solidFill>
            <a:ln>
              <a:noFill/>
            </a:ln>
            <a:effectLst/>
          </c:spPr>
          <c:invertIfNegative val="0"/>
          <c:dLbls>
            <c:dLbl>
              <c:idx val="0"/>
              <c:tx>
                <c:rich>
                  <a:bodyPr/>
                  <a:lstStyle/>
                  <a:p>
                    <a:fld id="{DDF71290-5563-4B67-80E1-9D51B4BA1245}" type="CELLRANGE">
                      <a:rPr lang="en-US"/>
                      <a:pPr/>
                      <a:t>[CELLRANGE]</a:t>
                    </a:fld>
                    <a:r>
                      <a:rPr lang="en-US" baseline="0"/>
                      <a:t>, </a:t>
                    </a:r>
                    <a:fld id="{99BBB3AA-A0C8-4B78-AC99-0C29E10DFBF1}"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F1D-4C24-836B-B171B9DAE420}"/>
                </c:ext>
              </c:extLst>
            </c:dLbl>
            <c:dLbl>
              <c:idx val="1"/>
              <c:tx>
                <c:rich>
                  <a:bodyPr/>
                  <a:lstStyle/>
                  <a:p>
                    <a:fld id="{B8F69370-D989-40C7-8770-4DE0BED10BC3}" type="CELLRANGE">
                      <a:rPr lang="en-US"/>
                      <a:pPr/>
                      <a:t>[CELLRANGE]</a:t>
                    </a:fld>
                    <a:r>
                      <a:rPr lang="en-US" baseline="0"/>
                      <a:t>, </a:t>
                    </a:r>
                    <a:fld id="{59365525-CBC0-47C2-8580-6DC0233087AD}"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F1D-4C24-836B-B171B9DAE420}"/>
                </c:ext>
              </c:extLst>
            </c:dLbl>
            <c:dLbl>
              <c:idx val="2"/>
              <c:tx>
                <c:rich>
                  <a:bodyPr/>
                  <a:lstStyle/>
                  <a:p>
                    <a:fld id="{749AB1ED-1693-4C72-B820-33A590DB1B90}" type="CELLRANGE">
                      <a:rPr lang="en-US"/>
                      <a:pPr/>
                      <a:t>[CELLRANGE]</a:t>
                    </a:fld>
                    <a:r>
                      <a:rPr lang="en-US" baseline="0"/>
                      <a:t>, </a:t>
                    </a:r>
                    <a:fld id="{D86BD261-D6E1-42A5-BEF3-23C9A4D02988}"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F1D-4C24-836B-B171B9DAE420}"/>
                </c:ext>
              </c:extLst>
            </c:dLbl>
            <c:dLbl>
              <c:idx val="3"/>
              <c:tx>
                <c:rich>
                  <a:bodyPr/>
                  <a:lstStyle/>
                  <a:p>
                    <a:fld id="{CBEE1D89-E15B-49B1-9166-90E41106FBF4}" type="CELLRANGE">
                      <a:rPr lang="en-US"/>
                      <a:pPr/>
                      <a:t>[CELLRANGE]</a:t>
                    </a:fld>
                    <a:r>
                      <a:rPr lang="en-US" baseline="0"/>
                      <a:t>, </a:t>
                    </a:r>
                    <a:fld id="{062A1184-B204-431B-BCD9-2BCB9C7E3C2A}"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F1D-4C24-836B-B171B9DAE420}"/>
                </c:ext>
              </c:extLst>
            </c:dLbl>
            <c:dLbl>
              <c:idx val="4"/>
              <c:tx>
                <c:rich>
                  <a:bodyPr/>
                  <a:lstStyle/>
                  <a:p>
                    <a:fld id="{37628DD4-FD4C-4659-BDA4-D1C5166C750D}" type="CELLRANGE">
                      <a:rPr lang="en-US"/>
                      <a:pPr/>
                      <a:t>[CELLRANGE]</a:t>
                    </a:fld>
                    <a:r>
                      <a:rPr lang="en-US" baseline="0"/>
                      <a:t>, </a:t>
                    </a:r>
                    <a:fld id="{51682334-9166-4E38-9841-6FD9BE0FAA5A}"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F1D-4C24-836B-B171B9DAE420}"/>
                </c:ext>
              </c:extLst>
            </c:dLbl>
            <c:dLbl>
              <c:idx val="5"/>
              <c:tx>
                <c:rich>
                  <a:bodyPr/>
                  <a:lstStyle/>
                  <a:p>
                    <a:fld id="{8AF84381-3E47-4453-B6BD-5F0C36F28B41}" type="CELLRANGE">
                      <a:rPr lang="en-US"/>
                      <a:pPr/>
                      <a:t>[CELLRANGE]</a:t>
                    </a:fld>
                    <a:r>
                      <a:rPr lang="en-US" baseline="0"/>
                      <a:t>, </a:t>
                    </a:r>
                    <a:fld id="{8D65E04A-E2AB-4489-9EC6-69DDE29A80D6}"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F1D-4C24-836B-B171B9DAE420}"/>
                </c:ext>
              </c:extLst>
            </c:dLbl>
            <c:dLbl>
              <c:idx val="6"/>
              <c:tx>
                <c:rich>
                  <a:bodyPr/>
                  <a:lstStyle/>
                  <a:p>
                    <a:fld id="{52BB3B6F-F8CC-4889-8967-9B79E84732CF}" type="CELLRANGE">
                      <a:rPr lang="en-US"/>
                      <a:pPr/>
                      <a:t>[CELLRANGE]</a:t>
                    </a:fld>
                    <a:r>
                      <a:rPr lang="en-US" baseline="0"/>
                      <a:t>, </a:t>
                    </a:r>
                    <a:fld id="{76E1751D-39DA-4BEC-AB1F-535E001459DD}"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F1D-4C24-836B-B171B9DAE420}"/>
                </c:ext>
              </c:extLst>
            </c:dLbl>
            <c:dLbl>
              <c:idx val="7"/>
              <c:tx>
                <c:rich>
                  <a:bodyPr/>
                  <a:lstStyle/>
                  <a:p>
                    <a:fld id="{D750BA33-576A-4147-8E34-C4E87C0C04F7}" type="CELLRANGE">
                      <a:rPr lang="en-US"/>
                      <a:pPr/>
                      <a:t>[CELLRANGE]</a:t>
                    </a:fld>
                    <a:r>
                      <a:rPr lang="en-US" baseline="0"/>
                      <a:t>, </a:t>
                    </a:r>
                    <a:fld id="{EEEB8010-74CC-40DA-86E7-016F9DB50D2E}"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F1D-4C24-836B-B171B9DAE420}"/>
                </c:ext>
              </c:extLst>
            </c:dLbl>
            <c:dLbl>
              <c:idx val="8"/>
              <c:tx>
                <c:rich>
                  <a:bodyPr/>
                  <a:lstStyle/>
                  <a:p>
                    <a:fld id="{C0024755-F7B3-47DF-BBA0-31AA4C03747A}" type="CELLRANGE">
                      <a:rPr lang="en-US"/>
                      <a:pPr/>
                      <a:t>[CELLRANGE]</a:t>
                    </a:fld>
                    <a:r>
                      <a:rPr lang="en-US" baseline="0"/>
                      <a:t>, </a:t>
                    </a:r>
                    <a:fld id="{244AFBED-553F-4071-A598-520AB9E9086A}" type="VALUE">
                      <a:rPr lang="en-US" baseline="0"/>
                      <a:pPr/>
                      <a:t>[VALUE]</a:t>
                    </a:fld>
                    <a:endParaRPr lang="en-US" baseline="0"/>
                  </a:p>
                </c:rich>
              </c:tx>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F1D-4C24-836B-B171B9DAE420}"/>
                </c:ext>
              </c:extLst>
            </c:dLbl>
            <c:dLbl>
              <c:idx val="9"/>
              <c:tx>
                <c:rich>
                  <a:bodyPr/>
                  <a:lstStyle/>
                  <a:p>
                    <a:endParaRPr lang="en-US"/>
                  </a:p>
                </c:rich>
              </c:tx>
              <c:showLegendKey val="0"/>
              <c:showVal val="1"/>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B-4F1D-4C24-836B-B171B9DAE420}"/>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Analysis!$AO$13:$AO$33</c:f>
              <c:strCache>
                <c:ptCount val="10"/>
                <c:pt idx="0">
                  <c:v>Indeed</c:v>
                </c:pt>
                <c:pt idx="1">
                  <c:v>LinkedIn</c:v>
                </c:pt>
                <c:pt idx="2">
                  <c:v>Google Search</c:v>
                </c:pt>
                <c:pt idx="3">
                  <c:v>Employee Referral</c:v>
                </c:pt>
                <c:pt idx="4">
                  <c:v>Diversity Job Fair</c:v>
                </c:pt>
                <c:pt idx="5">
                  <c:v>CareerBuilder</c:v>
                </c:pt>
                <c:pt idx="6">
                  <c:v>Website</c:v>
                </c:pt>
                <c:pt idx="7">
                  <c:v>Other</c:v>
                </c:pt>
                <c:pt idx="8">
                  <c:v>On-line Web application</c:v>
                </c:pt>
                <c:pt idx="9">
                  <c:v>(blank)</c:v>
                </c:pt>
              </c:strCache>
            </c:strRef>
          </c:cat>
          <c:val>
            <c:numRef>
              <c:f>Analysis!$AO$13:$AO$33</c:f>
              <c:numCache>
                <c:formatCode>General</c:formatCode>
                <c:ptCount val="10"/>
                <c:pt idx="0">
                  <c:v>87</c:v>
                </c:pt>
                <c:pt idx="1">
                  <c:v>76</c:v>
                </c:pt>
                <c:pt idx="2">
                  <c:v>49</c:v>
                </c:pt>
                <c:pt idx="3">
                  <c:v>31</c:v>
                </c:pt>
                <c:pt idx="4">
                  <c:v>29</c:v>
                </c:pt>
                <c:pt idx="5">
                  <c:v>23</c:v>
                </c:pt>
                <c:pt idx="6">
                  <c:v>13</c:v>
                </c:pt>
                <c:pt idx="7">
                  <c:v>2</c:v>
                </c:pt>
                <c:pt idx="8">
                  <c:v>1</c:v>
                </c:pt>
              </c:numCache>
            </c:numRef>
          </c:val>
          <c:extLst>
            <c:ext xmlns:c15="http://schemas.microsoft.com/office/drawing/2012/chart" uri="{02D57815-91ED-43cb-92C2-25804820EDAC}">
              <c15:datalabelsRange>
                <c15:f>Analysis!$AO$13:$AO$33</c15:f>
                <c15:dlblRangeCache>
                  <c:ptCount val="21"/>
                  <c:pt idx="0">
                    <c:v>28%</c:v>
                  </c:pt>
                  <c:pt idx="1">
                    <c:v>24%</c:v>
                  </c:pt>
                  <c:pt idx="2">
                    <c:v>16%</c:v>
                  </c:pt>
                  <c:pt idx="3">
                    <c:v>10%</c:v>
                  </c:pt>
                  <c:pt idx="4">
                    <c:v>9%</c:v>
                  </c:pt>
                  <c:pt idx="5">
                    <c:v>7%</c:v>
                  </c:pt>
                  <c:pt idx="6">
                    <c:v>4%</c:v>
                  </c:pt>
                  <c:pt idx="7">
                    <c:v>1%</c:v>
                  </c:pt>
                  <c:pt idx="8">
                    <c:v>0%</c:v>
                  </c:pt>
                  <c:pt idx="9">
                    <c:v>0%</c:v>
                  </c:pt>
                  <c:pt idx="10">
                    <c:v>100%</c:v>
                  </c:pt>
                </c15:dlblRangeCache>
              </c15:datalabelsRange>
            </c:ext>
            <c:ext xmlns:c16="http://schemas.microsoft.com/office/drawing/2014/chart" uri="{C3380CC4-5D6E-409C-BE32-E72D297353CC}">
              <c16:uniqueId val="{00000009-4F1D-4C24-836B-B171B9DAE420}"/>
            </c:ext>
          </c:extLst>
        </c:ser>
        <c:ser>
          <c:idx val="1"/>
          <c:order val="1"/>
          <c:tx>
            <c:strRef>
              <c:f>Analysis!$AO$13:$AO$33</c:f>
              <c:strCache>
                <c:ptCount val="1"/>
                <c:pt idx="0">
                  <c:v>%</c:v>
                </c:pt>
              </c:strCache>
            </c:strRef>
          </c:tx>
          <c:spPr>
            <a:noFill/>
            <a:ln>
              <a:noFill/>
            </a:ln>
            <a:effectLst/>
          </c:spPr>
          <c:invertIfNegative val="0"/>
          <c:cat>
            <c:strRef>
              <c:f>Analysis!$AO$13:$AO$33</c:f>
              <c:strCache>
                <c:ptCount val="10"/>
                <c:pt idx="0">
                  <c:v>Indeed</c:v>
                </c:pt>
                <c:pt idx="1">
                  <c:v>LinkedIn</c:v>
                </c:pt>
                <c:pt idx="2">
                  <c:v>Google Search</c:v>
                </c:pt>
                <c:pt idx="3">
                  <c:v>Employee Referral</c:v>
                </c:pt>
                <c:pt idx="4">
                  <c:v>Diversity Job Fair</c:v>
                </c:pt>
                <c:pt idx="5">
                  <c:v>CareerBuilder</c:v>
                </c:pt>
                <c:pt idx="6">
                  <c:v>Website</c:v>
                </c:pt>
                <c:pt idx="7">
                  <c:v>Other</c:v>
                </c:pt>
                <c:pt idx="8">
                  <c:v>On-line Web application</c:v>
                </c:pt>
                <c:pt idx="9">
                  <c:v>(blank)</c:v>
                </c:pt>
              </c:strCache>
            </c:strRef>
          </c:cat>
          <c:val>
            <c:numRef>
              <c:f>Analysis!$AO$13:$AO$33</c:f>
              <c:numCache>
                <c:formatCode>0%</c:formatCode>
                <c:ptCount val="10"/>
                <c:pt idx="0">
                  <c:v>0.27974276527331188</c:v>
                </c:pt>
                <c:pt idx="1">
                  <c:v>0.24437299035369775</c:v>
                </c:pt>
                <c:pt idx="2">
                  <c:v>0.15755627009646303</c:v>
                </c:pt>
                <c:pt idx="3">
                  <c:v>9.9678456591639875E-2</c:v>
                </c:pt>
                <c:pt idx="4">
                  <c:v>9.3247588424437297E-2</c:v>
                </c:pt>
                <c:pt idx="5">
                  <c:v>7.3954983922829579E-2</c:v>
                </c:pt>
                <c:pt idx="6">
                  <c:v>4.1800643086816719E-2</c:v>
                </c:pt>
                <c:pt idx="7">
                  <c:v>6.4308681672025723E-3</c:v>
                </c:pt>
                <c:pt idx="8">
                  <c:v>3.2154340836012861E-3</c:v>
                </c:pt>
                <c:pt idx="9">
                  <c:v>0</c:v>
                </c:pt>
              </c:numCache>
            </c:numRef>
          </c:val>
          <c:extLst>
            <c:ext xmlns:c16="http://schemas.microsoft.com/office/drawing/2014/chart" uri="{C3380CC4-5D6E-409C-BE32-E72D297353CC}">
              <c16:uniqueId val="{0000000A-4F1D-4C24-836B-B171B9DAE420}"/>
            </c:ext>
          </c:extLst>
        </c:ser>
        <c:dLbls>
          <c:showLegendKey val="0"/>
          <c:showVal val="0"/>
          <c:showCatName val="0"/>
          <c:showSerName val="0"/>
          <c:showPercent val="0"/>
          <c:showBubbleSize val="0"/>
        </c:dLbls>
        <c:gapWidth val="50"/>
        <c:overlap val="100"/>
        <c:axId val="539849744"/>
        <c:axId val="539840744"/>
      </c:barChart>
      <c:catAx>
        <c:axId val="539849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85000"/>
                    <a:lumOff val="15000"/>
                  </a:schemeClr>
                </a:solidFill>
                <a:latin typeface="+mn-lt"/>
                <a:ea typeface="+mn-ea"/>
                <a:cs typeface="+mn-cs"/>
              </a:defRPr>
            </a:pPr>
            <a:endParaRPr lang="en-US"/>
          </a:p>
        </c:txPr>
        <c:crossAx val="539840744"/>
        <c:crosses val="autoZero"/>
        <c:auto val="1"/>
        <c:lblAlgn val="ctr"/>
        <c:lblOffset val="100"/>
        <c:noMultiLvlLbl val="0"/>
      </c:catAx>
      <c:valAx>
        <c:axId val="539840744"/>
        <c:scaling>
          <c:orientation val="minMax"/>
        </c:scaling>
        <c:delete val="1"/>
        <c:axPos val="t"/>
        <c:numFmt formatCode="General" sourceLinked="1"/>
        <c:majorTickMark val="none"/>
        <c:minorTickMark val="none"/>
        <c:tickLblPos val="nextTo"/>
        <c:crossAx val="53984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PROJECT.xlsx]Analysis!PT_ Race</c:name>
    <c:fmtId val="23"/>
  </c:pivotSource>
  <c:chart>
    <c:autoTitleDeleted val="0"/>
    <c:pivotFmts>
      <c:pivotFmt>
        <c:idx val="0"/>
        <c:spPr>
          <a:solidFill>
            <a:srgbClr val="C0000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740740740740741"/>
          <c:w val="0.50128482602776259"/>
          <c:h val="0.68291618887444894"/>
        </c:manualLayout>
      </c:layout>
      <c:barChart>
        <c:barDir val="bar"/>
        <c:grouping val="clustered"/>
        <c:varyColors val="0"/>
        <c:ser>
          <c:idx val="0"/>
          <c:order val="0"/>
          <c:tx>
            <c:strRef>
              <c:f>Analysis!$AS$12</c:f>
              <c:strCache>
                <c:ptCount val="1"/>
                <c:pt idx="0">
                  <c:v>Absences </c:v>
                </c:pt>
              </c:strCache>
            </c:strRef>
          </c:tx>
          <c:spPr>
            <a:solidFill>
              <a:srgbClr val="FFFF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Analysis!$AR$13:$AR$19</c:f>
              <c:strCache>
                <c:ptCount val="6"/>
                <c:pt idx="0">
                  <c:v>White</c:v>
                </c:pt>
                <c:pt idx="1">
                  <c:v>Black or African American</c:v>
                </c:pt>
                <c:pt idx="2">
                  <c:v>Asian</c:v>
                </c:pt>
                <c:pt idx="3">
                  <c:v>Two or more races</c:v>
                </c:pt>
                <c:pt idx="4">
                  <c:v>American Indian or Alaska Native</c:v>
                </c:pt>
                <c:pt idx="5">
                  <c:v>Hispanic</c:v>
                </c:pt>
              </c:strCache>
            </c:strRef>
          </c:cat>
          <c:val>
            <c:numRef>
              <c:f>Analysis!$AS$13:$AS$19</c:f>
              <c:numCache>
                <c:formatCode>General</c:formatCode>
                <c:ptCount val="6"/>
                <c:pt idx="0">
                  <c:v>1214</c:v>
                </c:pt>
                <c:pt idx="1">
                  <c:v>539</c:v>
                </c:pt>
                <c:pt idx="2">
                  <c:v>204</c:v>
                </c:pt>
                <c:pt idx="3">
                  <c:v>55</c:v>
                </c:pt>
                <c:pt idx="4">
                  <c:v>21</c:v>
                </c:pt>
                <c:pt idx="5">
                  <c:v>2</c:v>
                </c:pt>
              </c:numCache>
            </c:numRef>
          </c:val>
          <c:extLst>
            <c:ext xmlns:c16="http://schemas.microsoft.com/office/drawing/2014/chart" uri="{C3380CC4-5D6E-409C-BE32-E72D297353CC}">
              <c16:uniqueId val="{00000000-777F-4689-822B-75CACC73FFE9}"/>
            </c:ext>
          </c:extLst>
        </c:ser>
        <c:ser>
          <c:idx val="1"/>
          <c:order val="1"/>
          <c:tx>
            <c:strRef>
              <c:f>Analysis!$AT$12</c:f>
              <c:strCache>
                <c:ptCount val="1"/>
                <c:pt idx="0">
                  <c:v> Race</c:v>
                </c:pt>
              </c:strCache>
            </c:strRef>
          </c:tx>
          <c:spPr>
            <a:solidFill>
              <a:srgbClr val="C00000">
                <a:alpha val="74902"/>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Analysis!$AR$13:$AR$19</c:f>
              <c:strCache>
                <c:ptCount val="6"/>
                <c:pt idx="0">
                  <c:v>White</c:v>
                </c:pt>
                <c:pt idx="1">
                  <c:v>Black or African American</c:v>
                </c:pt>
                <c:pt idx="2">
                  <c:v>Asian</c:v>
                </c:pt>
                <c:pt idx="3">
                  <c:v>Two or more races</c:v>
                </c:pt>
                <c:pt idx="4">
                  <c:v>American Indian or Alaska Native</c:v>
                </c:pt>
                <c:pt idx="5">
                  <c:v>Hispanic</c:v>
                </c:pt>
              </c:strCache>
            </c:strRef>
          </c:cat>
          <c:val>
            <c:numRef>
              <c:f>Analysis!$AT$13:$AT$19</c:f>
              <c:numCache>
                <c:formatCode>General</c:formatCode>
                <c:ptCount val="6"/>
                <c:pt idx="0">
                  <c:v>124</c:v>
                </c:pt>
                <c:pt idx="1">
                  <c:v>51</c:v>
                </c:pt>
                <c:pt idx="2">
                  <c:v>20</c:v>
                </c:pt>
                <c:pt idx="3">
                  <c:v>8</c:v>
                </c:pt>
                <c:pt idx="4">
                  <c:v>3</c:v>
                </c:pt>
                <c:pt idx="5">
                  <c:v>1</c:v>
                </c:pt>
              </c:numCache>
            </c:numRef>
          </c:val>
          <c:extLst>
            <c:ext xmlns:c16="http://schemas.microsoft.com/office/drawing/2014/chart" uri="{C3380CC4-5D6E-409C-BE32-E72D297353CC}">
              <c16:uniqueId val="{00000001-777F-4689-822B-75CACC73FFE9}"/>
            </c:ext>
          </c:extLst>
        </c:ser>
        <c:dLbls>
          <c:showLegendKey val="0"/>
          <c:showVal val="0"/>
          <c:showCatName val="0"/>
          <c:showSerName val="0"/>
          <c:showPercent val="0"/>
          <c:showBubbleSize val="0"/>
        </c:dLbls>
        <c:gapWidth val="50"/>
        <c:axId val="622868088"/>
        <c:axId val="622868808"/>
      </c:barChart>
      <c:catAx>
        <c:axId val="6228680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622868808"/>
        <c:crosses val="autoZero"/>
        <c:auto val="1"/>
        <c:lblAlgn val="ctr"/>
        <c:lblOffset val="100"/>
        <c:noMultiLvlLbl val="0"/>
      </c:catAx>
      <c:valAx>
        <c:axId val="622868808"/>
        <c:scaling>
          <c:orientation val="minMax"/>
        </c:scaling>
        <c:delete val="1"/>
        <c:axPos val="t"/>
        <c:numFmt formatCode="General" sourceLinked="1"/>
        <c:majorTickMark val="none"/>
        <c:minorTickMark val="none"/>
        <c:tickLblPos val="nextTo"/>
        <c:crossAx val="622868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C5124928-B1B6-46E4-AB57-3E4FB46460A3}" formatIdx="0">
          <cx:tx>
            <cx:txData>
              <cx:f>_xlchart.v1.1</cx:f>
              <cx:v>No. of Employee</cx:v>
            </cx:txData>
          </cx:tx>
          <cx:spPr>
            <a:effectLst>
              <a:glow rad="50800">
                <a:schemeClr val="accent1">
                  <a:alpha val="45000"/>
                </a:schemeClr>
              </a:glow>
              <a:outerShdw dist="38100" dir="2700000" algn="tl" rotWithShape="0">
                <a:prstClr val="black">
                  <a:alpha val="40000"/>
                </a:prstClr>
              </a:outerShdw>
              <a:softEdge rad="0"/>
            </a:effectLst>
          </cx:spPr>
          <cx:dataLabels pos="inEnd">
            <cx:numFmt formatCode="#,##0" sourceLinked="0"/>
            <cx:txPr>
              <a:bodyPr spcFirstLastPara="1" vertOverflow="ellipsis" horzOverflow="overflow" wrap="square" lIns="0" tIns="0" rIns="0" bIns="0" anchor="ctr" anchorCtr="1"/>
              <a:lstStyle/>
              <a:p>
                <a:pPr algn="ctr" rtl="0">
                  <a:defRPr sz="800" b="1">
                    <a:solidFill>
                      <a:schemeClr val="tx1">
                        <a:lumMod val="85000"/>
                        <a:lumOff val="15000"/>
                      </a:schemeClr>
                    </a:solidFill>
                    <a:latin typeface="Britannic Bold" panose="020B0903060703020204" pitchFamily="34" charset="0"/>
                    <a:ea typeface="Britannic Bold" panose="020B0903060703020204" pitchFamily="34" charset="0"/>
                    <a:cs typeface="Britannic Bold" panose="020B0903060703020204" pitchFamily="34" charset="0"/>
                  </a:defRPr>
                </a:pPr>
                <a:endParaRPr lang="en-US" sz="800" b="1" i="0" u="none" strike="noStrike" baseline="0">
                  <a:solidFill>
                    <a:schemeClr val="tx1">
                      <a:lumMod val="85000"/>
                      <a:lumOff val="15000"/>
                    </a:schemeClr>
                  </a:solidFill>
                  <a:latin typeface="Britannic Bold" panose="020B0903060703020204" pitchFamily="34" charset="0"/>
                </a:endParaRPr>
              </a:p>
            </cx:txPr>
            <cx:visibility seriesName="0" categoryName="1" value="1"/>
            <cx:separator>
</cx:separator>
          </cx:dataLabels>
          <cx:dataId val="0"/>
          <cx:layoutPr>
            <cx:parentLabelLayout val="none"/>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chart" Target="../charts/chart4.xml"/><Relationship Id="rId3" Type="http://schemas.openxmlformats.org/officeDocument/2006/relationships/chart" Target="../charts/chart1.xml"/><Relationship Id="rId7" Type="http://schemas.openxmlformats.org/officeDocument/2006/relationships/image" Target="../media/image4.png"/><Relationship Id="rId12" Type="http://schemas.openxmlformats.org/officeDocument/2006/relationships/chart" Target="../charts/chart3.xml"/><Relationship Id="rId2" Type="http://schemas.microsoft.com/office/2014/relationships/chartEx" Target="../charts/chartEx1.xml"/><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3.svg"/><Relationship Id="rId11" Type="http://schemas.openxmlformats.org/officeDocument/2006/relationships/image" Target="../media/image8.png"/><Relationship Id="rId5" Type="http://schemas.openxmlformats.org/officeDocument/2006/relationships/image" Target="../media/image2.png"/><Relationship Id="rId15" Type="http://schemas.openxmlformats.org/officeDocument/2006/relationships/chart" Target="../charts/chart5.xml"/><Relationship Id="rId10" Type="http://schemas.openxmlformats.org/officeDocument/2006/relationships/image" Target="../media/image7.png"/><Relationship Id="rId4" Type="http://schemas.openxmlformats.org/officeDocument/2006/relationships/chart" Target="../charts/chart2.xml"/><Relationship Id="rId9" Type="http://schemas.openxmlformats.org/officeDocument/2006/relationships/image" Target="../media/image6.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600075</xdr:colOff>
      <xdr:row>28</xdr:row>
      <xdr:rowOff>9525</xdr:rowOff>
    </xdr:to>
    <xdr:sp macro="" textlink="">
      <xdr:nvSpPr>
        <xdr:cNvPr id="2" name="Rectangle 1">
          <a:extLst>
            <a:ext uri="{FF2B5EF4-FFF2-40B4-BE49-F238E27FC236}">
              <a16:creationId xmlns:a16="http://schemas.microsoft.com/office/drawing/2014/main" id="{558337E3-9616-D6C6-536A-6691ED45EA7D}"/>
            </a:ext>
          </a:extLst>
        </xdr:cNvPr>
        <xdr:cNvSpPr/>
      </xdr:nvSpPr>
      <xdr:spPr>
        <a:xfrm>
          <a:off x="0" y="0"/>
          <a:ext cx="12792075" cy="5343525"/>
        </a:xfrm>
        <a:prstGeom prst="rect">
          <a:avLst/>
        </a:prstGeom>
        <a:solidFill>
          <a:srgbClr val="18031F"/>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0</xdr:col>
      <xdr:colOff>76200</xdr:colOff>
      <xdr:row>0</xdr:row>
      <xdr:rowOff>57150</xdr:rowOff>
    </xdr:from>
    <xdr:to>
      <xdr:col>6</xdr:col>
      <xdr:colOff>595312</xdr:colOff>
      <xdr:row>4</xdr:row>
      <xdr:rowOff>107156</xdr:rowOff>
    </xdr:to>
    <xdr:sp macro="" textlink="">
      <xdr:nvSpPr>
        <xdr:cNvPr id="3" name="Rectangle 2">
          <a:extLst>
            <a:ext uri="{FF2B5EF4-FFF2-40B4-BE49-F238E27FC236}">
              <a16:creationId xmlns:a16="http://schemas.microsoft.com/office/drawing/2014/main" id="{BFFDB2EC-66FD-4FD5-9BA4-490C5AF31552}"/>
            </a:ext>
          </a:extLst>
        </xdr:cNvPr>
        <xdr:cNvSpPr/>
      </xdr:nvSpPr>
      <xdr:spPr>
        <a:xfrm>
          <a:off x="76200" y="57150"/>
          <a:ext cx="4162425" cy="812006"/>
        </a:xfrm>
        <a:prstGeom prst="rect">
          <a:avLst/>
        </a:prstGeom>
        <a:gradFill>
          <a:gsLst>
            <a:gs pos="0">
              <a:srgbClr val="EEB11A"/>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2800">
              <a:solidFill>
                <a:schemeClr val="tx1">
                  <a:lumMod val="75000"/>
                  <a:lumOff val="25000"/>
                </a:schemeClr>
              </a:solidFill>
            </a:rPr>
            <a:t>            </a:t>
          </a:r>
          <a:r>
            <a:rPr lang="en-PH" sz="2800" b="1">
              <a:solidFill>
                <a:schemeClr val="tx1">
                  <a:lumMod val="75000"/>
                  <a:lumOff val="25000"/>
                </a:schemeClr>
              </a:solidFill>
              <a:latin typeface="ADLaM Display" panose="02010000000000000000" pitchFamily="2" charset="0"/>
              <a:ea typeface="ADLaM Display" panose="02010000000000000000" pitchFamily="2" charset="0"/>
              <a:cs typeface="ADLaM Display" panose="02010000000000000000" pitchFamily="2" charset="0"/>
            </a:rPr>
            <a:t>HR Data Analytics</a:t>
          </a:r>
        </a:p>
        <a:p>
          <a:pPr algn="l"/>
          <a:r>
            <a:rPr lang="en-PH" sz="1100" b="1" baseline="0">
              <a:solidFill>
                <a:schemeClr val="tx1">
                  <a:lumMod val="75000"/>
                  <a:lumOff val="25000"/>
                </a:schemeClr>
              </a:solidFill>
              <a:latin typeface="Amasis MT Pro Black" panose="02040A04050005020304" pitchFamily="18" charset="0"/>
            </a:rPr>
            <a:t>                        Data Sense  SoftDev</a:t>
          </a:r>
          <a:endParaRPr lang="en-PH" sz="2400" b="1">
            <a:solidFill>
              <a:schemeClr val="tx1">
                <a:lumMod val="75000"/>
                <a:lumOff val="25000"/>
              </a:schemeClr>
            </a:solidFill>
            <a:latin typeface="Amasis MT Pro Black" panose="02040A04050005020304" pitchFamily="18" charset="0"/>
          </a:endParaRPr>
        </a:p>
      </xdr:txBody>
    </xdr:sp>
    <xdr:clientData/>
  </xdr:twoCellAnchor>
  <xdr:twoCellAnchor editAs="oneCell">
    <xdr:from>
      <xdr:col>0</xdr:col>
      <xdr:colOff>0</xdr:colOff>
      <xdr:row>0</xdr:row>
      <xdr:rowOff>57151</xdr:rowOff>
    </xdr:from>
    <xdr:to>
      <xdr:col>2</xdr:col>
      <xdr:colOff>47625</xdr:colOff>
      <xdr:row>3</xdr:row>
      <xdr:rowOff>145541</xdr:rowOff>
    </xdr:to>
    <xdr:pic>
      <xdr:nvPicPr>
        <xdr:cNvPr id="17" name="Picture 16">
          <a:extLst>
            <a:ext uri="{FF2B5EF4-FFF2-40B4-BE49-F238E27FC236}">
              <a16:creationId xmlns:a16="http://schemas.microsoft.com/office/drawing/2014/main" id="{902A94B5-8F5F-9937-7617-C4A5F3D090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7151"/>
          <a:ext cx="1266825" cy="659890"/>
        </a:xfrm>
        <a:prstGeom prst="rect">
          <a:avLst/>
        </a:prstGeom>
      </xdr:spPr>
    </xdr:pic>
    <xdr:clientData/>
  </xdr:twoCellAnchor>
  <xdr:twoCellAnchor>
    <xdr:from>
      <xdr:col>0</xdr:col>
      <xdr:colOff>76200</xdr:colOff>
      <xdr:row>4</xdr:row>
      <xdr:rowOff>171450</xdr:rowOff>
    </xdr:from>
    <xdr:to>
      <xdr:col>5</xdr:col>
      <xdr:colOff>9525</xdr:colOff>
      <xdr:row>27</xdr:row>
      <xdr:rowOff>104775</xdr:rowOff>
    </xdr:to>
    <xdr:grpSp>
      <xdr:nvGrpSpPr>
        <xdr:cNvPr id="22" name="Group 21">
          <a:extLst>
            <a:ext uri="{FF2B5EF4-FFF2-40B4-BE49-F238E27FC236}">
              <a16:creationId xmlns:a16="http://schemas.microsoft.com/office/drawing/2014/main" id="{91B424B8-7A96-FE21-53BA-D5991C1DFED8}"/>
            </a:ext>
          </a:extLst>
        </xdr:cNvPr>
        <xdr:cNvGrpSpPr/>
      </xdr:nvGrpSpPr>
      <xdr:grpSpPr>
        <a:xfrm>
          <a:off x="76200" y="933450"/>
          <a:ext cx="2969419" cy="4314825"/>
          <a:chOff x="76200" y="1409700"/>
          <a:chExt cx="2981325" cy="2743200"/>
        </a:xfrm>
      </xdr:grpSpPr>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E377D0A8-64F1-495B-9967-E75AE0D96D69}"/>
                  </a:ext>
                </a:extLst>
              </xdr:cNvPr>
              <xdr:cNvGraphicFramePr/>
            </xdr:nvGraphicFramePr>
            <xdr:xfrm>
              <a:off x="76200" y="1409700"/>
              <a:ext cx="2981325" cy="274320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200" y="1409700"/>
                <a:ext cx="2981325"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sp macro="" textlink="">
        <xdr:nvSpPr>
          <xdr:cNvPr id="21" name="Rectangle 20">
            <a:extLst>
              <a:ext uri="{FF2B5EF4-FFF2-40B4-BE49-F238E27FC236}">
                <a16:creationId xmlns:a16="http://schemas.microsoft.com/office/drawing/2014/main" id="{01FA26FE-5E2E-4629-BAFB-77C474D872B8}"/>
              </a:ext>
            </a:extLst>
          </xdr:cNvPr>
          <xdr:cNvSpPr/>
        </xdr:nvSpPr>
        <xdr:spPr>
          <a:xfrm>
            <a:off x="152400" y="1414494"/>
            <a:ext cx="2828926" cy="202358"/>
          </a:xfrm>
          <a:prstGeom prst="rect">
            <a:avLst/>
          </a:prstGeom>
          <a:solidFill>
            <a:schemeClr val="accent4">
              <a:lumMod val="40000"/>
              <a:lumOff val="60000"/>
            </a:schemeClr>
          </a:solidFill>
          <a:ln w="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0">
                <a:solidFill>
                  <a:schemeClr val="bg2">
                    <a:lumMod val="25000"/>
                  </a:schemeClr>
                </a:solidFill>
                <a:latin typeface="ADLaM Display" panose="020F0502020204030204" pitchFamily="2" charset="0"/>
                <a:ea typeface="ADLaM Display" panose="020F0502020204030204" pitchFamily="2" charset="0"/>
                <a:cs typeface="ADLaM Display" panose="020F0502020204030204" pitchFamily="2" charset="0"/>
              </a:rPr>
              <a:t>Active</a:t>
            </a:r>
            <a:r>
              <a:rPr lang="en-PH" sz="1200" b="0" baseline="0">
                <a:solidFill>
                  <a:schemeClr val="bg2">
                    <a:lumMod val="25000"/>
                  </a:schemeClr>
                </a:solidFill>
                <a:latin typeface="ADLaM Display" panose="020F0502020204030204" pitchFamily="2" charset="0"/>
                <a:ea typeface="ADLaM Display" panose="020F0502020204030204" pitchFamily="2" charset="0"/>
                <a:cs typeface="ADLaM Display" panose="020F0502020204030204" pitchFamily="2" charset="0"/>
              </a:rPr>
              <a:t> Employee by </a:t>
            </a:r>
            <a:r>
              <a:rPr lang="en-PH" sz="1400" b="0" baseline="0">
                <a:solidFill>
                  <a:schemeClr val="bg2">
                    <a:lumMod val="25000"/>
                  </a:schemeClr>
                </a:solidFill>
                <a:latin typeface="ADLaM Display" panose="020F0502020204030204" pitchFamily="2" charset="0"/>
                <a:ea typeface="ADLaM Display" panose="020F0502020204030204" pitchFamily="2" charset="0"/>
                <a:cs typeface="ADLaM Display" panose="020F0502020204030204" pitchFamily="2" charset="0"/>
              </a:rPr>
              <a:t>Department</a:t>
            </a:r>
            <a:endParaRPr lang="en-PH" sz="1400" b="0">
              <a:solidFill>
                <a:schemeClr val="bg2">
                  <a:lumMod val="25000"/>
                </a:schemeClr>
              </a:solidFill>
              <a:latin typeface="ADLaM Display" panose="020F0502020204030204" pitchFamily="2" charset="0"/>
              <a:ea typeface="ADLaM Display" panose="020F0502020204030204" pitchFamily="2" charset="0"/>
              <a:cs typeface="ADLaM Display" panose="020F0502020204030204" pitchFamily="2" charset="0"/>
            </a:endParaRPr>
          </a:p>
        </xdr:txBody>
      </xdr:sp>
    </xdr:grpSp>
    <xdr:clientData/>
  </xdr:twoCellAnchor>
  <xdr:twoCellAnchor>
    <xdr:from>
      <xdr:col>5</xdr:col>
      <xdr:colOff>104775</xdr:colOff>
      <xdr:row>4</xdr:row>
      <xdr:rowOff>171450</xdr:rowOff>
    </xdr:from>
    <xdr:to>
      <xdr:col>10</xdr:col>
      <xdr:colOff>85726</xdr:colOff>
      <xdr:row>27</xdr:row>
      <xdr:rowOff>114300</xdr:rowOff>
    </xdr:to>
    <xdr:grpSp>
      <xdr:nvGrpSpPr>
        <xdr:cNvPr id="25" name="Group 24">
          <a:extLst>
            <a:ext uri="{FF2B5EF4-FFF2-40B4-BE49-F238E27FC236}">
              <a16:creationId xmlns:a16="http://schemas.microsoft.com/office/drawing/2014/main" id="{866BF84A-D2FF-1752-F3A5-7011458FAE89}"/>
            </a:ext>
          </a:extLst>
        </xdr:cNvPr>
        <xdr:cNvGrpSpPr/>
      </xdr:nvGrpSpPr>
      <xdr:grpSpPr>
        <a:xfrm>
          <a:off x="3140869" y="933450"/>
          <a:ext cx="3017045" cy="4324350"/>
          <a:chOff x="3686175" y="1038225"/>
          <a:chExt cx="2819402" cy="4176713"/>
        </a:xfrm>
      </xdr:grpSpPr>
      <xdr:graphicFrame macro="">
        <xdr:nvGraphicFramePr>
          <xdr:cNvPr id="23" name="Chart 22">
            <a:extLst>
              <a:ext uri="{FF2B5EF4-FFF2-40B4-BE49-F238E27FC236}">
                <a16:creationId xmlns:a16="http://schemas.microsoft.com/office/drawing/2014/main" id="{DF08F3C1-BA6E-4BB3-96D6-C30BFC31570E}"/>
              </a:ext>
            </a:extLst>
          </xdr:cNvPr>
          <xdr:cNvGraphicFramePr>
            <a:graphicFrameLocks/>
          </xdr:cNvGraphicFramePr>
        </xdr:nvGraphicFramePr>
        <xdr:xfrm>
          <a:off x="3686175" y="1333499"/>
          <a:ext cx="2809875" cy="388143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4" name="Rectangle 23">
            <a:extLst>
              <a:ext uri="{FF2B5EF4-FFF2-40B4-BE49-F238E27FC236}">
                <a16:creationId xmlns:a16="http://schemas.microsoft.com/office/drawing/2014/main" id="{9462708D-7F04-4F98-B051-26E56A6C377A}"/>
              </a:ext>
            </a:extLst>
          </xdr:cNvPr>
          <xdr:cNvSpPr/>
        </xdr:nvSpPr>
        <xdr:spPr>
          <a:xfrm>
            <a:off x="3686176" y="1038225"/>
            <a:ext cx="2819401" cy="36195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1">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No. of Active</a:t>
            </a:r>
            <a:r>
              <a:rPr lang="en-PH" sz="1200" b="1" baseline="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 Employee by Position</a:t>
            </a:r>
            <a:endParaRPr lang="en-PH" sz="1400" b="1">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5</xdr:col>
      <xdr:colOff>104775</xdr:colOff>
      <xdr:row>4</xdr:row>
      <xdr:rowOff>171450</xdr:rowOff>
    </xdr:from>
    <xdr:to>
      <xdr:col>10</xdr:col>
      <xdr:colOff>85725</xdr:colOff>
      <xdr:row>6</xdr:row>
      <xdr:rowOff>152719</xdr:rowOff>
    </xdr:to>
    <xdr:sp macro="" textlink="">
      <xdr:nvSpPr>
        <xdr:cNvPr id="27" name="Rectangle 26">
          <a:extLst>
            <a:ext uri="{FF2B5EF4-FFF2-40B4-BE49-F238E27FC236}">
              <a16:creationId xmlns:a16="http://schemas.microsoft.com/office/drawing/2014/main" id="{564BF2CC-6160-4579-9EA4-FD7677766298}"/>
            </a:ext>
          </a:extLst>
        </xdr:cNvPr>
        <xdr:cNvSpPr/>
      </xdr:nvSpPr>
      <xdr:spPr>
        <a:xfrm>
          <a:off x="3166382" y="919843"/>
          <a:ext cx="3042557" cy="355465"/>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Active</a:t>
          </a:r>
          <a:r>
            <a:rPr lang="en-PH" sz="1200" b="0" baseline="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 Employee by Position</a:t>
          </a:r>
          <a:endParaRPr lang="en-PH" sz="14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10</xdr:col>
      <xdr:colOff>153082</xdr:colOff>
      <xdr:row>4</xdr:row>
      <xdr:rowOff>178593</xdr:rowOff>
    </xdr:from>
    <xdr:to>
      <xdr:col>14</xdr:col>
      <xdr:colOff>110558</xdr:colOff>
      <xdr:row>16</xdr:row>
      <xdr:rowOff>57150</xdr:rowOff>
    </xdr:to>
    <xdr:grpSp>
      <xdr:nvGrpSpPr>
        <xdr:cNvPr id="44" name="Group 43">
          <a:extLst>
            <a:ext uri="{FF2B5EF4-FFF2-40B4-BE49-F238E27FC236}">
              <a16:creationId xmlns:a16="http://schemas.microsoft.com/office/drawing/2014/main" id="{BD357AB2-C1A9-88AE-50F9-1AFA4D78ED2E}"/>
            </a:ext>
          </a:extLst>
        </xdr:cNvPr>
        <xdr:cNvGrpSpPr/>
      </xdr:nvGrpSpPr>
      <xdr:grpSpPr>
        <a:xfrm>
          <a:off x="6225270" y="940593"/>
          <a:ext cx="2386351" cy="2164557"/>
          <a:chOff x="6249082" y="940593"/>
          <a:chExt cx="2395876" cy="1907382"/>
        </a:xfrm>
      </xdr:grpSpPr>
      <xdr:graphicFrame macro="">
        <xdr:nvGraphicFramePr>
          <xdr:cNvPr id="26" name="Chart 25">
            <a:extLst>
              <a:ext uri="{FF2B5EF4-FFF2-40B4-BE49-F238E27FC236}">
                <a16:creationId xmlns:a16="http://schemas.microsoft.com/office/drawing/2014/main" id="{EE810BA5-7281-467C-AD02-D04D17E1486D}"/>
              </a:ext>
            </a:extLst>
          </xdr:cNvPr>
          <xdr:cNvGraphicFramePr>
            <a:graphicFrameLocks/>
          </xdr:cNvGraphicFramePr>
        </xdr:nvGraphicFramePr>
        <xdr:xfrm>
          <a:off x="6249082" y="940593"/>
          <a:ext cx="2395876" cy="190738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8" name="Rectangle 27">
            <a:extLst>
              <a:ext uri="{FF2B5EF4-FFF2-40B4-BE49-F238E27FC236}">
                <a16:creationId xmlns:a16="http://schemas.microsoft.com/office/drawing/2014/main" id="{F9129895-D0B0-4BA3-81FB-D8F89A288CEB}"/>
              </a:ext>
            </a:extLst>
          </xdr:cNvPr>
          <xdr:cNvSpPr/>
        </xdr:nvSpPr>
        <xdr:spPr>
          <a:xfrm>
            <a:off x="6251122" y="953181"/>
            <a:ext cx="2393835" cy="358867"/>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Active</a:t>
            </a:r>
            <a:r>
              <a:rPr lang="en-PH" sz="1200" b="0" baseline="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 Employee by Gender</a:t>
            </a:r>
            <a:endParaRPr lang="en-PH" sz="14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editAs="oneCell">
    <xdr:from>
      <xdr:col>11</xdr:col>
      <xdr:colOff>85725</xdr:colOff>
      <xdr:row>8</xdr:row>
      <xdr:rowOff>142875</xdr:rowOff>
    </xdr:from>
    <xdr:to>
      <xdr:col>11</xdr:col>
      <xdr:colOff>561975</xdr:colOff>
      <xdr:row>11</xdr:row>
      <xdr:rowOff>47625</xdr:rowOff>
    </xdr:to>
    <xdr:pic>
      <xdr:nvPicPr>
        <xdr:cNvPr id="30" name="Graphic 29" descr="Male profile with solid fill">
          <a:extLst>
            <a:ext uri="{FF2B5EF4-FFF2-40B4-BE49-F238E27FC236}">
              <a16:creationId xmlns:a16="http://schemas.microsoft.com/office/drawing/2014/main" id="{1DC7097B-1BE8-3C0C-3F5F-8F60700833D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791325" y="1666875"/>
          <a:ext cx="476250" cy="476250"/>
        </a:xfrm>
        <a:prstGeom prst="rect">
          <a:avLst/>
        </a:prstGeom>
      </xdr:spPr>
    </xdr:pic>
    <xdr:clientData/>
  </xdr:twoCellAnchor>
  <xdr:twoCellAnchor editAs="oneCell">
    <xdr:from>
      <xdr:col>12</xdr:col>
      <xdr:colOff>409575</xdr:colOff>
      <xdr:row>9</xdr:row>
      <xdr:rowOff>38100</xdr:rowOff>
    </xdr:from>
    <xdr:to>
      <xdr:col>13</xdr:col>
      <xdr:colOff>295275</xdr:colOff>
      <xdr:row>11</xdr:row>
      <xdr:rowOff>152400</xdr:rowOff>
    </xdr:to>
    <xdr:pic>
      <xdr:nvPicPr>
        <xdr:cNvPr id="32" name="Graphic 31" descr="Female Profile with solid fill">
          <a:extLst>
            <a:ext uri="{FF2B5EF4-FFF2-40B4-BE49-F238E27FC236}">
              <a16:creationId xmlns:a16="http://schemas.microsoft.com/office/drawing/2014/main" id="{9A52388B-352C-6E09-A14A-E38AC00494E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724775" y="1752600"/>
          <a:ext cx="495300" cy="495300"/>
        </a:xfrm>
        <a:prstGeom prst="rect">
          <a:avLst/>
        </a:prstGeom>
      </xdr:spPr>
    </xdr:pic>
    <xdr:clientData/>
  </xdr:twoCellAnchor>
  <xdr:twoCellAnchor editAs="oneCell">
    <xdr:from>
      <xdr:col>0</xdr:col>
      <xdr:colOff>438150</xdr:colOff>
      <xdr:row>23</xdr:row>
      <xdr:rowOff>57150</xdr:rowOff>
    </xdr:from>
    <xdr:to>
      <xdr:col>2</xdr:col>
      <xdr:colOff>85387</xdr:colOff>
      <xdr:row>26</xdr:row>
      <xdr:rowOff>152400</xdr:rowOff>
    </xdr:to>
    <xdr:pic>
      <xdr:nvPicPr>
        <xdr:cNvPr id="36" name="Picture 35">
          <a:extLst>
            <a:ext uri="{FF2B5EF4-FFF2-40B4-BE49-F238E27FC236}">
              <a16:creationId xmlns:a16="http://schemas.microsoft.com/office/drawing/2014/main" id="{50141083-E488-1325-2F3D-0F92291404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38150" y="4438650"/>
          <a:ext cx="866437" cy="666750"/>
        </a:xfrm>
        <a:prstGeom prst="rect">
          <a:avLst/>
        </a:prstGeom>
      </xdr:spPr>
    </xdr:pic>
    <xdr:clientData/>
  </xdr:twoCellAnchor>
  <xdr:twoCellAnchor editAs="oneCell">
    <xdr:from>
      <xdr:col>3</xdr:col>
      <xdr:colOff>142875</xdr:colOff>
      <xdr:row>21</xdr:row>
      <xdr:rowOff>85725</xdr:rowOff>
    </xdr:from>
    <xdr:to>
      <xdr:col>4</xdr:col>
      <xdr:colOff>26458</xdr:colOff>
      <xdr:row>23</xdr:row>
      <xdr:rowOff>161925</xdr:rowOff>
    </xdr:to>
    <xdr:pic>
      <xdr:nvPicPr>
        <xdr:cNvPr id="38" name="Picture 37">
          <a:extLst>
            <a:ext uri="{FF2B5EF4-FFF2-40B4-BE49-F238E27FC236}">
              <a16:creationId xmlns:a16="http://schemas.microsoft.com/office/drawing/2014/main" id="{B92EEE7B-B3F0-6189-5C05-8A77E92F1B9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971675" y="4086225"/>
          <a:ext cx="493183" cy="457200"/>
        </a:xfrm>
        <a:prstGeom prst="rect">
          <a:avLst/>
        </a:prstGeom>
      </xdr:spPr>
    </xdr:pic>
    <xdr:clientData/>
  </xdr:twoCellAnchor>
  <xdr:twoCellAnchor editAs="oneCell">
    <xdr:from>
      <xdr:col>1</xdr:col>
      <xdr:colOff>180975</xdr:colOff>
      <xdr:row>13</xdr:row>
      <xdr:rowOff>171450</xdr:rowOff>
    </xdr:from>
    <xdr:to>
      <xdr:col>3</xdr:col>
      <xdr:colOff>367969</xdr:colOff>
      <xdr:row>18</xdr:row>
      <xdr:rowOff>142875</xdr:rowOff>
    </xdr:to>
    <xdr:pic>
      <xdr:nvPicPr>
        <xdr:cNvPr id="40" name="Picture 39">
          <a:extLst>
            <a:ext uri="{FF2B5EF4-FFF2-40B4-BE49-F238E27FC236}">
              <a16:creationId xmlns:a16="http://schemas.microsoft.com/office/drawing/2014/main" id="{775AFBB8-5EC1-77C3-B093-54E1E5E2E0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0575" y="2647950"/>
          <a:ext cx="1406194" cy="923925"/>
        </a:xfrm>
        <a:prstGeom prst="rect">
          <a:avLst/>
        </a:prstGeom>
      </xdr:spPr>
    </xdr:pic>
    <xdr:clientData/>
  </xdr:twoCellAnchor>
  <xdr:twoCellAnchor>
    <xdr:from>
      <xdr:col>10</xdr:col>
      <xdr:colOff>152400</xdr:colOff>
      <xdr:row>16</xdr:row>
      <xdr:rowOff>114300</xdr:rowOff>
    </xdr:from>
    <xdr:to>
      <xdr:col>14</xdr:col>
      <xdr:colOff>123825</xdr:colOff>
      <xdr:row>27</xdr:row>
      <xdr:rowOff>114300</xdr:rowOff>
    </xdr:to>
    <xdr:grpSp>
      <xdr:nvGrpSpPr>
        <xdr:cNvPr id="43" name="Group 42">
          <a:extLst>
            <a:ext uri="{FF2B5EF4-FFF2-40B4-BE49-F238E27FC236}">
              <a16:creationId xmlns:a16="http://schemas.microsoft.com/office/drawing/2014/main" id="{34EB7B5A-F714-7155-B6E4-DB261E07DAD8}"/>
            </a:ext>
          </a:extLst>
        </xdr:cNvPr>
        <xdr:cNvGrpSpPr/>
      </xdr:nvGrpSpPr>
      <xdr:grpSpPr>
        <a:xfrm>
          <a:off x="6224588" y="3162300"/>
          <a:ext cx="2400300" cy="2095500"/>
          <a:chOff x="6315075" y="2914650"/>
          <a:chExt cx="2381250" cy="2343150"/>
        </a:xfrm>
      </xdr:grpSpPr>
      <xdr:graphicFrame macro="">
        <xdr:nvGraphicFramePr>
          <xdr:cNvPr id="41" name="Chart 40">
            <a:extLst>
              <a:ext uri="{FF2B5EF4-FFF2-40B4-BE49-F238E27FC236}">
                <a16:creationId xmlns:a16="http://schemas.microsoft.com/office/drawing/2014/main" id="{3FB58417-9CB4-4994-BB7B-F98AC8E93BE4}"/>
              </a:ext>
            </a:extLst>
          </xdr:cNvPr>
          <xdr:cNvGraphicFramePr>
            <a:graphicFrameLocks/>
          </xdr:cNvGraphicFramePr>
        </xdr:nvGraphicFramePr>
        <xdr:xfrm>
          <a:off x="6315075" y="2914650"/>
          <a:ext cx="2371725" cy="234315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42" name="Rectangle 41">
            <a:extLst>
              <a:ext uri="{FF2B5EF4-FFF2-40B4-BE49-F238E27FC236}">
                <a16:creationId xmlns:a16="http://schemas.microsoft.com/office/drawing/2014/main" id="{1D662DC3-A20E-43AB-8B7B-9A9CD5AAAEC1}"/>
              </a:ext>
            </a:extLst>
          </xdr:cNvPr>
          <xdr:cNvSpPr/>
        </xdr:nvSpPr>
        <xdr:spPr>
          <a:xfrm>
            <a:off x="6316437" y="2926897"/>
            <a:ext cx="2379888" cy="273503"/>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Active</a:t>
            </a:r>
            <a:r>
              <a:rPr lang="en-PH" sz="1100" b="0" baseline="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 Employee by Age Bracket</a:t>
            </a:r>
            <a:endParaRPr lang="en-PH" sz="12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7</xdr:col>
      <xdr:colOff>71441</xdr:colOff>
      <xdr:row>0</xdr:row>
      <xdr:rowOff>80963</xdr:rowOff>
    </xdr:from>
    <xdr:to>
      <xdr:col>9</xdr:col>
      <xdr:colOff>500066</xdr:colOff>
      <xdr:row>4</xdr:row>
      <xdr:rowOff>109537</xdr:rowOff>
    </xdr:to>
    <xdr:grpSp>
      <xdr:nvGrpSpPr>
        <xdr:cNvPr id="46" name="Group 45">
          <a:extLst>
            <a:ext uri="{FF2B5EF4-FFF2-40B4-BE49-F238E27FC236}">
              <a16:creationId xmlns:a16="http://schemas.microsoft.com/office/drawing/2014/main" id="{01FCD601-30AE-848F-390E-E19004D5FA30}"/>
            </a:ext>
          </a:extLst>
        </xdr:cNvPr>
        <xdr:cNvGrpSpPr/>
      </xdr:nvGrpSpPr>
      <xdr:grpSpPr>
        <a:xfrm>
          <a:off x="4321972" y="80963"/>
          <a:ext cx="1643063" cy="790574"/>
          <a:chOff x="4381499" y="66676"/>
          <a:chExt cx="1228725" cy="790574"/>
        </a:xfrm>
        <a:gradFill>
          <a:gsLst>
            <a:gs pos="0">
              <a:schemeClr val="accent4">
                <a:lumMod val="20000"/>
                <a:lumOff val="8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2700000" algn="tl" rotWithShape="0">
            <a:prstClr val="black">
              <a:alpha val="40000"/>
            </a:prstClr>
          </a:outerShdw>
        </a:effectLst>
      </xdr:grpSpPr>
      <xdr:sp macro="" textlink="Analysis!C13">
        <xdr:nvSpPr>
          <xdr:cNvPr id="6" name="Rectangle 5">
            <a:extLst>
              <a:ext uri="{FF2B5EF4-FFF2-40B4-BE49-F238E27FC236}">
                <a16:creationId xmlns:a16="http://schemas.microsoft.com/office/drawing/2014/main" id="{0064112A-27A7-46F2-AC51-FAAF986C4BB4}"/>
              </a:ext>
            </a:extLst>
          </xdr:cNvPr>
          <xdr:cNvSpPr/>
        </xdr:nvSpPr>
        <xdr:spPr>
          <a:xfrm>
            <a:off x="4381499" y="66676"/>
            <a:ext cx="1228725" cy="485774"/>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B7245FD-8ECF-495B-809E-5F6A4ADE34C5}" type="TxLink">
              <a:rPr lang="en-US" sz="2800" b="1" i="0" u="none" strike="noStrike">
                <a:solidFill>
                  <a:schemeClr val="bg2">
                    <a:lumMod val="25000"/>
                  </a:schemeClr>
                </a:solidFill>
                <a:latin typeface="Bodoni MT Black" panose="02070A03080606020203" pitchFamily="18" charset="0"/>
                <a:cs typeface="Calibri"/>
              </a:rPr>
              <a:pPr algn="ctr"/>
              <a:t>207</a:t>
            </a:fld>
            <a:endParaRPr lang="en-PH" sz="1100" b="1">
              <a:solidFill>
                <a:schemeClr val="bg2">
                  <a:lumMod val="25000"/>
                </a:schemeClr>
              </a:solidFill>
              <a:latin typeface="Bodoni MT Black" panose="02070A03080606020203" pitchFamily="18" charset="0"/>
            </a:endParaRPr>
          </a:p>
        </xdr:txBody>
      </xdr:sp>
      <xdr:sp macro="" textlink="">
        <xdr:nvSpPr>
          <xdr:cNvPr id="45" name="Rectangle 44">
            <a:extLst>
              <a:ext uri="{FF2B5EF4-FFF2-40B4-BE49-F238E27FC236}">
                <a16:creationId xmlns:a16="http://schemas.microsoft.com/office/drawing/2014/main" id="{C81E0817-3985-4456-A4BF-0091F7D7915A}"/>
              </a:ext>
            </a:extLst>
          </xdr:cNvPr>
          <xdr:cNvSpPr/>
        </xdr:nvSpPr>
        <xdr:spPr>
          <a:xfrm>
            <a:off x="4391024" y="571500"/>
            <a:ext cx="1209676" cy="285750"/>
          </a:xfrm>
          <a:prstGeom prst="rect">
            <a:avLst/>
          </a:prstGeom>
          <a:grp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Active Employee</a:t>
            </a:r>
          </a:p>
        </xdr:txBody>
      </xdr:sp>
    </xdr:grpSp>
    <xdr:clientData/>
  </xdr:twoCellAnchor>
  <xdr:twoCellAnchor>
    <xdr:from>
      <xdr:col>10</xdr:col>
      <xdr:colOff>0</xdr:colOff>
      <xdr:row>0</xdr:row>
      <xdr:rowOff>83344</xdr:rowOff>
    </xdr:from>
    <xdr:to>
      <xdr:col>12</xdr:col>
      <xdr:colOff>392907</xdr:colOff>
      <xdr:row>4</xdr:row>
      <xdr:rowOff>111918</xdr:rowOff>
    </xdr:to>
    <xdr:grpSp>
      <xdr:nvGrpSpPr>
        <xdr:cNvPr id="48" name="Group 47">
          <a:extLst>
            <a:ext uri="{FF2B5EF4-FFF2-40B4-BE49-F238E27FC236}">
              <a16:creationId xmlns:a16="http://schemas.microsoft.com/office/drawing/2014/main" id="{81D4F7CC-42EC-4909-B276-A807B835A4E5}"/>
            </a:ext>
          </a:extLst>
        </xdr:cNvPr>
        <xdr:cNvGrpSpPr/>
      </xdr:nvGrpSpPr>
      <xdr:grpSpPr>
        <a:xfrm>
          <a:off x="6072188" y="83344"/>
          <a:ext cx="1607344" cy="790574"/>
          <a:chOff x="4381499" y="66676"/>
          <a:chExt cx="1228725" cy="790574"/>
        </a:xfrm>
        <a:gradFill>
          <a:gsLst>
            <a:gs pos="0">
              <a:schemeClr val="accent4">
                <a:lumMod val="20000"/>
                <a:lumOff val="8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Analysis!G13">
        <xdr:nvSpPr>
          <xdr:cNvPr id="49" name="Rectangle 48">
            <a:extLst>
              <a:ext uri="{FF2B5EF4-FFF2-40B4-BE49-F238E27FC236}">
                <a16:creationId xmlns:a16="http://schemas.microsoft.com/office/drawing/2014/main" id="{E80ADFBD-CA3F-F012-0038-FBE1F51412ED}"/>
              </a:ext>
            </a:extLst>
          </xdr:cNvPr>
          <xdr:cNvSpPr/>
        </xdr:nvSpPr>
        <xdr:spPr>
          <a:xfrm>
            <a:off x="4381499" y="66676"/>
            <a:ext cx="1228725" cy="485774"/>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D85216B-AA5A-4A84-A554-7DE816F71A68}" type="TxLink">
              <a:rPr lang="en-US" sz="2800" b="0" i="0" u="none" strike="noStrike">
                <a:solidFill>
                  <a:schemeClr val="bg2">
                    <a:lumMod val="25000"/>
                  </a:schemeClr>
                </a:solidFill>
                <a:latin typeface="Bodoni MT Black" panose="02070A03080606020203" pitchFamily="18" charset="0"/>
                <a:cs typeface="Calibri"/>
              </a:rPr>
              <a:pPr algn="ctr"/>
              <a:t>311</a:t>
            </a:fld>
            <a:endParaRPr lang="en-PH" sz="1100" b="1">
              <a:solidFill>
                <a:schemeClr val="bg2">
                  <a:lumMod val="25000"/>
                </a:schemeClr>
              </a:solidFill>
              <a:latin typeface="Bodoni MT Black" panose="02070A03080606020203" pitchFamily="18" charset="0"/>
            </a:endParaRPr>
          </a:p>
        </xdr:txBody>
      </xdr:sp>
      <xdr:sp macro="" textlink="">
        <xdr:nvSpPr>
          <xdr:cNvPr id="50" name="Rectangle 49">
            <a:extLst>
              <a:ext uri="{FF2B5EF4-FFF2-40B4-BE49-F238E27FC236}">
                <a16:creationId xmlns:a16="http://schemas.microsoft.com/office/drawing/2014/main" id="{B3B8D006-E6AB-9132-8FBC-D41B9EA44F8E}"/>
              </a:ext>
            </a:extLst>
          </xdr:cNvPr>
          <xdr:cNvSpPr/>
        </xdr:nvSpPr>
        <xdr:spPr>
          <a:xfrm>
            <a:off x="4391062" y="571500"/>
            <a:ext cx="1207209" cy="285750"/>
          </a:xfrm>
          <a:prstGeom prst="rect">
            <a:avLst/>
          </a:prstGeom>
          <a:grp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Total Employee</a:t>
            </a:r>
          </a:p>
        </xdr:txBody>
      </xdr:sp>
    </xdr:grpSp>
    <xdr:clientData/>
  </xdr:twoCellAnchor>
  <xdr:twoCellAnchor>
    <xdr:from>
      <xdr:col>15</xdr:col>
      <xdr:colOff>347662</xdr:colOff>
      <xdr:row>0</xdr:row>
      <xdr:rowOff>35718</xdr:rowOff>
    </xdr:from>
    <xdr:to>
      <xdr:col>20</xdr:col>
      <xdr:colOff>476250</xdr:colOff>
      <xdr:row>4</xdr:row>
      <xdr:rowOff>178592</xdr:rowOff>
    </xdr:to>
    <xdr:grpSp>
      <xdr:nvGrpSpPr>
        <xdr:cNvPr id="14" name="Group 13">
          <a:extLst>
            <a:ext uri="{FF2B5EF4-FFF2-40B4-BE49-F238E27FC236}">
              <a16:creationId xmlns:a16="http://schemas.microsoft.com/office/drawing/2014/main" id="{59BE8D9B-7354-020E-5BBD-5074B44CC78B}"/>
            </a:ext>
          </a:extLst>
        </xdr:cNvPr>
        <xdr:cNvGrpSpPr/>
      </xdr:nvGrpSpPr>
      <xdr:grpSpPr>
        <a:xfrm>
          <a:off x="9455943" y="35718"/>
          <a:ext cx="3164682" cy="904874"/>
          <a:chOff x="7122318" y="38100"/>
          <a:chExt cx="3140869" cy="904874"/>
        </a:xfrm>
      </xdr:grpSpPr>
      <xdr:sp macro="" textlink="">
        <xdr:nvSpPr>
          <xdr:cNvPr id="15" name="Rectangle 14">
            <a:extLst>
              <a:ext uri="{FF2B5EF4-FFF2-40B4-BE49-F238E27FC236}">
                <a16:creationId xmlns:a16="http://schemas.microsoft.com/office/drawing/2014/main" id="{AD271BE1-243D-4C9A-9DD7-3A324D038D32}"/>
              </a:ext>
            </a:extLst>
          </xdr:cNvPr>
          <xdr:cNvSpPr/>
        </xdr:nvSpPr>
        <xdr:spPr>
          <a:xfrm>
            <a:off x="7122318" y="73819"/>
            <a:ext cx="3140869" cy="802481"/>
          </a:xfrm>
          <a:prstGeom prst="rect">
            <a:avLst/>
          </a:prstGeom>
          <a:gradFill>
            <a:gsLst>
              <a:gs pos="0">
                <a:schemeClr val="accent2">
                  <a:lumMod val="60000"/>
                  <a:lumOff val="40000"/>
                </a:schemeClr>
              </a:gs>
              <a:gs pos="60000">
                <a:schemeClr val="accent1">
                  <a:lumMod val="45000"/>
                  <a:lumOff val="55000"/>
                </a:schemeClr>
              </a:gs>
              <a:gs pos="33000">
                <a:schemeClr val="accent1">
                  <a:lumMod val="45000"/>
                  <a:lumOff val="55000"/>
                </a:schemeClr>
              </a:gs>
              <a:gs pos="100000">
                <a:schemeClr val="accent4">
                  <a:lumMod val="60000"/>
                  <a:lumOff val="40000"/>
                </a:schemeClr>
              </a:gs>
            </a:gsLst>
            <a:lin ang="5400000" scaled="1"/>
          </a:gradFill>
          <a:ln>
            <a:gradFill>
              <a:gsLst>
                <a:gs pos="0">
                  <a:schemeClr val="accent2">
                    <a:lumMod val="60000"/>
                    <a:lumOff val="40000"/>
                  </a:schemeClr>
                </a:gs>
                <a:gs pos="60000">
                  <a:schemeClr val="accent1">
                    <a:lumMod val="45000"/>
                    <a:lumOff val="55000"/>
                  </a:schemeClr>
                </a:gs>
                <a:gs pos="33000">
                  <a:schemeClr val="accent1">
                    <a:lumMod val="45000"/>
                    <a:lumOff val="55000"/>
                  </a:schemeClr>
                </a:gs>
                <a:gs pos="100000">
                  <a:schemeClr val="accent4">
                    <a:lumMod val="60000"/>
                    <a:lumOff val="4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600" b="1">
                <a:solidFill>
                  <a:schemeClr val="bg2">
                    <a:lumMod val="25000"/>
                  </a:schemeClr>
                </a:solidFill>
                <a:latin typeface="+mj-lt"/>
              </a:rPr>
              <a:t>                        </a:t>
            </a:r>
            <a:r>
              <a:rPr lang="en-PH" sz="1400" b="1">
                <a:solidFill>
                  <a:schemeClr val="bg2">
                    <a:lumMod val="25000"/>
                  </a:schemeClr>
                </a:solidFill>
                <a:latin typeface="+mj-lt"/>
              </a:rPr>
              <a:t>Employee		</a:t>
            </a:r>
          </a:p>
          <a:p>
            <a:pPr algn="l"/>
            <a:r>
              <a:rPr lang="en-PH" sz="1400" b="1">
                <a:solidFill>
                  <a:schemeClr val="bg2">
                    <a:lumMod val="25000"/>
                  </a:schemeClr>
                </a:solidFill>
                <a:latin typeface="+mj-lt"/>
              </a:rPr>
              <a:t>	   Satisfaction</a:t>
            </a:r>
          </a:p>
          <a:p>
            <a:pPr algn="l"/>
            <a:r>
              <a:rPr lang="en-PH" sz="1400" b="1">
                <a:solidFill>
                  <a:schemeClr val="bg2">
                    <a:lumMod val="25000"/>
                  </a:schemeClr>
                </a:solidFill>
                <a:latin typeface="+mj-lt"/>
              </a:rPr>
              <a:t>	</a:t>
            </a:r>
            <a:r>
              <a:rPr lang="en-PH" sz="1400" b="1" baseline="0">
                <a:solidFill>
                  <a:schemeClr val="bg2">
                    <a:lumMod val="25000"/>
                  </a:schemeClr>
                </a:solidFill>
                <a:latin typeface="+mj-lt"/>
              </a:rPr>
              <a:t>         </a:t>
            </a:r>
            <a:r>
              <a:rPr lang="en-PH" sz="1400" b="1">
                <a:solidFill>
                  <a:schemeClr val="bg2">
                    <a:lumMod val="25000"/>
                  </a:schemeClr>
                </a:solidFill>
                <a:latin typeface="+mj-lt"/>
              </a:rPr>
              <a:t>Rate</a:t>
            </a:r>
            <a:r>
              <a:rPr lang="en-PH" sz="1200" b="1">
                <a:solidFill>
                  <a:schemeClr val="bg2">
                    <a:lumMod val="25000"/>
                  </a:schemeClr>
                </a:solidFill>
                <a:latin typeface="+mj-lt"/>
              </a:rPr>
              <a:t> </a:t>
            </a:r>
          </a:p>
          <a:p>
            <a:pPr algn="l"/>
            <a:r>
              <a:rPr lang="en-PH" sz="1100"/>
              <a:t>				</a:t>
            </a:r>
          </a:p>
        </xdr:txBody>
      </xdr:sp>
      <xdr:graphicFrame macro="">
        <xdr:nvGraphicFramePr>
          <xdr:cNvPr id="51" name="Chart 50">
            <a:extLst>
              <a:ext uri="{FF2B5EF4-FFF2-40B4-BE49-F238E27FC236}">
                <a16:creationId xmlns:a16="http://schemas.microsoft.com/office/drawing/2014/main" id="{9CF4CFB6-1F17-4ACA-A03B-66EAA7C8CCE9}"/>
              </a:ext>
            </a:extLst>
          </xdr:cNvPr>
          <xdr:cNvGraphicFramePr>
            <a:graphicFrameLocks/>
          </xdr:cNvGraphicFramePr>
        </xdr:nvGraphicFramePr>
        <xdr:xfrm>
          <a:off x="8989218" y="47625"/>
          <a:ext cx="1138237" cy="895349"/>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53" name="Picture 52">
            <a:extLst>
              <a:ext uri="{FF2B5EF4-FFF2-40B4-BE49-F238E27FC236}">
                <a16:creationId xmlns:a16="http://schemas.microsoft.com/office/drawing/2014/main" id="{F51D8304-3D0B-F5B3-2CE1-253B229223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127082" y="38100"/>
            <a:ext cx="1042988" cy="809624"/>
          </a:xfrm>
          <a:prstGeom prst="rect">
            <a:avLst/>
          </a:prstGeom>
        </xdr:spPr>
      </xdr:pic>
      <xdr:sp macro="" textlink="Analysis!P15">
        <xdr:nvSpPr>
          <xdr:cNvPr id="55" name="TextBox 54">
            <a:extLst>
              <a:ext uri="{FF2B5EF4-FFF2-40B4-BE49-F238E27FC236}">
                <a16:creationId xmlns:a16="http://schemas.microsoft.com/office/drawing/2014/main" id="{9334F995-50C8-8205-88AA-799C390D16F7}"/>
              </a:ext>
            </a:extLst>
          </xdr:cNvPr>
          <xdr:cNvSpPr txBox="1"/>
        </xdr:nvSpPr>
        <xdr:spPr>
          <a:xfrm>
            <a:off x="9348785" y="323849"/>
            <a:ext cx="50244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1C580B-DD3B-466C-985A-917D33DBCADC}" type="TxLink">
              <a:rPr lang="en-US" sz="1600" b="0" i="0" u="none" strike="noStrike">
                <a:solidFill>
                  <a:schemeClr val="bg2">
                    <a:lumMod val="25000"/>
                  </a:schemeClr>
                </a:solidFill>
                <a:latin typeface="Calibri"/>
                <a:cs typeface="Calibri"/>
              </a:rPr>
              <a:pPr/>
              <a:t>3.9</a:t>
            </a:fld>
            <a:endParaRPr lang="en-PH" sz="1600">
              <a:solidFill>
                <a:schemeClr val="bg2">
                  <a:lumMod val="25000"/>
                </a:schemeClr>
              </a:solidFill>
            </a:endParaRPr>
          </a:p>
        </xdr:txBody>
      </xdr:sp>
    </xdr:grpSp>
    <xdr:clientData/>
  </xdr:twoCellAnchor>
  <xdr:twoCellAnchor>
    <xdr:from>
      <xdr:col>14</xdr:col>
      <xdr:colOff>209550</xdr:colOff>
      <xdr:row>4</xdr:row>
      <xdr:rowOff>188118</xdr:rowOff>
    </xdr:from>
    <xdr:to>
      <xdr:col>20</xdr:col>
      <xdr:colOff>488156</xdr:colOff>
      <xdr:row>16</xdr:row>
      <xdr:rowOff>76200</xdr:rowOff>
    </xdr:to>
    <xdr:grpSp>
      <xdr:nvGrpSpPr>
        <xdr:cNvPr id="9" name="Group 8">
          <a:extLst>
            <a:ext uri="{FF2B5EF4-FFF2-40B4-BE49-F238E27FC236}">
              <a16:creationId xmlns:a16="http://schemas.microsoft.com/office/drawing/2014/main" id="{399EEDB3-10D6-8838-781C-25417766CA22}"/>
            </a:ext>
          </a:extLst>
        </xdr:cNvPr>
        <xdr:cNvGrpSpPr/>
      </xdr:nvGrpSpPr>
      <xdr:grpSpPr>
        <a:xfrm>
          <a:off x="8710613" y="950118"/>
          <a:ext cx="3921918" cy="2174082"/>
          <a:chOff x="8715375" y="921543"/>
          <a:chExt cx="3581400" cy="2955132"/>
        </a:xfrm>
      </xdr:grpSpPr>
      <xdr:graphicFrame macro="">
        <xdr:nvGraphicFramePr>
          <xdr:cNvPr id="7" name="Chart 6">
            <a:extLst>
              <a:ext uri="{FF2B5EF4-FFF2-40B4-BE49-F238E27FC236}">
                <a16:creationId xmlns:a16="http://schemas.microsoft.com/office/drawing/2014/main" id="{A7DAEF63-0F1B-4027-8083-0CCD05031E6D}"/>
              </a:ext>
            </a:extLst>
          </xdr:cNvPr>
          <xdr:cNvGraphicFramePr>
            <a:graphicFrameLocks/>
          </xdr:cNvGraphicFramePr>
        </xdr:nvGraphicFramePr>
        <xdr:xfrm>
          <a:off x="8715375" y="923925"/>
          <a:ext cx="3581400" cy="2952750"/>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8" name="Rectangle 7">
            <a:extLst>
              <a:ext uri="{FF2B5EF4-FFF2-40B4-BE49-F238E27FC236}">
                <a16:creationId xmlns:a16="http://schemas.microsoft.com/office/drawing/2014/main" id="{190E9C1D-B726-48AA-B6F6-8BE182A2B597}"/>
              </a:ext>
            </a:extLst>
          </xdr:cNvPr>
          <xdr:cNvSpPr/>
        </xdr:nvSpPr>
        <xdr:spPr>
          <a:xfrm>
            <a:off x="8716057" y="921543"/>
            <a:ext cx="3571193" cy="407254"/>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Recruitment Resources</a:t>
            </a:r>
          </a:p>
        </xdr:txBody>
      </xdr:sp>
    </xdr:grpSp>
    <xdr:clientData/>
  </xdr:twoCellAnchor>
  <xdr:twoCellAnchor>
    <xdr:from>
      <xdr:col>14</xdr:col>
      <xdr:colOff>209551</xdr:colOff>
      <xdr:row>16</xdr:row>
      <xdr:rowOff>123826</xdr:rowOff>
    </xdr:from>
    <xdr:to>
      <xdr:col>20</xdr:col>
      <xdr:colOff>500062</xdr:colOff>
      <xdr:row>27</xdr:row>
      <xdr:rowOff>114300</xdr:rowOff>
    </xdr:to>
    <xdr:grpSp>
      <xdr:nvGrpSpPr>
        <xdr:cNvPr id="12" name="Group 11">
          <a:extLst>
            <a:ext uri="{FF2B5EF4-FFF2-40B4-BE49-F238E27FC236}">
              <a16:creationId xmlns:a16="http://schemas.microsoft.com/office/drawing/2014/main" id="{20706ACC-A96C-2FD2-AA51-6D10A980D034}"/>
            </a:ext>
          </a:extLst>
        </xdr:cNvPr>
        <xdr:cNvGrpSpPr/>
      </xdr:nvGrpSpPr>
      <xdr:grpSpPr>
        <a:xfrm>
          <a:off x="8710614" y="3171826"/>
          <a:ext cx="3933823" cy="2085974"/>
          <a:chOff x="8743951" y="3171826"/>
          <a:chExt cx="3562350" cy="2085974"/>
        </a:xfrm>
      </xdr:grpSpPr>
      <xdr:graphicFrame macro="">
        <xdr:nvGraphicFramePr>
          <xdr:cNvPr id="10" name="Chart 9">
            <a:extLst>
              <a:ext uri="{FF2B5EF4-FFF2-40B4-BE49-F238E27FC236}">
                <a16:creationId xmlns:a16="http://schemas.microsoft.com/office/drawing/2014/main" id="{93D584F2-2FDD-4576-A6C9-E9119A4D88C7}"/>
              </a:ext>
            </a:extLst>
          </xdr:cNvPr>
          <xdr:cNvGraphicFramePr>
            <a:graphicFrameLocks/>
          </xdr:cNvGraphicFramePr>
        </xdr:nvGraphicFramePr>
        <xdr:xfrm>
          <a:off x="8743951" y="3171826"/>
          <a:ext cx="3562350" cy="2085974"/>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1" name="Rectangle 10">
            <a:extLst>
              <a:ext uri="{FF2B5EF4-FFF2-40B4-BE49-F238E27FC236}">
                <a16:creationId xmlns:a16="http://schemas.microsoft.com/office/drawing/2014/main" id="{72CEA16B-EA6C-4FAB-8C8E-8D2386642144}"/>
              </a:ext>
            </a:extLst>
          </xdr:cNvPr>
          <xdr:cNvSpPr/>
        </xdr:nvSpPr>
        <xdr:spPr>
          <a:xfrm>
            <a:off x="8763001" y="3183732"/>
            <a:ext cx="3543300" cy="244596"/>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2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Race vs.</a:t>
            </a:r>
            <a:r>
              <a:rPr lang="en-PH" sz="1200" b="0" baseline="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 No. of Absent</a:t>
            </a:r>
            <a:endParaRPr lang="en-PH" sz="1400" b="0">
              <a:ln>
                <a:noFill/>
              </a:ln>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grpSp>
    <xdr:clientData/>
  </xdr:twoCellAnchor>
  <xdr:twoCellAnchor>
    <xdr:from>
      <xdr:col>12</xdr:col>
      <xdr:colOff>476250</xdr:colOff>
      <xdr:row>0</xdr:row>
      <xdr:rowOff>83343</xdr:rowOff>
    </xdr:from>
    <xdr:to>
      <xdr:col>15</xdr:col>
      <xdr:colOff>226218</xdr:colOff>
      <xdr:row>4</xdr:row>
      <xdr:rowOff>111917</xdr:rowOff>
    </xdr:to>
    <xdr:grpSp>
      <xdr:nvGrpSpPr>
        <xdr:cNvPr id="29" name="Group 28">
          <a:extLst>
            <a:ext uri="{FF2B5EF4-FFF2-40B4-BE49-F238E27FC236}">
              <a16:creationId xmlns:a16="http://schemas.microsoft.com/office/drawing/2014/main" id="{8D4B8CF5-552F-4CBA-86FF-E50BFBD39F14}"/>
            </a:ext>
          </a:extLst>
        </xdr:cNvPr>
        <xdr:cNvGrpSpPr/>
      </xdr:nvGrpSpPr>
      <xdr:grpSpPr>
        <a:xfrm>
          <a:off x="7762875" y="83343"/>
          <a:ext cx="1571624" cy="790574"/>
          <a:chOff x="4381499" y="66676"/>
          <a:chExt cx="1228725" cy="790574"/>
        </a:xfrm>
        <a:gradFill>
          <a:gsLst>
            <a:gs pos="0">
              <a:schemeClr val="accent4">
                <a:lumMod val="20000"/>
                <a:lumOff val="8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Analysis!L13">
        <xdr:nvSpPr>
          <xdr:cNvPr id="31" name="Rectangle 30">
            <a:extLst>
              <a:ext uri="{FF2B5EF4-FFF2-40B4-BE49-F238E27FC236}">
                <a16:creationId xmlns:a16="http://schemas.microsoft.com/office/drawing/2014/main" id="{F1707FA9-3DDD-1FCD-ADBD-C41B982478CC}"/>
              </a:ext>
            </a:extLst>
          </xdr:cNvPr>
          <xdr:cNvSpPr/>
        </xdr:nvSpPr>
        <xdr:spPr>
          <a:xfrm>
            <a:off x="4381499" y="66676"/>
            <a:ext cx="1228725" cy="485774"/>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E577015-AC33-4730-950B-CCA017CDDA46}" type="TxLink">
              <a:rPr lang="en-US" sz="2800" b="0" i="0" u="none" strike="noStrike">
                <a:solidFill>
                  <a:schemeClr val="tx1">
                    <a:lumMod val="85000"/>
                    <a:lumOff val="15000"/>
                  </a:schemeClr>
                </a:solidFill>
                <a:latin typeface="Bodoni MT Black" panose="02070A03080606020203" pitchFamily="18" charset="0"/>
                <a:cs typeface="Calibri"/>
              </a:rPr>
              <a:pPr algn="ctr"/>
              <a:t>104</a:t>
            </a:fld>
            <a:endParaRPr lang="en-PH" sz="2800" b="1">
              <a:solidFill>
                <a:schemeClr val="tx1">
                  <a:lumMod val="85000"/>
                  <a:lumOff val="15000"/>
                </a:schemeClr>
              </a:solidFill>
              <a:latin typeface="Bodoni MT Black" panose="02070A03080606020203" pitchFamily="18" charset="0"/>
            </a:endParaRPr>
          </a:p>
        </xdr:txBody>
      </xdr:sp>
      <xdr:sp macro="" textlink="">
        <xdr:nvSpPr>
          <xdr:cNvPr id="33" name="Rectangle 32">
            <a:extLst>
              <a:ext uri="{FF2B5EF4-FFF2-40B4-BE49-F238E27FC236}">
                <a16:creationId xmlns:a16="http://schemas.microsoft.com/office/drawing/2014/main" id="{930CF80A-9C6A-0BDB-D819-71454AFA30C2}"/>
              </a:ext>
            </a:extLst>
          </xdr:cNvPr>
          <xdr:cNvSpPr/>
        </xdr:nvSpPr>
        <xdr:spPr>
          <a:xfrm>
            <a:off x="4391062" y="571500"/>
            <a:ext cx="1207209" cy="285750"/>
          </a:xfrm>
          <a:prstGeom prst="rect">
            <a:avLst/>
          </a:prstGeom>
          <a:grp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bg2">
                    <a:lumMod val="25000"/>
                  </a:schemeClr>
                </a:solidFill>
                <a:latin typeface="ADLaM Display" panose="02010000000000000000" pitchFamily="2" charset="0"/>
                <a:ea typeface="ADLaM Display" panose="02010000000000000000" pitchFamily="2" charset="0"/>
                <a:cs typeface="ADLaM Display" panose="02010000000000000000" pitchFamily="2" charset="0"/>
              </a:rPr>
              <a:t>Resign Employee</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138.436148726854" createdVersion="8" refreshedVersion="8" minRefreshableVersion="3" recordCount="312" xr:uid="{2CECCC11-7543-46D9-B3B2-6E13234A1158}">
  <cacheSource type="worksheet">
    <worksheetSource ref="A1:AC1048576" sheet="HR Data"/>
  </cacheSource>
  <cacheFields count="29">
    <cacheField name="Name" numFmtId="0">
      <sharedItems containsBlank="1"/>
    </cacheField>
    <cacheField name="EmpID" numFmtId="0">
      <sharedItems containsString="0" containsBlank="1" containsNumber="1" containsInteger="1" minValue="10001" maxValue="10311"/>
    </cacheField>
    <cacheField name="Position ID" numFmtId="0">
      <sharedItems containsBlank="1"/>
    </cacheField>
    <cacheField name="Department ID" numFmtId="0">
      <sharedItems containsBlank="1"/>
    </cacheField>
    <cacheField name="Manger ID" numFmtId="0">
      <sharedItems containsString="0" containsBlank="1" containsNumber="1" containsInteger="1" minValue="10002" maxValue="10265"/>
    </cacheField>
    <cacheField name="DateofHire" numFmtId="0">
      <sharedItems containsNonDate="0" containsDate="1" containsString="0" containsBlank="1" minDate="2006-01-09T00:00:00" maxDate="2018-07-10T00:00:00"/>
    </cacheField>
    <cacheField name="Salary" numFmtId="3">
      <sharedItems containsString="0" containsBlank="1" containsNumber="1" containsInteger="1" minValue="45046" maxValue="250000"/>
    </cacheField>
    <cacheField name="Sex" numFmtId="0">
      <sharedItems containsBlank="1"/>
    </cacheField>
    <cacheField name="DOB" numFmtId="164">
      <sharedItems containsNonDate="0" containsDate="1" containsString="0" containsBlank="1" minDate="1951-01-02T00:00:00" maxDate="1992-08-18T00:00:00"/>
    </cacheField>
    <cacheField name="MaritalDesc" numFmtId="0">
      <sharedItems containsBlank="1"/>
    </cacheField>
    <cacheField name="CitizenDesc" numFmtId="0">
      <sharedItems containsBlank="1"/>
    </cacheField>
    <cacheField name="RaceDesc" numFmtId="0">
      <sharedItems containsBlank="1" count="7">
        <s v="White"/>
        <s v="Black or African American"/>
        <s v="Two or more races"/>
        <s v="Asian"/>
        <s v="American Indian or Alaska Native"/>
        <s v="Hispanic"/>
        <m/>
      </sharedItems>
    </cacheField>
    <cacheField name="State" numFmtId="0">
      <sharedItems containsBlank="1"/>
    </cacheField>
    <cacheField name="Zip" numFmtId="0">
      <sharedItems containsString="0" containsBlank="1" containsNumber="1" containsInteger="1" minValue="1013" maxValue="98052"/>
    </cacheField>
    <cacheField name="DateofTermination" numFmtId="164">
      <sharedItems containsNonDate="0" containsDate="1" containsString="0" containsBlank="1" minDate="2010-08-30T00:00:00" maxDate="2018-11-11T00:00:00"/>
    </cacheField>
    <cacheField name="TermReason" numFmtId="0">
      <sharedItems containsBlank="1"/>
    </cacheField>
    <cacheField name="EmploymentStatus" numFmtId="0">
      <sharedItems containsBlank="1" count="4">
        <s v="Active"/>
        <s v="Voluntarily Terminated"/>
        <s v="Terminated for Cause"/>
        <m/>
      </sharedItems>
    </cacheField>
    <cacheField name="RecruitmentSource" numFmtId="0">
      <sharedItems containsBlank="1" count="10">
        <s v="LinkedIn"/>
        <s v="Indeed"/>
        <s v="Google Search"/>
        <s v="Employee Referral"/>
        <s v="Diversity Job Fair"/>
        <s v="On-line Web application"/>
        <s v="CareerBuilder"/>
        <s v="Website"/>
        <s v="Other"/>
        <m/>
      </sharedItems>
    </cacheField>
    <cacheField name="PerformanceScore" numFmtId="0">
      <sharedItems containsBlank="1"/>
    </cacheField>
    <cacheField name="EngagementSurvey" numFmtId="0">
      <sharedItems containsString="0" containsBlank="1" containsNumber="1" minValue="1.1200000000000001" maxValue="5"/>
    </cacheField>
    <cacheField name="EmpSatisfaction" numFmtId="0">
      <sharedItems containsString="0" containsBlank="1" containsNumber="1" containsInteger="1" minValue="1" maxValue="5"/>
    </cacheField>
    <cacheField name="LastPerformanceReview_Date" numFmtId="164">
      <sharedItems containsNonDate="0" containsDate="1" containsString="0" containsBlank="1" minDate="2010-07-14T00:00:00" maxDate="2019-03-01T00:00:00"/>
    </cacheField>
    <cacheField name="Absences" numFmtId="1">
      <sharedItems containsString="0" containsBlank="1" containsNumber="1" containsInteger="1" minValue="1" maxValue="20"/>
    </cacheField>
    <cacheField name="Position" numFmtId="0">
      <sharedItems containsBlank="1" count="33">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m/>
      </sharedItems>
    </cacheField>
    <cacheField name="Department" numFmtId="0">
      <sharedItems containsBlank="1" count="10">
        <s v="Production        "/>
        <s v="IT/IS"/>
        <s v="Software Engineering"/>
        <s v="Admin Offices"/>
        <s v="Sales"/>
        <s v="Executive Office"/>
        <m/>
        <s v=" Production" u="1"/>
        <s v="Production       " u="1"/>
        <s v="Production" u="1"/>
      </sharedItems>
    </cacheField>
    <cacheField name="Manager" numFmtId="0">
      <sharedItems containsBlank="1"/>
    </cacheField>
    <cacheField name="Age" numFmtId="0">
      <sharedItems containsString="0" containsBlank="1" containsNumber="1" containsInteger="1" minValue="19" maxValue="72"/>
    </cacheField>
    <cacheField name="Age Bracket" numFmtId="0">
      <sharedItems containsBlank="1" count="5">
        <s v="50-59"/>
        <s v="30-49"/>
        <s v="Below 20"/>
        <s v="60 and Above"/>
        <m/>
      </sharedItems>
    </cacheField>
    <cacheField name="Gender" numFmtId="0">
      <sharedItems containsBlank="1" count="3">
        <s v="Male"/>
        <s v="Female"/>
        <m/>
      </sharedItems>
    </cacheField>
  </cacheFields>
  <extLst>
    <ext xmlns:x14="http://schemas.microsoft.com/office/spreadsheetml/2009/9/main" uri="{725AE2AE-9491-48be-B2B4-4EB974FC3084}">
      <x14:pivotCacheDefinition pivotCacheId="19991122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2">
  <r>
    <s v="Xadinolfi, Wilson  K"/>
    <n v="10026"/>
    <s v="P023"/>
    <s v="D004"/>
    <n v="10026"/>
    <d v="2011-07-05T00:00:00"/>
    <n v="62506"/>
    <s v="male"/>
    <d v="1983-07-10T00:00:00"/>
    <s v="Single"/>
    <s v="US Citizen"/>
    <x v="0"/>
    <s v="MA"/>
    <n v="1960"/>
    <m/>
    <s v="N/A-StillEmployed"/>
    <x v="0"/>
    <x v="0"/>
    <s v="Exceeds"/>
    <n v="4.5999999999999996"/>
    <n v="5"/>
    <d v="2019-01-17T00:00:00"/>
    <n v="1"/>
    <x v="0"/>
    <x v="0"/>
    <s v="Michael Albert"/>
    <n v="59"/>
    <x v="0"/>
    <x v="0"/>
  </r>
  <r>
    <s v="Ait Sidi, Karthikeyan   "/>
    <n v="10084"/>
    <s v="P031"/>
    <s v="D003"/>
    <n v="10084"/>
    <d v="2015-03-30T00:00:00"/>
    <n v="104437"/>
    <s v="male"/>
    <d v="1975-05-05T00:00:00"/>
    <s v="Married"/>
    <s v="US Citizen"/>
    <x v="0"/>
    <s v="MA"/>
    <n v="2148"/>
    <d v="2016-06-16T00:00:00"/>
    <s v="career change"/>
    <x v="1"/>
    <x v="1"/>
    <s v="Fully Meets"/>
    <n v="4.96"/>
    <n v="3"/>
    <d v="2016-02-24T00:00:00"/>
    <n v="17"/>
    <x v="1"/>
    <x v="1"/>
    <s v="Simon Roup"/>
    <n v="48"/>
    <x v="1"/>
    <x v="0"/>
  </r>
  <r>
    <s v="Akinkuolie, Sarah"/>
    <n v="10196"/>
    <s v="P024"/>
    <s v="D004"/>
    <n v="10196"/>
    <d v="2011-07-05T00:00:00"/>
    <n v="64955"/>
    <s v="female"/>
    <d v="1988-09-19T00:00:00"/>
    <s v="Married"/>
    <s v="US Citizen"/>
    <x v="0"/>
    <s v="MA"/>
    <n v="1810"/>
    <d v="2012-09-24T00:00:00"/>
    <s v="hours"/>
    <x v="1"/>
    <x v="0"/>
    <s v="Fully Meets"/>
    <n v="3.02"/>
    <n v="3"/>
    <d v="2012-05-15T00:00:00"/>
    <n v="3"/>
    <x v="2"/>
    <x v="0"/>
    <s v="Kissy Sullivan"/>
    <n v="34"/>
    <x v="1"/>
    <x v="1"/>
  </r>
  <r>
    <s v="Alagbe,Trina"/>
    <n v="10088"/>
    <s v="P023"/>
    <s v="D004"/>
    <n v="10088"/>
    <d v="2008-01-07T00:00:00"/>
    <n v="64991"/>
    <s v="female"/>
    <d v="1988-09-27T00:00:00"/>
    <s v="Married"/>
    <s v="US Citizen"/>
    <x v="0"/>
    <s v="MA"/>
    <n v="1886"/>
    <m/>
    <s v="N/A-StillEmployed"/>
    <x v="0"/>
    <x v="1"/>
    <s v="Fully Meets"/>
    <n v="4.84"/>
    <n v="5"/>
    <d v="2019-01-03T00:00:00"/>
    <n v="15"/>
    <x v="0"/>
    <x v="0"/>
    <s v="Elijiah Gray"/>
    <n v="19"/>
    <x v="2"/>
    <x v="1"/>
  </r>
  <r>
    <s v="Anderson, Carol "/>
    <n v="10069"/>
    <s v="P023"/>
    <s v="D004"/>
    <n v="10069"/>
    <d v="2011-07-11T00:00:00"/>
    <n v="50825"/>
    <s v="female"/>
    <d v="1989-09-08T00:00:00"/>
    <s v="Divorced"/>
    <s v="US Citizen"/>
    <x v="0"/>
    <s v="MA"/>
    <n v="2169"/>
    <d v="2016-09-06T00:00:00"/>
    <s v="return to school"/>
    <x v="1"/>
    <x v="2"/>
    <s v="Fully Meets"/>
    <n v="5"/>
    <n v="4"/>
    <d v="2016-02-01T00:00:00"/>
    <n v="2"/>
    <x v="0"/>
    <x v="0"/>
    <s v="Webster Butler"/>
    <n v="33"/>
    <x v="1"/>
    <x v="1"/>
  </r>
  <r>
    <s v="Anderson, Linda  "/>
    <n v="10002"/>
    <s v="P023"/>
    <s v="D004"/>
    <n v="10002"/>
    <d v="2012-01-09T00:00:00"/>
    <n v="57568"/>
    <s v="female"/>
    <d v="1977-05-22T00:00:00"/>
    <s v="Single"/>
    <s v="US Citizen"/>
    <x v="0"/>
    <s v="MA"/>
    <n v="1844"/>
    <m/>
    <s v="N/A-StillEmployed"/>
    <x v="0"/>
    <x v="0"/>
    <s v="Exceeds"/>
    <n v="5"/>
    <n v="5"/>
    <d v="2019-01-07T00:00:00"/>
    <n v="15"/>
    <x v="0"/>
    <x v="0"/>
    <s v="Amy Dunn"/>
    <n v="46"/>
    <x v="1"/>
    <x v="1"/>
  </r>
  <r>
    <s v="Andreola, Colby"/>
    <n v="10194"/>
    <s v="P028"/>
    <s v="D006"/>
    <n v="10194"/>
    <d v="2014-11-10T00:00:00"/>
    <n v="95660"/>
    <s v="female"/>
    <d v="1979-05-24T00:00:00"/>
    <s v="Single"/>
    <s v="US Citizen"/>
    <x v="0"/>
    <s v="MA"/>
    <n v="2110"/>
    <m/>
    <s v="N/A-StillEmployed"/>
    <x v="0"/>
    <x v="0"/>
    <s v="Fully Meets"/>
    <n v="3.04"/>
    <n v="3"/>
    <d v="2019-01-02T00:00:00"/>
    <n v="19"/>
    <x v="3"/>
    <x v="2"/>
    <s v="Alex Sweetwater"/>
    <n v="44"/>
    <x v="1"/>
    <x v="1"/>
  </r>
  <r>
    <s v="Athwal, Sam"/>
    <n v="10062"/>
    <s v="P023"/>
    <s v="D004"/>
    <n v="10062"/>
    <d v="2013-09-30T00:00:00"/>
    <n v="59365"/>
    <s v="male"/>
    <d v="1983-02-18T00:00:00"/>
    <s v="Widowed"/>
    <s v="US Citizen"/>
    <x v="0"/>
    <s v="MA"/>
    <n v="2199"/>
    <m/>
    <s v="N/A-StillEmployed"/>
    <x v="0"/>
    <x v="3"/>
    <s v="Fully Meets"/>
    <n v="5"/>
    <n v="4"/>
    <d v="2019-02-25T00:00:00"/>
    <n v="19"/>
    <x v="0"/>
    <x v="0"/>
    <s v="Ketsia Liebig"/>
    <n v="40"/>
    <x v="1"/>
    <x v="0"/>
  </r>
  <r>
    <s v="Bachiochi, Linda"/>
    <n v="10114"/>
    <s v="P023"/>
    <s v="D004"/>
    <n v="10114"/>
    <d v="2009-07-06T00:00:00"/>
    <n v="47837"/>
    <s v="female"/>
    <d v="1970-02-11T00:00:00"/>
    <s v="Single"/>
    <s v="US Citizen"/>
    <x v="1"/>
    <s v="MA"/>
    <n v="1902"/>
    <m/>
    <s v="N/A-StillEmployed"/>
    <x v="0"/>
    <x v="4"/>
    <s v="Fully Meets"/>
    <n v="4.46"/>
    <n v="3"/>
    <d v="2019-01-25T00:00:00"/>
    <n v="4"/>
    <x v="0"/>
    <x v="0"/>
    <s v="Brannon Miller"/>
    <n v="53"/>
    <x v="0"/>
    <x v="1"/>
  </r>
  <r>
    <s v="Bacong, Alejandro "/>
    <n v="10250"/>
    <s v="P018"/>
    <s v="D003"/>
    <n v="10250"/>
    <d v="2015-01-05T00:00:00"/>
    <n v="50178"/>
    <s v="male"/>
    <d v="1988-01-07T00:00:00"/>
    <s v="Divorced"/>
    <s v="US Citizen"/>
    <x v="0"/>
    <s v="MA"/>
    <n v="1886"/>
    <m/>
    <s v="N/A-StillEmployed"/>
    <x v="0"/>
    <x v="1"/>
    <s v="Fully Meets"/>
    <n v="5"/>
    <n v="5"/>
    <d v="2019-02-18T00:00:00"/>
    <n v="16"/>
    <x v="4"/>
    <x v="1"/>
    <s v="Peter Monroe"/>
    <n v="35"/>
    <x v="1"/>
    <x v="0"/>
  </r>
  <r>
    <s v="Baczenski, Rachael  "/>
    <n v="10252"/>
    <s v="P023"/>
    <s v="D004"/>
    <n v="10252"/>
    <d v="2011-01-10T00:00:00"/>
    <n v="54670"/>
    <s v="female"/>
    <d v="1974-01-12T00:00:00"/>
    <s v="Married"/>
    <s v="US Citizen"/>
    <x v="1"/>
    <s v="MA"/>
    <n v="1902"/>
    <d v="2017-01-12T00:00:00"/>
    <s v="Another position"/>
    <x v="1"/>
    <x v="4"/>
    <s v="Fully Meets"/>
    <n v="4.2"/>
    <n v="4"/>
    <d v="2016-01-30T00:00:00"/>
    <n v="12"/>
    <x v="0"/>
    <x v="0"/>
    <s v="David Stanley"/>
    <n v="49"/>
    <x v="1"/>
    <x v="1"/>
  </r>
  <r>
    <s v="Barbara, Thomas"/>
    <n v="10242"/>
    <s v="P023"/>
    <s v="D004"/>
    <n v="10196"/>
    <d v="2012-04-02T00:00:00"/>
    <n v="47211"/>
    <s v="male"/>
    <d v="1974-02-21T00:00:00"/>
    <s v="Married"/>
    <s v="US Citizen"/>
    <x v="1"/>
    <s v="MA"/>
    <n v="2062"/>
    <d v="2016-09-19T00:00:00"/>
    <s v="unhappy"/>
    <x v="1"/>
    <x v="4"/>
    <s v="Fully Meets"/>
    <n v="4.2"/>
    <n v="3"/>
    <d v="2016-05-06T00:00:00"/>
    <n v="15"/>
    <x v="0"/>
    <x v="0"/>
    <s v="Kissy Sullivan"/>
    <n v="49"/>
    <x v="1"/>
    <x v="0"/>
  </r>
  <r>
    <s v="Barbossa, Hector"/>
    <n v="10012"/>
    <s v="P007"/>
    <s v="D003"/>
    <n v="10084"/>
    <d v="2014-11-10T00:00:00"/>
    <n v="92328"/>
    <s v="male"/>
    <d v="1988-07-04T00:00:00"/>
    <s v="Divorced"/>
    <s v="US Citizen"/>
    <x v="1"/>
    <s v="TX"/>
    <n v="78230"/>
    <m/>
    <s v="N/A-StillEmployed"/>
    <x v="0"/>
    <x v="4"/>
    <s v="Exceeds"/>
    <n v="4.28"/>
    <n v="4"/>
    <d v="2019-02-25T00:00:00"/>
    <n v="9"/>
    <x v="5"/>
    <x v="1"/>
    <s v="Simon Roup"/>
    <n v="35"/>
    <x v="1"/>
    <x v="0"/>
  </r>
  <r>
    <s v="Barone, Francesco  A"/>
    <n v="10265"/>
    <s v="P023"/>
    <s v="D004"/>
    <n v="10265"/>
    <d v="2012-02-20T00:00:00"/>
    <n v="58709"/>
    <s v="male"/>
    <d v="1983-07-20T00:00:00"/>
    <s v="Single"/>
    <s v="US Citizen"/>
    <x v="2"/>
    <s v="MA"/>
    <n v="1810"/>
    <m/>
    <s v="N/A-StillEmployed"/>
    <x v="0"/>
    <x v="2"/>
    <s v="Fully Meets"/>
    <n v="4.5999999999999996"/>
    <n v="4"/>
    <d v="2019-02-14T00:00:00"/>
    <n v="7"/>
    <x v="0"/>
    <x v="0"/>
    <s v="Kelley Spirea"/>
    <n v="40"/>
    <x v="1"/>
    <x v="0"/>
  </r>
  <r>
    <s v="Barton, Nader"/>
    <n v="10066"/>
    <s v="P023"/>
    <s v="D004"/>
    <n v="10026"/>
    <d v="2012-09-24T00:00:00"/>
    <n v="52505"/>
    <s v="male"/>
    <d v="1977-07-15T00:00:00"/>
    <s v="Divorced"/>
    <s v="US Citizen"/>
    <x v="0"/>
    <s v="MA"/>
    <n v="2747"/>
    <d v="2017-04-06T00:00:00"/>
    <s v="Another position"/>
    <x v="1"/>
    <x v="5"/>
    <s v="Fully Meets"/>
    <n v="5"/>
    <n v="5"/>
    <d v="2017-03-02T00:00:00"/>
    <n v="1"/>
    <x v="0"/>
    <x v="0"/>
    <s v="Michael Albert"/>
    <n v="46"/>
    <x v="1"/>
    <x v="0"/>
  </r>
  <r>
    <s v="Bates, Norman"/>
    <n v="10061"/>
    <s v="P023"/>
    <s v="D004"/>
    <n v="10265"/>
    <d v="2011-02-21T00:00:00"/>
    <n v="57834"/>
    <s v="male"/>
    <d v="1981-10-18T00:00:00"/>
    <s v="Single"/>
    <s v="US Citizen"/>
    <x v="0"/>
    <s v="MA"/>
    <n v="2050"/>
    <d v="2017-08-04T00:00:00"/>
    <s v="attendance"/>
    <x v="2"/>
    <x v="2"/>
    <s v="Fully Meets"/>
    <n v="5"/>
    <n v="4"/>
    <d v="2017-04-05T00:00:00"/>
    <n v="20"/>
    <x v="0"/>
    <x v="0"/>
    <s v="Kelley Spirea"/>
    <n v="41"/>
    <x v="1"/>
    <x v="0"/>
  </r>
  <r>
    <s v="Beak, Kimberly  "/>
    <n v="10023"/>
    <s v="P024"/>
    <s v="D004"/>
    <n v="10265"/>
    <d v="2016-07-21T00:00:00"/>
    <n v="70131"/>
    <s v="female"/>
    <d v="1966-04-17T00:00:00"/>
    <s v="Married"/>
    <s v="US Citizen"/>
    <x v="0"/>
    <s v="MA"/>
    <n v="2145"/>
    <m/>
    <s v="N/A-StillEmployed"/>
    <x v="0"/>
    <x v="3"/>
    <s v="Exceeds"/>
    <n v="4.4000000000000004"/>
    <n v="3"/>
    <d v="2019-01-14T00:00:00"/>
    <n v="16"/>
    <x v="2"/>
    <x v="0"/>
    <s v="Kelley Spirea"/>
    <n v="57"/>
    <x v="0"/>
    <x v="1"/>
  </r>
  <r>
    <s v="Beatrice, Courtney "/>
    <n v="10055"/>
    <s v="P023"/>
    <s v="D004"/>
    <n v="10088"/>
    <d v="2011-04-04T00:00:00"/>
    <n v="59026"/>
    <s v="female"/>
    <d v="1970-10-27T00:00:00"/>
    <s v="Single"/>
    <s v="Eligible NonCitizen"/>
    <x v="0"/>
    <s v="MA"/>
    <n v="1915"/>
    <m/>
    <s v="N/A-StillEmployed"/>
    <x v="0"/>
    <x v="2"/>
    <s v="Fully Meets"/>
    <n v="5"/>
    <n v="5"/>
    <d v="2019-01-14T00:00:00"/>
    <n v="12"/>
    <x v="0"/>
    <x v="0"/>
    <s v="Elijiah Gray"/>
    <n v="52"/>
    <x v="0"/>
    <x v="1"/>
  </r>
  <r>
    <s v="Becker, Renee"/>
    <n v="10245"/>
    <s v="P010"/>
    <s v="D003"/>
    <n v="10084"/>
    <d v="2014-07-07T00:00:00"/>
    <n v="110000"/>
    <s v="female"/>
    <d v="1986-04-04T00:00:00"/>
    <s v="Single"/>
    <s v="US Citizen"/>
    <x v="0"/>
    <s v="MA"/>
    <n v="2026"/>
    <d v="2015-09-12T00:00:00"/>
    <s v="performance"/>
    <x v="2"/>
    <x v="2"/>
    <s v="Fully Meets"/>
    <n v="4.5"/>
    <n v="4"/>
    <d v="2015-01-15T00:00:00"/>
    <n v="8"/>
    <x v="6"/>
    <x v="1"/>
    <s v="Simon Roup"/>
    <n v="37"/>
    <x v="1"/>
    <x v="1"/>
  </r>
  <r>
    <s v="Becker, Scott"/>
    <n v="10277"/>
    <s v="P023"/>
    <s v="D004"/>
    <n v="10069"/>
    <d v="2013-07-08T00:00:00"/>
    <n v="53250"/>
    <s v="male"/>
    <d v="1979-04-06T00:00:00"/>
    <s v="Single"/>
    <s v="US Citizen"/>
    <x v="3"/>
    <s v="MA"/>
    <n v="2452"/>
    <m/>
    <s v="N/A-StillEmployed"/>
    <x v="0"/>
    <x v="0"/>
    <s v="Fully Meets"/>
    <n v="4.2"/>
    <n v="4"/>
    <d v="2019-01-11T00:00:00"/>
    <n v="13"/>
    <x v="0"/>
    <x v="0"/>
    <s v="Webster Butler"/>
    <n v="44"/>
    <x v="1"/>
    <x v="0"/>
  </r>
  <r>
    <s v="Bernstein, Sean"/>
    <n v="10046"/>
    <s v="P023"/>
    <s v="D004"/>
    <n v="10002"/>
    <d v="2012-04-02T00:00:00"/>
    <n v="51044"/>
    <s v="male"/>
    <d v="1970-12-22T00:00:00"/>
    <s v="Single"/>
    <s v="US Citizen"/>
    <x v="0"/>
    <s v="MA"/>
    <n v="2072"/>
    <m/>
    <s v="N/A-StillEmployed"/>
    <x v="0"/>
    <x v="2"/>
    <s v="Fully Meets"/>
    <n v="5"/>
    <n v="3"/>
    <d v="2019-01-14T00:00:00"/>
    <n v="13"/>
    <x v="0"/>
    <x v="0"/>
    <s v="Amy Dunn"/>
    <n v="52"/>
    <x v="0"/>
    <x v="0"/>
  </r>
  <r>
    <s v="Biden, Lowan  M"/>
    <n v="10226"/>
    <s v="P023"/>
    <s v="D004"/>
    <n v="10062"/>
    <d v="2013-08-19T00:00:00"/>
    <n v="64919"/>
    <s v="female"/>
    <d v="1958-12-27T00:00:00"/>
    <s v="Divorced"/>
    <s v="US Citizen"/>
    <x v="3"/>
    <s v="MA"/>
    <n v="2027"/>
    <m/>
    <s v="N/A-StillEmployed"/>
    <x v="0"/>
    <x v="1"/>
    <s v="Fully Meets"/>
    <n v="4.2"/>
    <n v="3"/>
    <d v="2019-01-10T00:00:00"/>
    <n v="2"/>
    <x v="0"/>
    <x v="0"/>
    <s v="Ketsia Liebig"/>
    <n v="64"/>
    <x v="3"/>
    <x v="1"/>
  </r>
  <r>
    <s v="Billis, Helen"/>
    <n v="10003"/>
    <s v="P023"/>
    <s v="D004"/>
    <n v="10114"/>
    <d v="2014-07-07T00:00:00"/>
    <n v="62910"/>
    <s v="female"/>
    <d v="1989-09-01T00:00:00"/>
    <s v="Married"/>
    <s v="US Citizen"/>
    <x v="0"/>
    <s v="MA"/>
    <n v="2031"/>
    <m/>
    <s v="N/A-StillEmployed"/>
    <x v="0"/>
    <x v="1"/>
    <s v="Exceeds"/>
    <n v="5"/>
    <n v="3"/>
    <d v="2019-02-27T00:00:00"/>
    <n v="19"/>
    <x v="0"/>
    <x v="0"/>
    <s v="Brannon Miller"/>
    <n v="33"/>
    <x v="1"/>
    <x v="1"/>
  </r>
  <r>
    <s v="Blount, Dianna"/>
    <n v="10294"/>
    <s v="P024"/>
    <s v="D004"/>
    <n v="10026"/>
    <d v="2011-04-04T00:00:00"/>
    <n v="66441"/>
    <s v="female"/>
    <d v="1990-09-21T00:00:00"/>
    <s v="Single"/>
    <s v="US Citizen"/>
    <x v="0"/>
    <s v="MA"/>
    <n v="2171"/>
    <m/>
    <s v="N/A-StillEmployed"/>
    <x v="0"/>
    <x v="6"/>
    <s v="Needs Improvement"/>
    <n v="2"/>
    <n v="3"/>
    <d v="2019-02-27T00:00:00"/>
    <n v="3"/>
    <x v="2"/>
    <x v="0"/>
    <s v="Michael Albert"/>
    <n v="32"/>
    <x v="1"/>
    <x v="1"/>
  </r>
  <r>
    <s v="Bondwell, Betsy"/>
    <n v="10267"/>
    <s v="P024"/>
    <s v="D004"/>
    <n v="10088"/>
    <d v="2011-01-10T00:00:00"/>
    <n v="57815"/>
    <s v="female"/>
    <d v="1967-01-16T00:00:00"/>
    <s v="Single"/>
    <s v="US Citizen"/>
    <x v="0"/>
    <s v="MA"/>
    <n v="2210"/>
    <d v="2014-04-04T00:00:00"/>
    <s v="career change"/>
    <x v="1"/>
    <x v="2"/>
    <s v="Fully Meets"/>
    <n v="4.8"/>
    <n v="5"/>
    <d v="2014-03-04T00:00:00"/>
    <n v="5"/>
    <x v="2"/>
    <x v="0"/>
    <s v="Elijiah Gray"/>
    <n v="56"/>
    <x v="0"/>
    <x v="1"/>
  </r>
  <r>
    <s v="Booth, Frank"/>
    <n v="10199"/>
    <s v="P013"/>
    <s v="D003"/>
    <n v="10084"/>
    <d v="2014-02-17T00:00:00"/>
    <n v="103613"/>
    <s v="male"/>
    <d v="1964-07-30T00:00:00"/>
    <s v="Single"/>
    <s v="US Citizen"/>
    <x v="1"/>
    <s v="CT"/>
    <n v="6033"/>
    <d v="2016-02-19T00:00:00"/>
    <s v="Learned that he is a gangster"/>
    <x v="2"/>
    <x v="0"/>
    <s v="Fully Meets"/>
    <n v="3.5"/>
    <n v="5"/>
    <d v="2016-01-10T00:00:00"/>
    <n v="2"/>
    <x v="7"/>
    <x v="1"/>
    <s v="Simon Roup"/>
    <n v="59"/>
    <x v="0"/>
    <x v="0"/>
  </r>
  <r>
    <s v="Boutwell, Bonalyn"/>
    <n v="10081"/>
    <s v="P030"/>
    <s v="D001"/>
    <n v="10081"/>
    <d v="2015-02-16T00:00:00"/>
    <n v="106367"/>
    <s v="female"/>
    <d v="1987-04-04T00:00:00"/>
    <s v="Married"/>
    <s v="US Citizen"/>
    <x v="1"/>
    <s v="MA"/>
    <n v="2468"/>
    <m/>
    <s v="N/A-StillEmployed"/>
    <x v="0"/>
    <x v="4"/>
    <s v="Fully Meets"/>
    <n v="5"/>
    <n v="4"/>
    <d v="2019-02-18T00:00:00"/>
    <n v="4"/>
    <x v="8"/>
    <x v="3"/>
    <s v="Brandon R. LeBlanc"/>
    <n v="36"/>
    <x v="1"/>
    <x v="1"/>
  </r>
  <r>
    <s v="Bozzi, Charles"/>
    <n v="10175"/>
    <s v="P022"/>
    <s v="D004"/>
    <n v="10175"/>
    <d v="2013-09-30T00:00:00"/>
    <n v="74312"/>
    <s v="male"/>
    <d v="1970-03-10T00:00:00"/>
    <s v="Single"/>
    <s v="US Citizen"/>
    <x v="3"/>
    <s v="MA"/>
    <n v="1901"/>
    <d v="2014-08-07T00:00:00"/>
    <s v="retiring"/>
    <x v="1"/>
    <x v="1"/>
    <s v="Fully Meets"/>
    <n v="3.39"/>
    <n v="3"/>
    <d v="2014-02-20T00:00:00"/>
    <n v="14"/>
    <x v="9"/>
    <x v="0"/>
    <s v="Janet King"/>
    <n v="53"/>
    <x v="0"/>
    <x v="0"/>
  </r>
  <r>
    <s v="Brill, Donna"/>
    <n v="10177"/>
    <s v="P023"/>
    <s v="D004"/>
    <n v="10252"/>
    <d v="2012-04-02T00:00:00"/>
    <n v="53492"/>
    <s v="female"/>
    <d v="1990-08-24T00:00:00"/>
    <s v="Married"/>
    <s v="US Citizen"/>
    <x v="0"/>
    <s v="MA"/>
    <n v="1701"/>
    <d v="2013-06-15T00:00:00"/>
    <s v="Another position"/>
    <x v="1"/>
    <x v="2"/>
    <s v="Fully Meets"/>
    <n v="3.35"/>
    <n v="4"/>
    <d v="2013-03-04T00:00:00"/>
    <n v="6"/>
    <x v="0"/>
    <x v="0"/>
    <s v="David Stanley"/>
    <n v="32"/>
    <x v="1"/>
    <x v="1"/>
  </r>
  <r>
    <s v="Brown, Mia"/>
    <n v="10238"/>
    <s v="P001"/>
    <s v="D001"/>
    <n v="10081"/>
    <d v="2008-10-27T00:00:00"/>
    <n v="63000"/>
    <s v="female"/>
    <d v="1987-11-24T00:00:00"/>
    <s v="Married"/>
    <s v="US Citizen"/>
    <x v="1"/>
    <s v="MA"/>
    <n v="1450"/>
    <m/>
    <s v="N/A-StillEmployed"/>
    <x v="0"/>
    <x v="4"/>
    <s v="Fully Meets"/>
    <n v="4.5"/>
    <n v="2"/>
    <d v="2019-01-15T00:00:00"/>
    <n v="14"/>
    <x v="10"/>
    <x v="3"/>
    <s v="Brandon R. LeBlanc"/>
    <n v="35"/>
    <x v="1"/>
    <x v="1"/>
  </r>
  <r>
    <s v="Buccheri, Joseph  "/>
    <n v="10184"/>
    <s v="P024"/>
    <s v="D004"/>
    <n v="10069"/>
    <d v="2014-09-29T00:00:00"/>
    <n v="65288"/>
    <s v="male"/>
    <d v="1983-07-28T00:00:00"/>
    <s v="Single"/>
    <s v="US Citizen"/>
    <x v="0"/>
    <s v="MA"/>
    <n v="1013"/>
    <m/>
    <s v="N/A-StillEmployed"/>
    <x v="0"/>
    <x v="2"/>
    <s v="Fully Meets"/>
    <n v="3.19"/>
    <n v="3"/>
    <d v="2019-02-01T00:00:00"/>
    <n v="9"/>
    <x v="2"/>
    <x v="0"/>
    <s v="Webster Butler"/>
    <n v="40"/>
    <x v="1"/>
    <x v="0"/>
  </r>
  <r>
    <s v="Bugali, Josephine "/>
    <n v="10203"/>
    <s v="P023"/>
    <s v="D004"/>
    <n v="10196"/>
    <d v="2013-11-11T00:00:00"/>
    <n v="64375"/>
    <s v="female"/>
    <d v="1969-10-30T00:00:00"/>
    <s v="Separated"/>
    <s v="US Citizen"/>
    <x v="1"/>
    <s v="MA"/>
    <n v="2043"/>
    <m/>
    <s v="N/A-StillEmployed"/>
    <x v="0"/>
    <x v="4"/>
    <s v="Fully Meets"/>
    <n v="3.5"/>
    <n v="5"/>
    <d v="2019-01-21T00:00:00"/>
    <n v="17"/>
    <x v="0"/>
    <x v="0"/>
    <s v="Kissy Sullivan"/>
    <n v="53"/>
    <x v="0"/>
    <x v="1"/>
  </r>
  <r>
    <s v="Bunbury, Jessica"/>
    <n v="10188"/>
    <s v="P003"/>
    <s v="D005"/>
    <n v="10188"/>
    <d v="2011-08-15T00:00:00"/>
    <n v="74326"/>
    <s v="female"/>
    <d v="1964-06-01T00:00:00"/>
    <s v="Married"/>
    <s v="Eligible NonCitizen"/>
    <x v="1"/>
    <s v="VA"/>
    <n v="21851"/>
    <d v="2014-08-02T00:00:00"/>
    <s v="Another position"/>
    <x v="1"/>
    <x v="2"/>
    <s v="Fully Meets"/>
    <n v="3.14"/>
    <n v="5"/>
    <d v="2013-02-10T00:00:00"/>
    <n v="19"/>
    <x v="11"/>
    <x v="4"/>
    <s v="John Smith"/>
    <n v="59"/>
    <x v="0"/>
    <x v="1"/>
  </r>
  <r>
    <s v="Burke, Joelle"/>
    <n v="10107"/>
    <s v="P024"/>
    <s v="D004"/>
    <n v="10002"/>
    <d v="2012-03-05T00:00:00"/>
    <n v="63763"/>
    <s v="female"/>
    <d v="1980-03-02T00:00:00"/>
    <s v="Single"/>
    <s v="US Citizen"/>
    <x v="1"/>
    <s v="MA"/>
    <n v="2148"/>
    <m/>
    <s v="N/A-StillEmployed"/>
    <x v="0"/>
    <x v="3"/>
    <s v="Fully Meets"/>
    <n v="4.51"/>
    <n v="4"/>
    <d v="2019-02-21T00:00:00"/>
    <n v="3"/>
    <x v="2"/>
    <x v="0"/>
    <s v="Amy Dunn"/>
    <n v="43"/>
    <x v="1"/>
    <x v="1"/>
  </r>
  <r>
    <s v="Burkett, Benjamin "/>
    <n v="10181"/>
    <s v="P024"/>
    <s v="D004"/>
    <n v="10062"/>
    <d v="2011-04-04T00:00:00"/>
    <n v="62162"/>
    <s v="male"/>
    <d v="1977-08-19T00:00:00"/>
    <s v="Married"/>
    <s v="US Citizen"/>
    <x v="0"/>
    <s v="MA"/>
    <n v="1890"/>
    <m/>
    <s v="N/A-StillEmployed"/>
    <x v="0"/>
    <x v="1"/>
    <s v="Fully Meets"/>
    <n v="3.25"/>
    <n v="5"/>
    <d v="2019-01-14T00:00:00"/>
    <n v="15"/>
    <x v="2"/>
    <x v="0"/>
    <s v="Ketsia Liebig"/>
    <n v="45"/>
    <x v="1"/>
    <x v="0"/>
  </r>
  <r>
    <s v="Cady, Max "/>
    <n v="10150"/>
    <s v="P029"/>
    <s v="D006"/>
    <n v="10150"/>
    <d v="2011-08-15T00:00:00"/>
    <n v="77692"/>
    <s v="male"/>
    <d v="1966-11-22T00:00:00"/>
    <s v="Single"/>
    <s v="US Citizen"/>
    <x v="0"/>
    <s v="MA"/>
    <n v="2184"/>
    <m/>
    <s v="N/A-StillEmployed"/>
    <x v="0"/>
    <x v="2"/>
    <s v="Fully Meets"/>
    <n v="3.84"/>
    <n v="3"/>
    <d v="2019-01-21T00:00:00"/>
    <n v="4"/>
    <x v="12"/>
    <x v="2"/>
    <s v="Jennifer Zamora"/>
    <n v="56"/>
    <x v="0"/>
    <x v="0"/>
  </r>
  <r>
    <s v="Candie, Calvin"/>
    <n v="10001"/>
    <s v="P022"/>
    <s v="D004"/>
    <n v="10175"/>
    <d v="2016-01-28T00:00:00"/>
    <n v="72640"/>
    <s v="male"/>
    <d v="1983-08-09T00:00:00"/>
    <s v="Single"/>
    <s v="US Citizen"/>
    <x v="0"/>
    <s v="MA"/>
    <n v="2169"/>
    <m/>
    <s v="N/A-StillEmployed"/>
    <x v="0"/>
    <x v="1"/>
    <s v="Exceeds"/>
    <n v="5"/>
    <n v="3"/>
    <d v="2019-02-22T00:00:00"/>
    <n v="14"/>
    <x v="9"/>
    <x v="0"/>
    <s v="Janet King"/>
    <n v="39"/>
    <x v="1"/>
    <x v="0"/>
  </r>
  <r>
    <s v="Carabbio, Judith"/>
    <n v="10085"/>
    <s v="P028"/>
    <s v="D006"/>
    <n v="10194"/>
    <d v="2013-11-11T00:00:00"/>
    <n v="93396"/>
    <s v="female"/>
    <d v="1987-04-05T00:00:00"/>
    <s v="Single"/>
    <s v="US Citizen"/>
    <x v="0"/>
    <s v="MA"/>
    <n v="2132"/>
    <m/>
    <s v="N/A-StillEmployed"/>
    <x v="0"/>
    <x v="1"/>
    <s v="Fully Meets"/>
    <n v="4.96"/>
    <n v="4"/>
    <d v="2019-01-30T00:00:00"/>
    <n v="3"/>
    <x v="3"/>
    <x v="2"/>
    <s v="Alex Sweetwater"/>
    <n v="36"/>
    <x v="1"/>
    <x v="1"/>
  </r>
  <r>
    <s v="Carey, Michael  "/>
    <n v="10115"/>
    <s v="P023"/>
    <s v="D004"/>
    <n v="10265"/>
    <d v="2014-03-31T00:00:00"/>
    <n v="52846"/>
    <s v="male"/>
    <d v="1983-02-02T00:00:00"/>
    <s v="Single"/>
    <s v="US Citizen"/>
    <x v="1"/>
    <s v="MA"/>
    <n v="1701"/>
    <m/>
    <s v="N/A-StillEmployed"/>
    <x v="0"/>
    <x v="0"/>
    <s v="Fully Meets"/>
    <n v="4.43"/>
    <n v="3"/>
    <d v="2019-02-01T00:00:00"/>
    <n v="14"/>
    <x v="0"/>
    <x v="0"/>
    <s v="Kelley Spirea"/>
    <n v="40"/>
    <x v="1"/>
    <x v="0"/>
  </r>
  <r>
    <s v="Carr, Claudia  N"/>
    <n v="10082"/>
    <s v="P031"/>
    <s v="D003"/>
    <n v="10084"/>
    <d v="2016-06-30T00:00:00"/>
    <n v="100031"/>
    <s v="female"/>
    <d v="1986-06-06T00:00:00"/>
    <s v="Single"/>
    <s v="US Citizen"/>
    <x v="1"/>
    <s v="MA"/>
    <n v="1886"/>
    <m/>
    <s v="N/A-StillEmployed"/>
    <x v="0"/>
    <x v="0"/>
    <s v="Fully Meets"/>
    <n v="5"/>
    <n v="5"/>
    <d v="2019-02-18T00:00:00"/>
    <n v="7"/>
    <x v="1"/>
    <x v="1"/>
    <s v="Simon Roup"/>
    <n v="37"/>
    <x v="1"/>
    <x v="1"/>
  </r>
  <r>
    <s v="Carter, Michelle "/>
    <n v="10040"/>
    <s v="P003"/>
    <s v="D005"/>
    <n v="10188"/>
    <d v="2014-08-18T00:00:00"/>
    <n v="71860"/>
    <s v="female"/>
    <d v="1963-05-15T00:00:00"/>
    <s v="Single"/>
    <s v="US Citizen"/>
    <x v="0"/>
    <s v="VT"/>
    <n v="5664"/>
    <m/>
    <s v="N/A-StillEmployed"/>
    <x v="0"/>
    <x v="1"/>
    <s v="Fully Meets"/>
    <n v="5"/>
    <n v="5"/>
    <d v="2019-01-21T00:00:00"/>
    <n v="7"/>
    <x v="11"/>
    <x v="4"/>
    <s v="John Smith"/>
    <n v="60"/>
    <x v="3"/>
    <x v="1"/>
  </r>
  <r>
    <s v="Chace, Beatrice "/>
    <n v="10067"/>
    <s v="P023"/>
    <s v="D004"/>
    <n v="10026"/>
    <d v="2014-09-29T00:00:00"/>
    <n v="61656"/>
    <s v="female"/>
    <d v="1951-01-02T00:00:00"/>
    <s v="Single"/>
    <s v="US Citizen"/>
    <x v="0"/>
    <s v="MA"/>
    <n v="2763"/>
    <m/>
    <s v="N/A-StillEmployed"/>
    <x v="0"/>
    <x v="2"/>
    <s v="Fully Meets"/>
    <n v="5"/>
    <n v="4"/>
    <d v="2019-02-12T00:00:00"/>
    <n v="11"/>
    <x v="0"/>
    <x v="0"/>
    <s v="Michael Albert"/>
    <n v="72"/>
    <x v="3"/>
    <x v="1"/>
  </r>
  <r>
    <s v="Champaigne, Brian"/>
    <n v="10108"/>
    <s v="P005"/>
    <s v="D003"/>
    <n v="10150"/>
    <d v="2016-09-06T00:00:00"/>
    <n v="110929"/>
    <s v="male"/>
    <d v="1972-02-09T00:00:00"/>
    <s v="Married"/>
    <s v="US Citizen"/>
    <x v="0"/>
    <s v="MA"/>
    <n v="2045"/>
    <m/>
    <s v="N/A-StillEmployed"/>
    <x v="0"/>
    <x v="1"/>
    <s v="Fully Meets"/>
    <n v="4.5"/>
    <n v="5"/>
    <d v="2019-01-15T00:00:00"/>
    <n v="8"/>
    <x v="13"/>
    <x v="1"/>
    <s v="Jennifer Zamora"/>
    <n v="51"/>
    <x v="0"/>
    <x v="0"/>
  </r>
  <r>
    <s v="Chan, Lin"/>
    <n v="10210"/>
    <s v="P023"/>
    <s v="D004"/>
    <n v="10088"/>
    <d v="2014-05-12T00:00:00"/>
    <n v="54237"/>
    <s v="female"/>
    <d v="1979-02-12T00:00:00"/>
    <s v="Single"/>
    <s v="US Citizen"/>
    <x v="0"/>
    <s v="MA"/>
    <n v="2170"/>
    <m/>
    <s v="N/A-StillEmployed"/>
    <x v="0"/>
    <x v="1"/>
    <s v="Fully Meets"/>
    <n v="3.3"/>
    <n v="4"/>
    <d v="2019-02-19T00:00:00"/>
    <n v="11"/>
    <x v="0"/>
    <x v="0"/>
    <s v="Elijiah Gray"/>
    <n v="44"/>
    <x v="1"/>
    <x v="1"/>
  </r>
  <r>
    <s v="Chang, Donovan  E"/>
    <n v="10154"/>
    <s v="P023"/>
    <s v="D004"/>
    <n v="10069"/>
    <d v="2013-07-08T00:00:00"/>
    <n v="60380"/>
    <s v="male"/>
    <d v="1983-08-24T00:00:00"/>
    <s v="Single"/>
    <s v="US Citizen"/>
    <x v="0"/>
    <s v="MA"/>
    <n v="1845"/>
    <m/>
    <s v="N/A-StillEmployed"/>
    <x v="0"/>
    <x v="0"/>
    <s v="Fully Meets"/>
    <n v="3.8"/>
    <n v="5"/>
    <d v="2019-01-14T00:00:00"/>
    <n v="4"/>
    <x v="0"/>
    <x v="0"/>
    <s v="Webster Butler"/>
    <n v="39"/>
    <x v="1"/>
    <x v="0"/>
  </r>
  <r>
    <s v="Chigurh, Anton"/>
    <n v="10200"/>
    <s v="P003"/>
    <s v="D005"/>
    <n v="10200"/>
    <d v="2012-05-14T00:00:00"/>
    <n v="66808"/>
    <s v="male"/>
    <d v="1970-06-11T00:00:00"/>
    <s v="Single"/>
    <s v="Eligible NonCitizen"/>
    <x v="1"/>
    <s v="TX"/>
    <n v="78207"/>
    <m/>
    <s v="N/A-StillEmployed"/>
    <x v="0"/>
    <x v="3"/>
    <s v="Fully Meets"/>
    <n v="3"/>
    <n v="5"/>
    <d v="2019-01-19T00:00:00"/>
    <n v="17"/>
    <x v="11"/>
    <x v="4"/>
    <s v="Lynn Daneault"/>
    <n v="53"/>
    <x v="0"/>
    <x v="0"/>
  </r>
  <r>
    <s v="Chivukula, Enola"/>
    <n v="10240"/>
    <s v="P023"/>
    <s v="D004"/>
    <n v="10002"/>
    <d v="2011-06-27T00:00:00"/>
    <n v="64786"/>
    <s v="female"/>
    <d v="1983-08-27T00:00:00"/>
    <s v="Single"/>
    <s v="US Citizen"/>
    <x v="0"/>
    <s v="MA"/>
    <n v="1775"/>
    <d v="2015-11-15T00:00:00"/>
    <s v="relocation out of area"/>
    <x v="1"/>
    <x v="1"/>
    <s v="Fully Meets"/>
    <n v="4.3"/>
    <n v="4"/>
    <d v="2015-03-10T00:00:00"/>
    <n v="3"/>
    <x v="0"/>
    <x v="0"/>
    <s v="Amy Dunn"/>
    <n v="39"/>
    <x v="1"/>
    <x v="1"/>
  </r>
  <r>
    <s v="Cierpiszewski, Caroline  "/>
    <n v="10168"/>
    <s v="P023"/>
    <s v="D004"/>
    <n v="10062"/>
    <d v="2011-10-03T00:00:00"/>
    <n v="64816"/>
    <s v="female"/>
    <d v="1988-05-31T00:00:00"/>
    <s v="Single"/>
    <s v="Non-Citizen"/>
    <x v="1"/>
    <s v="MA"/>
    <n v="2044"/>
    <m/>
    <s v="N/A-StillEmployed"/>
    <x v="0"/>
    <x v="1"/>
    <s v="Fully Meets"/>
    <n v="3.58"/>
    <n v="5"/>
    <d v="2019-01-30T00:00:00"/>
    <n v="3"/>
    <x v="0"/>
    <x v="0"/>
    <s v="Ketsia Liebig"/>
    <n v="35"/>
    <x v="1"/>
    <x v="1"/>
  </r>
  <r>
    <s v="Clayton, Rick"/>
    <n v="10220"/>
    <s v="P018"/>
    <s v="D003"/>
    <n v="10220"/>
    <d v="2012-09-05T00:00:00"/>
    <n v="68678"/>
    <s v="male"/>
    <d v="1985-09-05T00:00:00"/>
    <s v="Single"/>
    <s v="US Citizen"/>
    <x v="0"/>
    <s v="MA"/>
    <n v="2170"/>
    <m/>
    <s v="N/A-StillEmployed"/>
    <x v="0"/>
    <x v="1"/>
    <s v="Fully Meets"/>
    <n v="4.7"/>
    <n v="3"/>
    <d v="2019-02-27T00:00:00"/>
    <n v="2"/>
    <x v="4"/>
    <x v="1"/>
    <s v="Eric Dougall"/>
    <n v="37"/>
    <x v="1"/>
    <x v="0"/>
  </r>
  <r>
    <s v="Cloninger, Jennifer"/>
    <n v="10275"/>
    <s v="P024"/>
    <s v="D004"/>
    <n v="10114"/>
    <d v="2011-05-16T00:00:00"/>
    <n v="64066"/>
    <s v="female"/>
    <d v="1981-08-31T00:00:00"/>
    <s v="Married"/>
    <s v="US Citizen"/>
    <x v="0"/>
    <s v="MA"/>
    <n v="1752"/>
    <d v="2013-01-07T00:00:00"/>
    <s v="unhappy"/>
    <x v="1"/>
    <x v="2"/>
    <s v="Fully Meets"/>
    <n v="4.2"/>
    <n v="5"/>
    <d v="2012-05-03T00:00:00"/>
    <n v="9"/>
    <x v="2"/>
    <x v="0"/>
    <s v="Brannon Miller"/>
    <n v="41"/>
    <x v="1"/>
    <x v="1"/>
  </r>
  <r>
    <s v="Close, Phil"/>
    <n v="10269"/>
    <s v="P024"/>
    <s v="D004"/>
    <n v="10252"/>
    <d v="2010-08-30T00:00:00"/>
    <n v="59369"/>
    <s v="male"/>
    <d v="1978-11-25T00:00:00"/>
    <s v="Married"/>
    <s v="US Citizen"/>
    <x v="0"/>
    <s v="MA"/>
    <n v="2169"/>
    <d v="2011-09-26T00:00:00"/>
    <s v="career change"/>
    <x v="1"/>
    <x v="1"/>
    <s v="Fully Meets"/>
    <n v="4.2"/>
    <n v="4"/>
    <d v="2011-05-04T00:00:00"/>
    <n v="6"/>
    <x v="2"/>
    <x v="0"/>
    <s v="David Stanley"/>
    <n v="44"/>
    <x v="1"/>
    <x v="0"/>
  </r>
  <r>
    <s v="Clukey, Elijian"/>
    <n v="10029"/>
    <s v="P023"/>
    <s v="D004"/>
    <n v="10114"/>
    <d v="2016-07-06T00:00:00"/>
    <n v="50373"/>
    <s v="male"/>
    <d v="1980-08-26T00:00:00"/>
    <s v="Married"/>
    <s v="US Citizen"/>
    <x v="0"/>
    <s v="MA"/>
    <n v="2134"/>
    <m/>
    <s v="N/A-StillEmployed"/>
    <x v="0"/>
    <x v="3"/>
    <s v="Exceeds"/>
    <n v="4.0999999999999996"/>
    <n v="4"/>
    <d v="2019-02-28T00:00:00"/>
    <n v="5"/>
    <x v="0"/>
    <x v="0"/>
    <s v="Brannon Miller"/>
    <n v="42"/>
    <x v="1"/>
    <x v="0"/>
  </r>
  <r>
    <s v="Cockel, James"/>
    <n v="10261"/>
    <s v="P023"/>
    <s v="D004"/>
    <n v="10252"/>
    <d v="2013-07-08T00:00:00"/>
    <n v="63108"/>
    <s v="male"/>
    <d v="1977-09-08T00:00:00"/>
    <s v="Single"/>
    <s v="US Citizen"/>
    <x v="0"/>
    <s v="MA"/>
    <n v="2452"/>
    <m/>
    <s v="N/A-StillEmployed"/>
    <x v="0"/>
    <x v="3"/>
    <s v="Fully Meets"/>
    <n v="4.4000000000000004"/>
    <n v="5"/>
    <d v="2019-01-14T00:00:00"/>
    <n v="3"/>
    <x v="0"/>
    <x v="0"/>
    <s v="David Stanley"/>
    <n v="45"/>
    <x v="1"/>
    <x v="0"/>
  </r>
  <r>
    <s v="Cole, Spencer"/>
    <n v="10292"/>
    <s v="P023"/>
    <s v="D004"/>
    <n v="10196"/>
    <d v="2011-07-11T00:00:00"/>
    <n v="59144"/>
    <s v="male"/>
    <d v="1979-08-12T00:00:00"/>
    <s v="Single"/>
    <s v="US Citizen"/>
    <x v="1"/>
    <s v="MA"/>
    <n v="1880"/>
    <d v="2016-09-23T00:00:00"/>
    <s v="performance"/>
    <x v="2"/>
    <x v="0"/>
    <s v="Needs Improvement"/>
    <n v="2"/>
    <n v="3"/>
    <d v="2016-05-01T00:00:00"/>
    <n v="16"/>
    <x v="0"/>
    <x v="0"/>
    <s v="Kissy Sullivan"/>
    <n v="43"/>
    <x v="1"/>
    <x v="0"/>
  </r>
  <r>
    <s v="Corleone, Michael"/>
    <n v="10282"/>
    <s v="P022"/>
    <s v="D004"/>
    <n v="10175"/>
    <d v="2010-07-20T00:00:00"/>
    <n v="68051"/>
    <s v="male"/>
    <d v="1975-12-17T00:00:00"/>
    <s v="Divorced"/>
    <s v="US Citizen"/>
    <x v="0"/>
    <s v="MA"/>
    <n v="1803"/>
    <m/>
    <s v="N/A-StillEmployed"/>
    <x v="0"/>
    <x v="6"/>
    <s v="Needs Improvement"/>
    <n v="4.13"/>
    <n v="2"/>
    <d v="2019-01-14T00:00:00"/>
    <n v="3"/>
    <x v="9"/>
    <x v="0"/>
    <s v="Janet King"/>
    <n v="47"/>
    <x v="1"/>
    <x v="0"/>
  </r>
  <r>
    <s v="Corleone, Vito"/>
    <n v="10019"/>
    <s v="P011"/>
    <s v="D004"/>
    <n v="10175"/>
    <d v="2009-01-05T00:00:00"/>
    <n v="170500"/>
    <s v="male"/>
    <d v="1983-03-19T00:00:00"/>
    <s v="Single"/>
    <s v="US Citizen"/>
    <x v="1"/>
    <s v="MA"/>
    <n v="2030"/>
    <m/>
    <s v="N/A-StillEmployed"/>
    <x v="0"/>
    <x v="1"/>
    <s v="Exceeds"/>
    <n v="3.7"/>
    <n v="5"/>
    <d v="2019-02-04T00:00:00"/>
    <n v="15"/>
    <x v="14"/>
    <x v="0"/>
    <s v="Janet King"/>
    <n v="40"/>
    <x v="1"/>
    <x v="0"/>
  </r>
  <r>
    <s v="Cornett, Lisa "/>
    <n v="10094"/>
    <s v="P023"/>
    <s v="D004"/>
    <n v="10265"/>
    <d v="2015-01-05T00:00:00"/>
    <n v="63381"/>
    <s v="female"/>
    <d v="1977-03-31T00:00:00"/>
    <s v="Married"/>
    <s v="US Citizen"/>
    <x v="0"/>
    <s v="MA"/>
    <n v="2189"/>
    <m/>
    <s v="N/A-StillEmployed"/>
    <x v="0"/>
    <x v="1"/>
    <s v="Fully Meets"/>
    <n v="4.7300000000000004"/>
    <n v="5"/>
    <d v="2019-02-14T00:00:00"/>
    <n v="6"/>
    <x v="0"/>
    <x v="0"/>
    <s v="Kelley Spirea"/>
    <n v="46"/>
    <x v="1"/>
    <x v="1"/>
  </r>
  <r>
    <s v="Costello, Frank"/>
    <n v="10193"/>
    <s v="P007"/>
    <s v="D003"/>
    <n v="10084"/>
    <d v="2015-03-30T00:00:00"/>
    <n v="83552"/>
    <s v="male"/>
    <d v="1986-08-26T00:00:00"/>
    <s v="Married"/>
    <s v="US Citizen"/>
    <x v="0"/>
    <s v="MA"/>
    <n v="1810"/>
    <m/>
    <s v="N/A-StillEmployed"/>
    <x v="0"/>
    <x v="1"/>
    <s v="Fully Meets"/>
    <n v="3.04"/>
    <n v="3"/>
    <d v="2019-01-22T00:00:00"/>
    <n v="2"/>
    <x v="5"/>
    <x v="1"/>
    <s v="Simon Roup"/>
    <n v="36"/>
    <x v="1"/>
    <x v="0"/>
  </r>
  <r>
    <s v="Crimmings,   Jean"/>
    <n v="10132"/>
    <s v="P023"/>
    <s v="D004"/>
    <n v="10026"/>
    <d v="2016-07-06T00:00:00"/>
    <n v="56149"/>
    <s v="female"/>
    <d v="1987-04-10T00:00:00"/>
    <s v="Single"/>
    <s v="US Citizen"/>
    <x v="0"/>
    <s v="MA"/>
    <n v="1821"/>
    <m/>
    <s v="N/A-StillEmployed"/>
    <x v="0"/>
    <x v="0"/>
    <s v="Fully Meets"/>
    <n v="4.12"/>
    <n v="5"/>
    <d v="2019-01-28T00:00:00"/>
    <n v="15"/>
    <x v="0"/>
    <x v="0"/>
    <s v="Michael Albert"/>
    <n v="36"/>
    <x v="1"/>
    <x v="1"/>
  </r>
  <r>
    <s v="Cross, Noah"/>
    <n v="10083"/>
    <s v="P032"/>
    <s v="D003"/>
    <n v="10250"/>
    <d v="2014-11-10T00:00:00"/>
    <n v="92329"/>
    <s v="male"/>
    <d v="1965-09-09T00:00:00"/>
    <s v="Single"/>
    <s v="US Citizen"/>
    <x v="0"/>
    <s v="CT"/>
    <n v="6278"/>
    <m/>
    <s v="N/A-StillEmployed"/>
    <x v="0"/>
    <x v="3"/>
    <s v="Fully Meets"/>
    <n v="5"/>
    <n v="3"/>
    <d v="2019-01-02T00:00:00"/>
    <n v="5"/>
    <x v="15"/>
    <x v="1"/>
    <s v="Peter Monroe"/>
    <n v="57"/>
    <x v="0"/>
    <x v="0"/>
  </r>
  <r>
    <s v="Daneault, Lynn"/>
    <n v="10099"/>
    <s v="P025"/>
    <s v="D005"/>
    <n v="10099"/>
    <d v="2014-05-05T00:00:00"/>
    <n v="65729"/>
    <s v="female"/>
    <d v="1990-04-19T00:00:00"/>
    <s v="Single"/>
    <s v="US Citizen"/>
    <x v="0"/>
    <s v="VT"/>
    <n v="5473"/>
    <m/>
    <s v="N/A-StillEmployed"/>
    <x v="0"/>
    <x v="1"/>
    <s v="Fully Meets"/>
    <n v="4.62"/>
    <n v="4"/>
    <d v="2019-01-24T00:00:00"/>
    <n v="8"/>
    <x v="16"/>
    <x v="4"/>
    <s v="Debra Houlihan"/>
    <n v="33"/>
    <x v="1"/>
    <x v="1"/>
  </r>
  <r>
    <s v="Daniele, Ann  "/>
    <n v="10212"/>
    <s v="P032"/>
    <s v="D003"/>
    <n v="10250"/>
    <d v="2014-11-10T00:00:00"/>
    <n v="85028"/>
    <s v="female"/>
    <d v="1952-01-18T00:00:00"/>
    <s v="Married"/>
    <s v="US Citizen"/>
    <x v="0"/>
    <s v="CT"/>
    <n v="6033"/>
    <m/>
    <s v="N/A-StillEmployed"/>
    <x v="0"/>
    <x v="0"/>
    <s v="Fully Meets"/>
    <n v="3.1"/>
    <n v="5"/>
    <d v="2019-02-12T00:00:00"/>
    <n v="19"/>
    <x v="15"/>
    <x v="1"/>
    <s v="Peter Monroe"/>
    <n v="71"/>
    <x v="3"/>
    <x v="1"/>
  </r>
  <r>
    <s v="Darson, Jene'ya "/>
    <n v="10056"/>
    <s v="P023"/>
    <s v="D004"/>
    <n v="10088"/>
    <d v="2012-07-02T00:00:00"/>
    <n v="57583"/>
    <s v="female"/>
    <d v="1978-11-05T00:00:00"/>
    <s v="Married"/>
    <s v="US Citizen"/>
    <x v="0"/>
    <s v="MA"/>
    <n v="2110"/>
    <m/>
    <s v="N/A-StillEmployed"/>
    <x v="0"/>
    <x v="1"/>
    <s v="Fully Meets"/>
    <n v="5"/>
    <n v="3"/>
    <d v="2019-02-25T00:00:00"/>
    <n v="1"/>
    <x v="0"/>
    <x v="0"/>
    <s v="Elijiah Gray"/>
    <n v="44"/>
    <x v="1"/>
    <x v="1"/>
  </r>
  <r>
    <s v="Davis, Daniel"/>
    <n v="10143"/>
    <s v="P024"/>
    <s v="D004"/>
    <n v="10196"/>
    <d v="2011-11-07T00:00:00"/>
    <n v="56294"/>
    <s v="male"/>
    <d v="1979-09-14T00:00:00"/>
    <s v="Single"/>
    <s v="Eligible NonCitizen"/>
    <x v="2"/>
    <s v="MA"/>
    <n v="2458"/>
    <m/>
    <s v="N/A-StillEmployed"/>
    <x v="0"/>
    <x v="0"/>
    <s v="Fully Meets"/>
    <n v="3.96"/>
    <n v="4"/>
    <d v="2019-02-27T00:00:00"/>
    <n v="6"/>
    <x v="2"/>
    <x v="0"/>
    <s v="Kissy Sullivan"/>
    <n v="43"/>
    <x v="1"/>
    <x v="0"/>
  </r>
  <r>
    <s v="Dee, Randy"/>
    <n v="10311"/>
    <s v="P023"/>
    <s v="D004"/>
    <n v="10114"/>
    <d v="2018-07-09T00:00:00"/>
    <n v="56991"/>
    <s v="male"/>
    <d v="1988-04-15T00:00:00"/>
    <s v="Married"/>
    <s v="US Citizen"/>
    <x v="0"/>
    <s v="MA"/>
    <n v="2138"/>
    <m/>
    <s v="N/A-StillEmployed"/>
    <x v="0"/>
    <x v="1"/>
    <s v="Fully Meets"/>
    <n v="4.3"/>
    <n v="4"/>
    <d v="2019-01-31T00:00:00"/>
    <n v="2"/>
    <x v="0"/>
    <x v="0"/>
    <s v="Brannon Miller"/>
    <n v="35"/>
    <x v="1"/>
    <x v="0"/>
  </r>
  <r>
    <s v="DeGweck,  James"/>
    <n v="10070"/>
    <s v="P023"/>
    <s v="D004"/>
    <n v="10069"/>
    <d v="2011-05-16T00:00:00"/>
    <n v="55722"/>
    <s v="male"/>
    <d v="1977-10-31T00:00:00"/>
    <s v="Married"/>
    <s v="US Citizen"/>
    <x v="0"/>
    <s v="MA"/>
    <n v="1810"/>
    <d v="2016-06-08T00:00:00"/>
    <s v="unhappy"/>
    <x v="1"/>
    <x v="1"/>
    <s v="Fully Meets"/>
    <n v="5"/>
    <n v="4"/>
    <d v="2016-04-02T00:00:00"/>
    <n v="14"/>
    <x v="0"/>
    <x v="0"/>
    <s v="Webster Butler"/>
    <n v="45"/>
    <x v="1"/>
    <x v="0"/>
  </r>
  <r>
    <s v="Del Bosque, Keyla"/>
    <n v="10155"/>
    <s v="P028"/>
    <s v="D006"/>
    <n v="10194"/>
    <d v="2012-01-09T00:00:00"/>
    <n v="101199"/>
    <s v="female"/>
    <d v="1979-07-05T00:00:00"/>
    <s v="Single"/>
    <s v="US Citizen"/>
    <x v="1"/>
    <s v="MA"/>
    <n v="2176"/>
    <m/>
    <s v="N/A-StillEmployed"/>
    <x v="0"/>
    <x v="6"/>
    <s v="Fully Meets"/>
    <n v="3.79"/>
    <n v="5"/>
    <d v="2019-01-25T00:00:00"/>
    <n v="8"/>
    <x v="3"/>
    <x v="2"/>
    <s v="Alex Sweetwater"/>
    <n v="44"/>
    <x v="1"/>
    <x v="1"/>
  </r>
  <r>
    <s v="Delarge, Alex"/>
    <n v="10306"/>
    <s v="P003"/>
    <s v="D005"/>
    <n v="10188"/>
    <d v="2014-09-29T00:00:00"/>
    <n v="61568"/>
    <s v="male"/>
    <d v="1975-11-02T00:00:00"/>
    <s v="Single"/>
    <s v="US Citizen"/>
    <x v="2"/>
    <s v="AL"/>
    <n v="36006"/>
    <m/>
    <s v="N/A-StillEmployed"/>
    <x v="0"/>
    <x v="1"/>
    <s v="PIP"/>
    <n v="1.93"/>
    <n v="3"/>
    <d v="2019-01-30T00:00:00"/>
    <n v="5"/>
    <x v="11"/>
    <x v="4"/>
    <s v="John Smith"/>
    <n v="47"/>
    <x v="1"/>
    <x v="0"/>
  </r>
  <r>
    <s v="Demita, Carla"/>
    <n v="10100"/>
    <s v="P024"/>
    <s v="D004"/>
    <n v="10265"/>
    <d v="2011-04-04T00:00:00"/>
    <n v="58275"/>
    <s v="female"/>
    <d v="1951-02-25T00:00:00"/>
    <s v="Separated"/>
    <s v="US Citizen"/>
    <x v="1"/>
    <s v="MA"/>
    <n v="2343"/>
    <d v="2015-11-04T00:00:00"/>
    <s v="more money"/>
    <x v="1"/>
    <x v="2"/>
    <s v="Fully Meets"/>
    <n v="4.62"/>
    <n v="5"/>
    <d v="2015-05-06T00:00:00"/>
    <n v="1"/>
    <x v="2"/>
    <x v="0"/>
    <s v="Kelley Spirea"/>
    <n v="72"/>
    <x v="3"/>
    <x v="1"/>
  </r>
  <r>
    <s v="Desimone, Carl "/>
    <n v="10310"/>
    <s v="P023"/>
    <s v="D004"/>
    <n v="10002"/>
    <d v="2014-07-07T00:00:00"/>
    <n v="53189"/>
    <s v="male"/>
    <d v="1967-04-19T00:00:00"/>
    <s v="Married"/>
    <s v="US Citizen"/>
    <x v="0"/>
    <s v="MA"/>
    <n v="2061"/>
    <m/>
    <s v="N/A-StillEmployed"/>
    <x v="0"/>
    <x v="1"/>
    <s v="PIP"/>
    <n v="1.1200000000000001"/>
    <n v="2"/>
    <d v="2019-01-31T00:00:00"/>
    <n v="9"/>
    <x v="0"/>
    <x v="0"/>
    <s v="Amy Dunn"/>
    <n v="56"/>
    <x v="0"/>
    <x v="0"/>
  </r>
  <r>
    <s v="DeVito, Tommy"/>
    <n v="10197"/>
    <s v="P004"/>
    <s v="D003"/>
    <n v="10197"/>
    <d v="2017-02-15T00:00:00"/>
    <n v="96820"/>
    <s v="male"/>
    <d v="1983-09-04T00:00:00"/>
    <s v="Single"/>
    <s v="US Citizen"/>
    <x v="0"/>
    <s v="MA"/>
    <n v="2045"/>
    <m/>
    <s v="N/A-StillEmployed"/>
    <x v="0"/>
    <x v="1"/>
    <s v="Fully Meets"/>
    <n v="3.01"/>
    <n v="5"/>
    <d v="2019-01-23T00:00:00"/>
    <n v="15"/>
    <x v="17"/>
    <x v="1"/>
    <s v="Brian Champaigne"/>
    <n v="39"/>
    <x v="1"/>
    <x v="0"/>
  </r>
  <r>
    <s v="Dickinson, Geoff "/>
    <n v="10276"/>
    <s v="P023"/>
    <s v="D004"/>
    <n v="10062"/>
    <d v="2014-05-12T00:00:00"/>
    <n v="51259"/>
    <s v="male"/>
    <d v="1982-11-15T00:00:00"/>
    <s v="Single"/>
    <s v="US Citizen"/>
    <x v="0"/>
    <s v="MA"/>
    <n v="2180"/>
    <m/>
    <s v="N/A-StillEmployed"/>
    <x v="0"/>
    <x v="1"/>
    <s v="Fully Meets"/>
    <n v="4.3"/>
    <n v="4"/>
    <d v="2019-02-19T00:00:00"/>
    <n v="1"/>
    <x v="0"/>
    <x v="0"/>
    <s v="Ketsia Liebig"/>
    <n v="40"/>
    <x v="1"/>
    <x v="0"/>
  </r>
  <r>
    <s v="Dietrich, Jenna  "/>
    <n v="10304"/>
    <s v="P003"/>
    <s v="D005"/>
    <n v="10188"/>
    <d v="2012-02-20T00:00:00"/>
    <n v="59231"/>
    <s v="female"/>
    <d v="1987-05-14T00:00:00"/>
    <s v="Single"/>
    <s v="US Citizen"/>
    <x v="0"/>
    <s v="WA"/>
    <n v="98052"/>
    <m/>
    <s v="N/A-StillEmployed"/>
    <x v="0"/>
    <x v="7"/>
    <s v="PIP"/>
    <n v="2.2999999999999998"/>
    <n v="1"/>
    <d v="2019-01-29T00:00:00"/>
    <n v="17"/>
    <x v="11"/>
    <x v="4"/>
    <s v="John Smith"/>
    <n v="36"/>
    <x v="1"/>
    <x v="1"/>
  </r>
  <r>
    <s v="DiNocco, Lily "/>
    <n v="10284"/>
    <s v="P023"/>
    <s v="D004"/>
    <n v="10114"/>
    <d v="2013-01-07T00:00:00"/>
    <n v="61584"/>
    <s v="female"/>
    <d v="1978-12-02T00:00:00"/>
    <s v="Married"/>
    <s v="US Citizen"/>
    <x v="1"/>
    <s v="MA"/>
    <n v="2351"/>
    <m/>
    <s v="N/A-StillEmployed"/>
    <x v="0"/>
    <x v="1"/>
    <s v="Needs Improvement"/>
    <n v="3.88"/>
    <n v="4"/>
    <d v="2019-01-18T00:00:00"/>
    <n v="6"/>
    <x v="0"/>
    <x v="0"/>
    <s v="Brannon Miller"/>
    <n v="44"/>
    <x v="1"/>
    <x v="1"/>
  </r>
  <r>
    <s v="Dobrin, Denisa  S"/>
    <n v="10207"/>
    <s v="P023"/>
    <s v="D004"/>
    <n v="10252"/>
    <d v="2012-04-02T00:00:00"/>
    <n v="46335"/>
    <s v="female"/>
    <d v="1986-10-07T00:00:00"/>
    <s v="Single"/>
    <s v="US Citizen"/>
    <x v="0"/>
    <s v="MA"/>
    <n v="2125"/>
    <m/>
    <s v="N/A-StillEmployed"/>
    <x v="0"/>
    <x v="6"/>
    <s v="Fully Meets"/>
    <n v="3.4"/>
    <n v="5"/>
    <d v="2019-02-19T00:00:00"/>
    <n v="15"/>
    <x v="0"/>
    <x v="0"/>
    <s v="David Stanley"/>
    <n v="36"/>
    <x v="1"/>
    <x v="1"/>
  </r>
  <r>
    <s v="Dolan, Linda"/>
    <n v="10133"/>
    <s v="P018"/>
    <s v="D003"/>
    <n v="10250"/>
    <d v="2015-01-05T00:00:00"/>
    <n v="70621"/>
    <s v="female"/>
    <d v="1988-07-18T00:00:00"/>
    <s v="Married"/>
    <s v="US Citizen"/>
    <x v="0"/>
    <s v="MA"/>
    <n v="2119"/>
    <m/>
    <s v="N/A-StillEmployed"/>
    <x v="0"/>
    <x v="3"/>
    <s v="Fully Meets"/>
    <n v="4.1100000000000003"/>
    <n v="4"/>
    <d v="2019-02-25T00:00:00"/>
    <n v="16"/>
    <x v="4"/>
    <x v="1"/>
    <s v="Peter Monroe"/>
    <n v="35"/>
    <x v="1"/>
    <x v="1"/>
  </r>
  <r>
    <s v="Dougall, Eric"/>
    <n v="10028"/>
    <s v="P017"/>
    <s v="D003"/>
    <n v="10150"/>
    <d v="2014-01-05T00:00:00"/>
    <n v="138888"/>
    <s v="male"/>
    <d v="1970-07-09T00:00:00"/>
    <s v="Single"/>
    <s v="US Citizen"/>
    <x v="1"/>
    <s v="MA"/>
    <n v="1886"/>
    <m/>
    <s v="N/A-StillEmployed"/>
    <x v="0"/>
    <x v="1"/>
    <s v="Exceeds"/>
    <n v="4.3"/>
    <n v="5"/>
    <d v="2019-01-04T00:00:00"/>
    <n v="4"/>
    <x v="18"/>
    <x v="1"/>
    <s v="Jennifer Zamora"/>
    <n v="53"/>
    <x v="0"/>
    <x v="0"/>
  </r>
  <r>
    <s v="Driver, Elle"/>
    <n v="10006"/>
    <s v="P003"/>
    <s v="D005"/>
    <n v="10200"/>
    <d v="2011-01-10T00:00:00"/>
    <n v="74241"/>
    <s v="female"/>
    <d v="1988-11-08T00:00:00"/>
    <s v="Single"/>
    <s v="US Citizen"/>
    <x v="0"/>
    <s v="CA"/>
    <n v="90007"/>
    <m/>
    <s v="N/A-StillEmployed"/>
    <x v="0"/>
    <x v="1"/>
    <s v="Exceeds"/>
    <n v="4.7699999999999996"/>
    <n v="5"/>
    <d v="2019-01-27T00:00:00"/>
    <n v="14"/>
    <x v="11"/>
    <x v="4"/>
    <s v="Lynn Daneault"/>
    <n v="34"/>
    <x v="1"/>
    <x v="1"/>
  </r>
  <r>
    <s v="Dunn, Amy  "/>
    <n v="10105"/>
    <s v="P022"/>
    <s v="D004"/>
    <n v="10175"/>
    <d v="2014-09-18T00:00:00"/>
    <n v="75188"/>
    <s v="female"/>
    <d v="1973-11-28T00:00:00"/>
    <s v="Single"/>
    <s v="US Citizen"/>
    <x v="0"/>
    <s v="MA"/>
    <n v="1731"/>
    <m/>
    <s v="N/A-StillEmployed"/>
    <x v="0"/>
    <x v="2"/>
    <s v="Fully Meets"/>
    <n v="4.5199999999999996"/>
    <n v="4"/>
    <d v="2019-01-15T00:00:00"/>
    <n v="4"/>
    <x v="9"/>
    <x v="0"/>
    <s v="Janet King"/>
    <n v="49"/>
    <x v="1"/>
    <x v="1"/>
  </r>
  <r>
    <s v="Dunne, Amy"/>
    <n v="10211"/>
    <s v="P023"/>
    <s v="D004"/>
    <n v="10062"/>
    <d v="2010-04-26T00:00:00"/>
    <n v="62514"/>
    <s v="female"/>
    <d v="1973-09-23T00:00:00"/>
    <s v="Married"/>
    <s v="US Citizen"/>
    <x v="0"/>
    <s v="MA"/>
    <n v="1749"/>
    <m/>
    <s v="N/A-StillEmployed"/>
    <x v="0"/>
    <x v="2"/>
    <s v="Fully Meets"/>
    <n v="2.9"/>
    <n v="3"/>
    <d v="2019-01-21T00:00:00"/>
    <n v="6"/>
    <x v="0"/>
    <x v="0"/>
    <s v="Ketsia Liebig"/>
    <n v="49"/>
    <x v="1"/>
    <x v="1"/>
  </r>
  <r>
    <s v="Eaton, Marianne"/>
    <n v="10064"/>
    <s v="P023"/>
    <s v="D004"/>
    <n v="10196"/>
    <d v="2011-04-04T00:00:00"/>
    <n v="60070"/>
    <s v="female"/>
    <d v="1991-09-05T00:00:00"/>
    <s v="Married"/>
    <s v="US Citizen"/>
    <x v="0"/>
    <s v="MA"/>
    <n v="2343"/>
    <d v="2017-06-06T00:00:00"/>
    <s v="military"/>
    <x v="1"/>
    <x v="2"/>
    <s v="Fully Meets"/>
    <n v="5"/>
    <n v="3"/>
    <d v="2017-04-09T00:00:00"/>
    <n v="7"/>
    <x v="0"/>
    <x v="0"/>
    <s v="Kissy Sullivan"/>
    <n v="31"/>
    <x v="1"/>
    <x v="1"/>
  </r>
  <r>
    <s v="Engdahl, Jean"/>
    <n v="10247"/>
    <s v="P023"/>
    <s v="D004"/>
    <n v="10265"/>
    <d v="2014-11-10T00:00:00"/>
    <n v="48888"/>
    <s v="male"/>
    <d v="1974-05-31T00:00:00"/>
    <s v="Single"/>
    <s v="US Citizen"/>
    <x v="0"/>
    <s v="MA"/>
    <n v="2026"/>
    <m/>
    <s v="N/A-StillEmployed"/>
    <x v="0"/>
    <x v="0"/>
    <s v="Fully Meets"/>
    <n v="4.7"/>
    <n v="5"/>
    <d v="2019-02-13T00:00:00"/>
    <n v="8"/>
    <x v="0"/>
    <x v="0"/>
    <s v="Kelley Spirea"/>
    <n v="49"/>
    <x v="1"/>
    <x v="0"/>
  </r>
  <r>
    <s v="England, Rex"/>
    <n v="10235"/>
    <s v="P023"/>
    <s v="D004"/>
    <n v="10265"/>
    <d v="2014-03-31T00:00:00"/>
    <n v="54285"/>
    <s v="male"/>
    <d v="1978-08-25T00:00:00"/>
    <s v="Married"/>
    <s v="US Citizen"/>
    <x v="0"/>
    <s v="MA"/>
    <n v="2045"/>
    <m/>
    <s v="N/A-StillEmployed"/>
    <x v="0"/>
    <x v="3"/>
    <s v="Fully Meets"/>
    <n v="4.2"/>
    <n v="3"/>
    <d v="2019-01-11T00:00:00"/>
    <n v="3"/>
    <x v="0"/>
    <x v="0"/>
    <s v="Kelley Spirea"/>
    <n v="44"/>
    <x v="1"/>
    <x v="0"/>
  </r>
  <r>
    <s v="Erilus, Angela"/>
    <n v="10299"/>
    <s v="P024"/>
    <s v="D004"/>
    <n v="10026"/>
    <d v="2014-07-07T00:00:00"/>
    <n v="56847"/>
    <s v="female"/>
    <d v="1989-08-25T00:00:00"/>
    <s v="Separated"/>
    <s v="US Citizen"/>
    <x v="0"/>
    <s v="MA"/>
    <n v="2133"/>
    <m/>
    <s v="N/A-StillEmployed"/>
    <x v="0"/>
    <x v="1"/>
    <s v="PIP"/>
    <n v="3"/>
    <n v="1"/>
    <d v="2019-02-25T00:00:00"/>
    <n v="5"/>
    <x v="2"/>
    <x v="0"/>
    <s v="Michael Albert"/>
    <n v="33"/>
    <x v="1"/>
    <x v="1"/>
  </r>
  <r>
    <s v="Estremera, Miguel"/>
    <n v="10280"/>
    <s v="P023"/>
    <s v="D004"/>
    <n v="10026"/>
    <d v="2012-04-02T00:00:00"/>
    <n v="60340"/>
    <s v="male"/>
    <d v="1983-09-02T00:00:00"/>
    <s v="Single"/>
    <s v="US Citizen"/>
    <x v="0"/>
    <s v="MA"/>
    <n v="2129"/>
    <d v="2018-09-27T00:00:00"/>
    <s v="attendance"/>
    <x v="2"/>
    <x v="2"/>
    <s v="Needs Improvement"/>
    <n v="5"/>
    <n v="4"/>
    <d v="2018-04-12T00:00:00"/>
    <n v="16"/>
    <x v="0"/>
    <x v="0"/>
    <s v="Michael Albert"/>
    <n v="39"/>
    <x v="1"/>
    <x v="0"/>
  </r>
  <r>
    <s v="Evensen, April"/>
    <n v="10296"/>
    <s v="P023"/>
    <s v="D004"/>
    <n v="10088"/>
    <d v="2014-02-17T00:00:00"/>
    <n v="59124"/>
    <s v="female"/>
    <d v="1989-05-06T00:00:00"/>
    <s v="Single"/>
    <s v="US Citizen"/>
    <x v="0"/>
    <s v="MA"/>
    <n v="2458"/>
    <d v="2018-02-25T00:00:00"/>
    <s v="no-call, no-show"/>
    <x v="2"/>
    <x v="2"/>
    <s v="Needs Improvement"/>
    <n v="2.2999999999999998"/>
    <n v="3"/>
    <d v="2017-01-15T00:00:00"/>
    <n v="19"/>
    <x v="0"/>
    <x v="0"/>
    <s v="Elijiah Gray"/>
    <n v="34"/>
    <x v="1"/>
    <x v="1"/>
  </r>
  <r>
    <s v="Exantus, Susan"/>
    <n v="10290"/>
    <s v="P028"/>
    <s v="D006"/>
    <n v="10194"/>
    <d v="2011-05-02T00:00:00"/>
    <n v="99280"/>
    <s v="female"/>
    <d v="1987-05-15T00:00:00"/>
    <s v="Married"/>
    <s v="US Citizen"/>
    <x v="1"/>
    <s v="MA"/>
    <n v="1749"/>
    <d v="2013-06-05T00:00:00"/>
    <s v="attendance"/>
    <x v="2"/>
    <x v="1"/>
    <s v="Needs Improvement"/>
    <n v="2.1"/>
    <n v="5"/>
    <d v="2012-08-10T00:00:00"/>
    <n v="19"/>
    <x v="3"/>
    <x v="2"/>
    <s v="Alex Sweetwater"/>
    <n v="36"/>
    <x v="1"/>
    <x v="1"/>
  </r>
  <r>
    <s v="Faller, Megan "/>
    <n v="10263"/>
    <s v="P024"/>
    <s v="D004"/>
    <n v="10088"/>
    <d v="2014-07-07T00:00:00"/>
    <n v="71776"/>
    <s v="female"/>
    <d v="1978-09-22T00:00:00"/>
    <s v="Married"/>
    <s v="US Citizen"/>
    <x v="1"/>
    <s v="MA"/>
    <n v="1824"/>
    <m/>
    <s v="N/A-StillEmployed"/>
    <x v="0"/>
    <x v="0"/>
    <s v="Fully Meets"/>
    <n v="4.4000000000000004"/>
    <n v="5"/>
    <d v="2019-02-22T00:00:00"/>
    <n v="17"/>
    <x v="2"/>
    <x v="0"/>
    <s v="Elijiah Gray"/>
    <n v="44"/>
    <x v="1"/>
    <x v="1"/>
  </r>
  <r>
    <s v="Fancett, Nicole"/>
    <n v="10136"/>
    <s v="P024"/>
    <s v="D004"/>
    <n v="10069"/>
    <d v="2014-02-17T00:00:00"/>
    <n v="65902"/>
    <s v="female"/>
    <d v="1987-09-27T00:00:00"/>
    <s v="Single"/>
    <s v="US Citizen"/>
    <x v="1"/>
    <s v="MA"/>
    <n v="2324"/>
    <m/>
    <s v="N/A-StillEmployed"/>
    <x v="0"/>
    <x v="0"/>
    <s v="Fully Meets"/>
    <n v="4"/>
    <n v="4"/>
    <d v="2019-01-07T00:00:00"/>
    <n v="7"/>
    <x v="2"/>
    <x v="0"/>
    <s v="Webster Butler"/>
    <n v="35"/>
    <x v="1"/>
    <x v="1"/>
  </r>
  <r>
    <s v="Ferguson, Susan"/>
    <n v="10189"/>
    <s v="P023"/>
    <s v="D004"/>
    <n v="10069"/>
    <d v="2011-11-07T00:00:00"/>
    <n v="57748"/>
    <s v="female"/>
    <d v="1955-04-14T00:00:00"/>
    <s v="Married"/>
    <s v="US Citizen"/>
    <x v="0"/>
    <s v="MA"/>
    <n v="2176"/>
    <d v="2016-05-17T00:00:00"/>
    <s v="military"/>
    <x v="1"/>
    <x v="2"/>
    <s v="Fully Meets"/>
    <n v="3.13"/>
    <n v="3"/>
    <d v="2016-02-04T00:00:00"/>
    <n v="16"/>
    <x v="0"/>
    <x v="0"/>
    <s v="Webster Butler"/>
    <n v="68"/>
    <x v="3"/>
    <x v="1"/>
  </r>
  <r>
    <s v="Fernandes, Nilson  "/>
    <n v="10308"/>
    <s v="P023"/>
    <s v="D004"/>
    <n v="10002"/>
    <d v="2015-05-11T00:00:00"/>
    <n v="64057"/>
    <s v="male"/>
    <d v="1989-10-18T00:00:00"/>
    <s v="Married"/>
    <s v="US Citizen"/>
    <x v="0"/>
    <s v="MA"/>
    <n v="2132"/>
    <m/>
    <s v="N/A-StillEmployed"/>
    <x v="0"/>
    <x v="1"/>
    <s v="PIP"/>
    <n v="1.56"/>
    <n v="5"/>
    <d v="2019-01-03T00:00:00"/>
    <n v="15"/>
    <x v="0"/>
    <x v="0"/>
    <s v="Amy Dunn"/>
    <n v="33"/>
    <x v="1"/>
    <x v="0"/>
  </r>
  <r>
    <s v="Fett, Boba"/>
    <n v="10309"/>
    <s v="P019"/>
    <s v="D003"/>
    <n v="10250"/>
    <d v="2015-03-30T00:00:00"/>
    <n v="53366"/>
    <s v="male"/>
    <d v="1987-06-18T00:00:00"/>
    <s v="Single"/>
    <s v="US Citizen"/>
    <x v="0"/>
    <s v="MA"/>
    <n v="2138"/>
    <m/>
    <s v="N/A-StillEmployed"/>
    <x v="0"/>
    <x v="0"/>
    <s v="PIP"/>
    <n v="1.2"/>
    <n v="3"/>
    <d v="2019-02-04T00:00:00"/>
    <n v="2"/>
    <x v="19"/>
    <x v="1"/>
    <s v="Peter Monroe"/>
    <n v="36"/>
    <x v="1"/>
    <x v="0"/>
  </r>
  <r>
    <s v="Fidelia,  Libby"/>
    <n v="10049"/>
    <s v="P023"/>
    <s v="D004"/>
    <n v="10114"/>
    <d v="2012-01-09T00:00:00"/>
    <n v="58530"/>
    <s v="female"/>
    <d v="1981-03-16T00:00:00"/>
    <s v="Married"/>
    <s v="US Citizen"/>
    <x v="0"/>
    <s v="MA"/>
    <n v="2155"/>
    <m/>
    <s v="N/A-StillEmployed"/>
    <x v="0"/>
    <x v="2"/>
    <s v="Fully Meets"/>
    <n v="5"/>
    <n v="5"/>
    <d v="2019-01-29T00:00:00"/>
    <n v="19"/>
    <x v="0"/>
    <x v="0"/>
    <s v="Brannon Miller"/>
    <n v="42"/>
    <x v="1"/>
    <x v="1"/>
  </r>
  <r>
    <s v="Fitzpatrick, Michael  J"/>
    <n v="10093"/>
    <s v="P024"/>
    <s v="D004"/>
    <n v="10002"/>
    <d v="2011-05-16T00:00:00"/>
    <n v="72609"/>
    <s v="male"/>
    <d v="1981-10-01T00:00:00"/>
    <s v="Single"/>
    <s v="US Citizen"/>
    <x v="0"/>
    <s v="MA"/>
    <n v="2143"/>
    <d v="2013-06-24T00:00:00"/>
    <s v="hours"/>
    <x v="1"/>
    <x v="2"/>
    <s v="Fully Meets"/>
    <n v="4.76"/>
    <n v="5"/>
    <d v="2013-04-05T00:00:00"/>
    <n v="20"/>
    <x v="2"/>
    <x v="0"/>
    <s v="Amy Dunn"/>
    <n v="41"/>
    <x v="1"/>
    <x v="0"/>
  </r>
  <r>
    <s v="Foreman, Tanya"/>
    <n v="10163"/>
    <s v="P024"/>
    <s v="D004"/>
    <n v="10062"/>
    <d v="2011-04-04T00:00:00"/>
    <n v="55965"/>
    <s v="female"/>
    <d v="1983-11-08T00:00:00"/>
    <s v="Married"/>
    <s v="US Citizen"/>
    <x v="0"/>
    <s v="MA"/>
    <n v="2170"/>
    <d v="2013-01-09T00:00:00"/>
    <s v="career change"/>
    <x v="1"/>
    <x v="2"/>
    <s v="Fully Meets"/>
    <n v="3.66"/>
    <n v="3"/>
    <d v="2012-01-07T00:00:00"/>
    <n v="6"/>
    <x v="2"/>
    <x v="0"/>
    <s v="Ketsia Liebig"/>
    <n v="39"/>
    <x v="1"/>
    <x v="1"/>
  </r>
  <r>
    <s v="Forrest, Alex"/>
    <n v="10305"/>
    <s v="P003"/>
    <s v="D005"/>
    <n v="10200"/>
    <d v="2014-09-29T00:00:00"/>
    <n v="70187"/>
    <s v="male"/>
    <d v="1975-07-07T00:00:00"/>
    <s v="Married"/>
    <s v="US Citizen"/>
    <x v="0"/>
    <s v="MA"/>
    <n v="2330"/>
    <d v="2018-08-19T00:00:00"/>
    <s v="Fatal attraction"/>
    <x v="2"/>
    <x v="3"/>
    <s v="PIP"/>
    <n v="2"/>
    <n v="5"/>
    <d v="2019-01-28T00:00:00"/>
    <n v="7"/>
    <x v="11"/>
    <x v="4"/>
    <s v="Lynn Daneault"/>
    <n v="48"/>
    <x v="1"/>
    <x v="0"/>
  </r>
  <r>
    <s v="Foss, Jason"/>
    <n v="10015"/>
    <s v="P014"/>
    <s v="D003"/>
    <n v="10150"/>
    <d v="2011-04-15T00:00:00"/>
    <n v="178000"/>
    <s v="male"/>
    <d v="1980-07-05T00:00:00"/>
    <s v="Single"/>
    <s v="US Citizen"/>
    <x v="1"/>
    <s v="MA"/>
    <n v="1460"/>
    <m/>
    <s v="N/A-StillEmployed"/>
    <x v="0"/>
    <x v="1"/>
    <s v="Exceeds"/>
    <n v="5"/>
    <n v="5"/>
    <d v="2019-01-07T00:00:00"/>
    <n v="15"/>
    <x v="20"/>
    <x v="1"/>
    <s v="Jennifer Zamora"/>
    <n v="43"/>
    <x v="1"/>
    <x v="0"/>
  </r>
  <r>
    <s v="Foster-Baker, Amy"/>
    <n v="10080"/>
    <s v="P030"/>
    <s v="D001"/>
    <n v="10080"/>
    <d v="2009-01-05T00:00:00"/>
    <n v="99351"/>
    <s v="female"/>
    <d v="1979-04-16T00:00:00"/>
    <s v="Married"/>
    <s v="US Citizen"/>
    <x v="0"/>
    <s v="MA"/>
    <n v="2050"/>
    <m/>
    <s v="N/A-StillEmployed"/>
    <x v="0"/>
    <x v="8"/>
    <s v="Fully Meets"/>
    <n v="5"/>
    <n v="3"/>
    <d v="2019-02-08T00:00:00"/>
    <n v="3"/>
    <x v="8"/>
    <x v="3"/>
    <s v="Board of Directors"/>
    <n v="44"/>
    <x v="1"/>
    <x v="1"/>
  </r>
  <r>
    <s v="Fraval, Maruk "/>
    <n v="10258"/>
    <s v="P003"/>
    <s v="D005"/>
    <n v="10200"/>
    <d v="2011-09-06T00:00:00"/>
    <n v="67251"/>
    <s v="male"/>
    <d v="1963-08-28T00:00:00"/>
    <s v="Single"/>
    <s v="US Citizen"/>
    <x v="1"/>
    <s v="CT"/>
    <n v="6050"/>
    <m/>
    <s v="N/A-StillEmployed"/>
    <x v="0"/>
    <x v="6"/>
    <s v="Fully Meets"/>
    <n v="4.3"/>
    <n v="3"/>
    <d v="2019-01-27T00:00:00"/>
    <n v="7"/>
    <x v="11"/>
    <x v="4"/>
    <s v="Lynn Daneault"/>
    <n v="59"/>
    <x v="0"/>
    <x v="0"/>
  </r>
  <r>
    <s v="Galia, Lisa"/>
    <n v="10273"/>
    <s v="P018"/>
    <s v="D003"/>
    <n v="10220"/>
    <d v="2010-05-01T00:00:00"/>
    <n v="65707"/>
    <s v="female"/>
    <d v="1968-07-06T00:00:00"/>
    <s v="Single"/>
    <s v="US Citizen"/>
    <x v="0"/>
    <s v="CT"/>
    <n v="6040"/>
    <m/>
    <s v="N/A-StillEmployed"/>
    <x v="0"/>
    <x v="0"/>
    <s v="Fully Meets"/>
    <n v="4.7"/>
    <n v="4"/>
    <d v="2019-02-01T00:00:00"/>
    <n v="1"/>
    <x v="4"/>
    <x v="1"/>
    <s v="Eric Dougall"/>
    <n v="55"/>
    <x v="0"/>
    <x v="1"/>
  </r>
  <r>
    <s v="Garcia, Raul"/>
    <n v="10111"/>
    <s v="P023"/>
    <s v="D004"/>
    <n v="10252"/>
    <d v="2015-03-30T00:00:00"/>
    <n v="52249"/>
    <s v="male"/>
    <d v="1985-09-15T00:00:00"/>
    <s v="Single"/>
    <s v="US Citizen"/>
    <x v="0"/>
    <s v="MA"/>
    <n v="1905"/>
    <m/>
    <s v="N/A-StillEmployed"/>
    <x v="0"/>
    <x v="3"/>
    <s v="Fully Meets"/>
    <n v="4.5"/>
    <n v="3"/>
    <d v="2019-02-18T00:00:00"/>
    <n v="5"/>
    <x v="0"/>
    <x v="0"/>
    <s v="David Stanley"/>
    <n v="37"/>
    <x v="1"/>
    <x v="0"/>
  </r>
  <r>
    <s v="Gaul, Barbara"/>
    <n v="10257"/>
    <s v="P023"/>
    <s v="D004"/>
    <n v="10265"/>
    <d v="2011-05-16T00:00:00"/>
    <n v="53171"/>
    <s v="female"/>
    <d v="1983-12-02T00:00:00"/>
    <s v="Single"/>
    <s v="US Citizen"/>
    <x v="1"/>
    <s v="MA"/>
    <n v="2121"/>
    <m/>
    <s v="N/A-StillEmployed"/>
    <x v="0"/>
    <x v="0"/>
    <s v="Fully Meets"/>
    <n v="4.2"/>
    <n v="4"/>
    <d v="2019-02-26T00:00:00"/>
    <n v="12"/>
    <x v="0"/>
    <x v="0"/>
    <s v="Kelley Spirea"/>
    <n v="39"/>
    <x v="1"/>
    <x v="1"/>
  </r>
  <r>
    <s v="Gentry, Mildred"/>
    <n v="10159"/>
    <s v="P023"/>
    <s v="D004"/>
    <n v="10026"/>
    <d v="2015-03-30T00:00:00"/>
    <n v="51337"/>
    <s v="female"/>
    <d v="1990-10-01T00:00:00"/>
    <s v="Married"/>
    <s v="US Citizen"/>
    <x v="1"/>
    <s v="MA"/>
    <n v="2145"/>
    <m/>
    <s v="N/A-StillEmployed"/>
    <x v="0"/>
    <x v="0"/>
    <s v="Fully Meets"/>
    <n v="3.73"/>
    <n v="3"/>
    <d v="2019-01-16T00:00:00"/>
    <n v="19"/>
    <x v="0"/>
    <x v="0"/>
    <s v="Michael Albert"/>
    <n v="32"/>
    <x v="1"/>
    <x v="1"/>
  </r>
  <r>
    <s v="Gerke, Melisa"/>
    <n v="10122"/>
    <s v="P023"/>
    <s v="D004"/>
    <n v="10088"/>
    <d v="2011-11-07T00:00:00"/>
    <n v="51505"/>
    <s v="female"/>
    <d v="1970-05-15T00:00:00"/>
    <s v="Divorced"/>
    <s v="US Citizen"/>
    <x v="1"/>
    <s v="MA"/>
    <n v="2330"/>
    <d v="2016-11-15T00:00:00"/>
    <s v="hours"/>
    <x v="1"/>
    <x v="4"/>
    <s v="Fully Meets"/>
    <n v="4.24"/>
    <n v="4"/>
    <d v="2016-04-29T00:00:00"/>
    <n v="2"/>
    <x v="0"/>
    <x v="0"/>
    <s v="Elijiah Gray"/>
    <n v="53"/>
    <x v="0"/>
    <x v="1"/>
  </r>
  <r>
    <s v="Gill, Whitney  "/>
    <n v="10142"/>
    <s v="P003"/>
    <s v="D005"/>
    <n v="10188"/>
    <d v="2014-07-07T00:00:00"/>
    <n v="59370"/>
    <s v="female"/>
    <d v="1971-07-10T00:00:00"/>
    <s v="Widowed"/>
    <s v="US Citizen"/>
    <x v="1"/>
    <s v="OH"/>
    <n v="43050"/>
    <d v="2015-09-05T00:00:00"/>
    <s v="attendance"/>
    <x v="2"/>
    <x v="6"/>
    <s v="Fully Meets"/>
    <n v="3.97"/>
    <n v="4"/>
    <d v="2014-01-15T00:00:00"/>
    <n v="7"/>
    <x v="11"/>
    <x v="4"/>
    <s v="John Smith"/>
    <n v="52"/>
    <x v="0"/>
    <x v="1"/>
  </r>
  <r>
    <s v="Gilles, Alex"/>
    <n v="10283"/>
    <s v="P023"/>
    <s v="D004"/>
    <n v="10069"/>
    <d v="2012-04-02T00:00:00"/>
    <n v="54933"/>
    <s v="male"/>
    <d v="1974-08-09T00:00:00"/>
    <s v="Married"/>
    <s v="US Citizen"/>
    <x v="1"/>
    <s v="MA"/>
    <n v="2062"/>
    <d v="2015-06-25T00:00:00"/>
    <s v="military"/>
    <x v="1"/>
    <x v="4"/>
    <s v="Needs Improvement"/>
    <n v="3.97"/>
    <n v="4"/>
    <d v="2015-01-20T00:00:00"/>
    <n v="15"/>
    <x v="0"/>
    <x v="0"/>
    <s v="Webster Butler"/>
    <n v="48"/>
    <x v="1"/>
    <x v="0"/>
  </r>
  <r>
    <s v="Girifalco, Evelyn"/>
    <n v="10018"/>
    <s v="P023"/>
    <s v="D004"/>
    <n v="10002"/>
    <d v="2014-09-29T00:00:00"/>
    <n v="57815"/>
    <s v="female"/>
    <d v="1980-05-08T00:00:00"/>
    <s v="Single"/>
    <s v="US Citizen"/>
    <x v="2"/>
    <s v="MA"/>
    <n v="2451"/>
    <m/>
    <s v="N/A-StillEmployed"/>
    <x v="0"/>
    <x v="1"/>
    <s v="Exceeds"/>
    <n v="3.9"/>
    <n v="4"/>
    <d v="2019-02-07T00:00:00"/>
    <n v="3"/>
    <x v="0"/>
    <x v="0"/>
    <s v="Amy Dunn"/>
    <n v="43"/>
    <x v="1"/>
    <x v="1"/>
  </r>
  <r>
    <s v="Givens, Myriam"/>
    <n v="10255"/>
    <s v="P003"/>
    <s v="D005"/>
    <n v="10200"/>
    <d v="2015-02-16T00:00:00"/>
    <n v="61555"/>
    <s v="female"/>
    <d v="1989-09-22T00:00:00"/>
    <s v="Single"/>
    <s v="US Citizen"/>
    <x v="0"/>
    <s v="IN"/>
    <n v="46204"/>
    <m/>
    <s v="N/A-StillEmployed"/>
    <x v="0"/>
    <x v="1"/>
    <s v="Fully Meets"/>
    <n v="4.5"/>
    <n v="5"/>
    <d v="2019-01-25T00:00:00"/>
    <n v="20"/>
    <x v="11"/>
    <x v="4"/>
    <s v="Lynn Daneault"/>
    <n v="33"/>
    <x v="1"/>
    <x v="1"/>
  </r>
  <r>
    <s v="Goble, Taisha"/>
    <n v="10246"/>
    <s v="P010"/>
    <s v="D003"/>
    <n v="10084"/>
    <d v="2015-02-16T00:00:00"/>
    <n v="114800"/>
    <s v="female"/>
    <d v="1971-10-23T00:00:00"/>
    <s v="Single"/>
    <s v="US Citizen"/>
    <x v="0"/>
    <s v="MA"/>
    <n v="2127"/>
    <d v="2015-03-15T00:00:00"/>
    <s v="no-call, no-show"/>
    <x v="2"/>
    <x v="1"/>
    <s v="Fully Meets"/>
    <n v="4.5999999999999996"/>
    <n v="4"/>
    <d v="2015-01-20T00:00:00"/>
    <n v="10"/>
    <x v="6"/>
    <x v="1"/>
    <s v="Simon Roup"/>
    <n v="51"/>
    <x v="0"/>
    <x v="1"/>
  </r>
  <r>
    <s v="Goeth, Amon"/>
    <n v="10228"/>
    <s v="P018"/>
    <s v="D003"/>
    <n v="10250"/>
    <d v="2015-03-30T00:00:00"/>
    <n v="74679"/>
    <s v="male"/>
    <d v="1989-11-24T00:00:00"/>
    <s v="Married"/>
    <s v="US Citizen"/>
    <x v="0"/>
    <s v="MA"/>
    <n v="2135"/>
    <m/>
    <s v="N/A-StillEmployed"/>
    <x v="0"/>
    <x v="0"/>
    <s v="Fully Meets"/>
    <n v="4.3"/>
    <n v="5"/>
    <d v="2019-01-10T00:00:00"/>
    <n v="20"/>
    <x v="4"/>
    <x v="1"/>
    <s v="Peter Monroe"/>
    <n v="33"/>
    <x v="1"/>
    <x v="0"/>
  </r>
  <r>
    <s v="Gold, Shenice  "/>
    <n v="10243"/>
    <s v="P023"/>
    <s v="D004"/>
    <n v="10062"/>
    <d v="2013-11-11T00:00:00"/>
    <n v="53018"/>
    <s v="female"/>
    <d v="1992-06-18T00:00:00"/>
    <s v="Single"/>
    <s v="US Citizen"/>
    <x v="0"/>
    <s v="MA"/>
    <n v="2451"/>
    <m/>
    <s v="N/A-StillEmployed"/>
    <x v="0"/>
    <x v="1"/>
    <s v="Fully Meets"/>
    <n v="4.3"/>
    <n v="5"/>
    <d v="2019-02-18T00:00:00"/>
    <n v="7"/>
    <x v="0"/>
    <x v="0"/>
    <s v="Ketsia Liebig"/>
    <n v="31"/>
    <x v="1"/>
    <x v="1"/>
  </r>
  <r>
    <s v="Gonzalez, Cayo"/>
    <n v="10031"/>
    <s v="P023"/>
    <s v="D004"/>
    <n v="10114"/>
    <d v="2011-07-11T00:00:00"/>
    <n v="59892"/>
    <s v="male"/>
    <d v="1969-09-29T00:00:00"/>
    <s v="Divorced"/>
    <s v="US Citizen"/>
    <x v="1"/>
    <s v="MA"/>
    <n v="2108"/>
    <m/>
    <s v="N/A-StillEmployed"/>
    <x v="0"/>
    <x v="4"/>
    <s v="Exceeds"/>
    <n v="4.5"/>
    <n v="4"/>
    <d v="2019-02-18T00:00:00"/>
    <n v="1"/>
    <x v="0"/>
    <x v="0"/>
    <s v="Brannon Miller"/>
    <n v="53"/>
    <x v="0"/>
    <x v="0"/>
  </r>
  <r>
    <s v="Gonzalez, Juan"/>
    <n v="10300"/>
    <s v="P024"/>
    <s v="D004"/>
    <n v="10114"/>
    <d v="2010-04-26T00:00:00"/>
    <n v="68898"/>
    <s v="male"/>
    <d v="1964-10-12T00:00:00"/>
    <s v="Married"/>
    <s v="US Citizen"/>
    <x v="1"/>
    <s v="MA"/>
    <n v="2128"/>
    <d v="2011-05-30T00:00:00"/>
    <s v="career change"/>
    <x v="1"/>
    <x v="4"/>
    <s v="PIP"/>
    <n v="3"/>
    <n v="3"/>
    <d v="2011-03-06T00:00:00"/>
    <n v="10"/>
    <x v="2"/>
    <x v="0"/>
    <s v="Brannon Miller"/>
    <n v="58"/>
    <x v="0"/>
    <x v="0"/>
  </r>
  <r>
    <s v="Gonzalez, Maria"/>
    <n v="10101"/>
    <s v="P018"/>
    <s v="D003"/>
    <n v="10250"/>
    <d v="2015-01-05T00:00:00"/>
    <n v="61242"/>
    <s v="female"/>
    <d v="1981-04-16T00:00:00"/>
    <s v="Separated"/>
    <s v="US Citizen"/>
    <x v="0"/>
    <s v="MA"/>
    <n v="2472"/>
    <m/>
    <s v="N/A-StillEmployed"/>
    <x v="0"/>
    <x v="3"/>
    <s v="Fully Meets"/>
    <n v="4.6100000000000003"/>
    <n v="4"/>
    <d v="2019-01-28T00:00:00"/>
    <n v="11"/>
    <x v="4"/>
    <x v="1"/>
    <s v="Peter Monroe"/>
    <n v="42"/>
    <x v="1"/>
    <x v="1"/>
  </r>
  <r>
    <s v="Good, Susan"/>
    <n v="10237"/>
    <s v="P024"/>
    <s v="D004"/>
    <n v="10252"/>
    <d v="2014-05-12T00:00:00"/>
    <n v="66825"/>
    <s v="female"/>
    <d v="1986-05-25T00:00:00"/>
    <s v="Married"/>
    <s v="US Citizen"/>
    <x v="0"/>
    <s v="MA"/>
    <n v="1886"/>
    <m/>
    <s v="N/A-StillEmployed"/>
    <x v="0"/>
    <x v="0"/>
    <s v="Fully Meets"/>
    <n v="4.5999999999999996"/>
    <n v="3"/>
    <d v="2019-02-07T00:00:00"/>
    <n v="20"/>
    <x v="2"/>
    <x v="0"/>
    <s v="David Stanley"/>
    <n v="37"/>
    <x v="1"/>
    <x v="1"/>
  </r>
  <r>
    <s v="Gordon, David"/>
    <n v="10051"/>
    <s v="P023"/>
    <s v="D004"/>
    <n v="10252"/>
    <d v="2012-07-02T00:00:00"/>
    <n v="48285"/>
    <s v="male"/>
    <d v="1979-05-21T00:00:00"/>
    <s v="Married"/>
    <s v="US Citizen"/>
    <x v="0"/>
    <s v="MA"/>
    <n v="2169"/>
    <m/>
    <s v="N/A-StillEmployed"/>
    <x v="0"/>
    <x v="0"/>
    <s v="Fully Meets"/>
    <n v="5"/>
    <n v="3"/>
    <d v="2019-01-14T00:00:00"/>
    <n v="2"/>
    <x v="0"/>
    <x v="0"/>
    <s v="David Stanley"/>
    <n v="44"/>
    <x v="1"/>
    <x v="0"/>
  </r>
  <r>
    <s v="Gosciminski, Phylicia  "/>
    <n v="10218"/>
    <s v="P024"/>
    <s v="D004"/>
    <n v="10196"/>
    <d v="2013-09-30T00:00:00"/>
    <n v="66149"/>
    <s v="female"/>
    <d v="1983-12-08T00:00:00"/>
    <s v="Separated"/>
    <s v="US Citizen"/>
    <x v="4"/>
    <s v="MA"/>
    <n v="1824"/>
    <m/>
    <s v="N/A-StillEmployed"/>
    <x v="0"/>
    <x v="2"/>
    <s v="Fully Meets"/>
    <n v="4.4000000000000004"/>
    <n v="5"/>
    <d v="2019-02-21T00:00:00"/>
    <n v="1"/>
    <x v="2"/>
    <x v="0"/>
    <s v="Kissy Sullivan"/>
    <n v="39"/>
    <x v="1"/>
    <x v="1"/>
  </r>
  <r>
    <s v="Goyal, Roxana"/>
    <n v="10256"/>
    <s v="P023"/>
    <s v="D004"/>
    <n v="10196"/>
    <d v="2013-08-19T00:00:00"/>
    <n v="49256"/>
    <s v="female"/>
    <d v="1974-10-09T00:00:00"/>
    <s v="Married"/>
    <s v="US Citizen"/>
    <x v="3"/>
    <s v="MA"/>
    <n v="1864"/>
    <m/>
    <s v="N/A-StillEmployed"/>
    <x v="0"/>
    <x v="0"/>
    <s v="Fully Meets"/>
    <n v="4.0999999999999996"/>
    <n v="5"/>
    <d v="2019-02-15T00:00:00"/>
    <n v="3"/>
    <x v="0"/>
    <x v="0"/>
    <s v="Kissy Sullivan"/>
    <n v="48"/>
    <x v="1"/>
    <x v="1"/>
  </r>
  <r>
    <s v="Gray, Elijiah  "/>
    <n v="10098"/>
    <s v="P022"/>
    <s v="D004"/>
    <n v="10175"/>
    <d v="2015-06-02T00:00:00"/>
    <n v="62957"/>
    <s v="male"/>
    <d v="1981-07-11T00:00:00"/>
    <s v="Divorced"/>
    <s v="US Citizen"/>
    <x v="0"/>
    <s v="MA"/>
    <n v="1752"/>
    <m/>
    <s v="N/A-StillEmployed"/>
    <x v="0"/>
    <x v="3"/>
    <s v="Fully Meets"/>
    <n v="4.63"/>
    <n v="3"/>
    <d v="2019-01-04T00:00:00"/>
    <n v="2"/>
    <x v="9"/>
    <x v="0"/>
    <s v="Janet King"/>
    <n v="42"/>
    <x v="1"/>
    <x v="0"/>
  </r>
  <r>
    <s v="Gross, Paula"/>
    <n v="10059"/>
    <s v="P023"/>
    <s v="D004"/>
    <n v="10265"/>
    <d v="2011-02-21T00:00:00"/>
    <n v="63813"/>
    <s v="female"/>
    <d v="1983-05-21T00:00:00"/>
    <s v="Divorced"/>
    <s v="US Citizen"/>
    <x v="0"/>
    <s v="MA"/>
    <n v="2176"/>
    <d v="2014-01-11T00:00:00"/>
    <s v="more money"/>
    <x v="1"/>
    <x v="6"/>
    <s v="Fully Meets"/>
    <n v="5"/>
    <n v="5"/>
    <d v="2013-06-03T00:00:00"/>
    <n v="17"/>
    <x v="0"/>
    <x v="0"/>
    <s v="Kelley Spirea"/>
    <n v="40"/>
    <x v="1"/>
    <x v="1"/>
  </r>
  <r>
    <s v="Gruber, Hans"/>
    <n v="10234"/>
    <s v="P004"/>
    <s v="D003"/>
    <n v="10197"/>
    <d v="2017-04-20T00:00:00"/>
    <n v="99020"/>
    <s v="male"/>
    <d v="1989-06-30T00:00:00"/>
    <s v="Married"/>
    <s v="US Citizen"/>
    <x v="1"/>
    <s v="MA"/>
    <n v="2134"/>
    <m/>
    <s v="N/A-StillEmployed"/>
    <x v="0"/>
    <x v="1"/>
    <s v="Fully Meets"/>
    <n v="4.2"/>
    <n v="5"/>
    <d v="2019-01-28T00:00:00"/>
    <n v="8"/>
    <x v="17"/>
    <x v="1"/>
    <s v="Brian Champaigne"/>
    <n v="34"/>
    <x v="1"/>
    <x v="0"/>
  </r>
  <r>
    <s v="Guilianno, Mike"/>
    <n v="10109"/>
    <s v="P003"/>
    <s v="D005"/>
    <n v="10188"/>
    <d v="2012-03-07T00:00:00"/>
    <n v="71707"/>
    <s v="male"/>
    <d v="1969-02-09T00:00:00"/>
    <s v="Single"/>
    <s v="US Citizen"/>
    <x v="2"/>
    <s v="TN"/>
    <n v="37129"/>
    <d v="2014-10-31T00:00:00"/>
    <s v="relocation out of area"/>
    <x v="1"/>
    <x v="0"/>
    <s v="Fully Meets"/>
    <n v="4.5"/>
    <n v="5"/>
    <d v="2013-02-01T00:00:00"/>
    <n v="20"/>
    <x v="11"/>
    <x v="4"/>
    <s v="John Smith"/>
    <n v="54"/>
    <x v="0"/>
    <x v="0"/>
  </r>
  <r>
    <s v="Handschiegl, Joanne"/>
    <n v="10125"/>
    <s v="P023"/>
    <s v="D004"/>
    <n v="10026"/>
    <d v="2011-11-28T00:00:00"/>
    <n v="54828"/>
    <s v="female"/>
    <d v="1977-03-23T00:00:00"/>
    <s v="Married"/>
    <s v="US Citizen"/>
    <x v="0"/>
    <s v="MA"/>
    <n v="2127"/>
    <m/>
    <s v="N/A-StillEmployed"/>
    <x v="0"/>
    <x v="2"/>
    <s v="Fully Meets"/>
    <n v="4.2"/>
    <n v="4"/>
    <d v="2019-02-22T00:00:00"/>
    <n v="13"/>
    <x v="0"/>
    <x v="0"/>
    <s v="Michael Albert"/>
    <n v="46"/>
    <x v="1"/>
    <x v="1"/>
  </r>
  <r>
    <s v="Hankard, Earnest"/>
    <n v="10074"/>
    <s v="P024"/>
    <s v="D004"/>
    <n v="10265"/>
    <d v="2013-11-11T00:00:00"/>
    <n v="64246"/>
    <s v="male"/>
    <d v="1988-08-10T00:00:00"/>
    <s v="Single"/>
    <s v="US Citizen"/>
    <x v="0"/>
    <s v="MA"/>
    <n v="2155"/>
    <m/>
    <s v="N/A-StillEmployed"/>
    <x v="0"/>
    <x v="0"/>
    <s v="Fully Meets"/>
    <n v="5"/>
    <n v="3"/>
    <d v="2019-01-08T00:00:00"/>
    <n v="20"/>
    <x v="2"/>
    <x v="0"/>
    <s v="Kelley Spirea"/>
    <n v="34"/>
    <x v="1"/>
    <x v="0"/>
  </r>
  <r>
    <s v="Harrington, Christie "/>
    <n v="10097"/>
    <s v="P023"/>
    <s v="D004"/>
    <n v="10069"/>
    <d v="2012-01-09T00:00:00"/>
    <n v="52177"/>
    <s v="female"/>
    <d v="1952-08-18T00:00:00"/>
    <s v="Single"/>
    <s v="US Citizen"/>
    <x v="0"/>
    <s v="MA"/>
    <n v="2324"/>
    <d v="2015-12-15T00:00:00"/>
    <s v="retiring"/>
    <x v="1"/>
    <x v="6"/>
    <s v="Fully Meets"/>
    <n v="4.6399999999999997"/>
    <n v="4"/>
    <d v="2015-05-02T00:00:00"/>
    <n v="8"/>
    <x v="0"/>
    <x v="0"/>
    <s v="Webster Butler"/>
    <n v="70"/>
    <x v="3"/>
    <x v="1"/>
  </r>
  <r>
    <s v="Harrison, Kara"/>
    <n v="10007"/>
    <s v="P023"/>
    <s v="D004"/>
    <n v="10002"/>
    <d v="2014-05-12T00:00:00"/>
    <n v="62065"/>
    <s v="female"/>
    <d v="1974-05-02T00:00:00"/>
    <s v="Married"/>
    <s v="US Citizen"/>
    <x v="0"/>
    <s v="MA"/>
    <n v="1886"/>
    <m/>
    <s v="N/A-StillEmployed"/>
    <x v="0"/>
    <x v="6"/>
    <s v="Exceeds"/>
    <n v="4.76"/>
    <n v="4"/>
    <d v="2019-02-15T00:00:00"/>
    <n v="5"/>
    <x v="0"/>
    <x v="0"/>
    <s v="Amy Dunn"/>
    <n v="49"/>
    <x v="1"/>
    <x v="1"/>
  </r>
  <r>
    <s v="Heitzman, Anthony"/>
    <n v="10129"/>
    <s v="P023"/>
    <s v="D004"/>
    <n v="10062"/>
    <d v="2012-08-13T00:00:00"/>
    <n v="46998"/>
    <s v="male"/>
    <d v="1984-01-04T00:00:00"/>
    <s v="Single"/>
    <s v="US Citizen"/>
    <x v="0"/>
    <s v="MA"/>
    <n v="2149"/>
    <m/>
    <s v="N/A-StillEmployed"/>
    <x v="0"/>
    <x v="2"/>
    <s v="Fully Meets"/>
    <n v="4.17"/>
    <n v="4"/>
    <d v="2019-02-11T00:00:00"/>
    <n v="1"/>
    <x v="0"/>
    <x v="0"/>
    <s v="Ketsia Liebig"/>
    <n v="39"/>
    <x v="1"/>
    <x v="0"/>
  </r>
  <r>
    <s v="Hendrickson, Trina"/>
    <n v="10075"/>
    <s v="P024"/>
    <s v="D004"/>
    <n v="10265"/>
    <d v="2011-01-10T00:00:00"/>
    <n v="68099"/>
    <s v="female"/>
    <d v="1972-08-27T00:00:00"/>
    <s v="Single"/>
    <s v="US Citizen"/>
    <x v="0"/>
    <s v="MA"/>
    <n v="2021"/>
    <d v="2013-06-18T00:00:00"/>
    <s v="hours"/>
    <x v="1"/>
    <x v="6"/>
    <s v="Fully Meets"/>
    <n v="5"/>
    <n v="3"/>
    <d v="2013-01-30T00:00:00"/>
    <n v="15"/>
    <x v="2"/>
    <x v="0"/>
    <s v="Kelley Spirea"/>
    <n v="50"/>
    <x v="0"/>
    <x v="1"/>
  </r>
  <r>
    <s v="Hitchcock, Alfred"/>
    <n v="10167"/>
    <s v="P003"/>
    <s v="D005"/>
    <n v="10188"/>
    <d v="2014-08-18T00:00:00"/>
    <n v="70545"/>
    <s v="male"/>
    <d v="1988-09-14T00:00:00"/>
    <s v="Married"/>
    <s v="US Citizen"/>
    <x v="4"/>
    <s v="NH"/>
    <n v="3062"/>
    <m/>
    <s v="N/A-StillEmployed"/>
    <x v="0"/>
    <x v="1"/>
    <s v="Fully Meets"/>
    <n v="3.6"/>
    <n v="5"/>
    <d v="2019-01-30T00:00:00"/>
    <n v="9"/>
    <x v="11"/>
    <x v="4"/>
    <s v="John Smith"/>
    <n v="34"/>
    <x v="1"/>
    <x v="0"/>
  </r>
  <r>
    <s v="Homberger, Adrienne  J"/>
    <n v="10195"/>
    <s v="P024"/>
    <s v="D004"/>
    <n v="10026"/>
    <d v="2011-08-15T00:00:00"/>
    <n v="63478"/>
    <s v="female"/>
    <d v="1984-02-16T00:00:00"/>
    <s v="Married"/>
    <s v="Non-Citizen"/>
    <x v="0"/>
    <s v="MA"/>
    <n v="2445"/>
    <d v="2012-04-07T00:00:00"/>
    <s v="relocation out of area"/>
    <x v="1"/>
    <x v="1"/>
    <s v="Fully Meets"/>
    <n v="3.03"/>
    <n v="5"/>
    <d v="2012-03-05T00:00:00"/>
    <n v="16"/>
    <x v="2"/>
    <x v="0"/>
    <s v="Michael Albert"/>
    <n v="39"/>
    <x v="1"/>
    <x v="1"/>
  </r>
  <r>
    <s v="Horton, Jayne"/>
    <n v="10112"/>
    <s v="P010"/>
    <s v="D003"/>
    <n v="10084"/>
    <d v="2015-03-30T00:00:00"/>
    <n v="97999"/>
    <s v="female"/>
    <d v="1984-02-21T00:00:00"/>
    <s v="Single"/>
    <s v="US Citizen"/>
    <x v="0"/>
    <s v="MA"/>
    <n v="2493"/>
    <m/>
    <s v="N/A-StillEmployed"/>
    <x v="0"/>
    <x v="1"/>
    <s v="Fully Meets"/>
    <n v="4.4800000000000004"/>
    <n v="5"/>
    <d v="2019-01-03T00:00:00"/>
    <n v="4"/>
    <x v="6"/>
    <x v="1"/>
    <s v="Simon Roup"/>
    <n v="39"/>
    <x v="1"/>
    <x v="1"/>
  </r>
  <r>
    <s v="Houlihan, Debra"/>
    <n v="10272"/>
    <s v="P012"/>
    <s v="D005"/>
    <n v="10175"/>
    <d v="2014-05-05T00:00:00"/>
    <n v="180000"/>
    <s v="female"/>
    <d v="1966-03-17T00:00:00"/>
    <s v="Married"/>
    <s v="US Citizen"/>
    <x v="0"/>
    <s v="RI"/>
    <n v="2908"/>
    <m/>
    <s v="N/A-StillEmployed"/>
    <x v="0"/>
    <x v="0"/>
    <s v="Fully Meets"/>
    <n v="4.5"/>
    <n v="4"/>
    <d v="2019-01-21T00:00:00"/>
    <n v="19"/>
    <x v="21"/>
    <x v="4"/>
    <s v="Janet King"/>
    <n v="57"/>
    <x v="0"/>
    <x v="1"/>
  </r>
  <r>
    <s v="Howard, Estelle"/>
    <n v="10182"/>
    <s v="P002"/>
    <s v="D001"/>
    <n v="10081"/>
    <d v="2015-02-16T00:00:00"/>
    <n v="49920"/>
    <s v="female"/>
    <d v="1985-09-16T00:00:00"/>
    <s v="Married"/>
    <s v="US Citizen"/>
    <x v="1"/>
    <s v="MA"/>
    <n v="2170"/>
    <d v="2015-04-15T00:00:00"/>
    <s v="no-call, no-show"/>
    <x v="2"/>
    <x v="1"/>
    <s v="Fully Meets"/>
    <n v="3.24"/>
    <n v="3"/>
    <d v="2015-04-15T00:00:00"/>
    <n v="6"/>
    <x v="22"/>
    <x v="3"/>
    <s v="Brandon R. LeBlanc"/>
    <n v="37"/>
    <x v="1"/>
    <x v="1"/>
  </r>
  <r>
    <s v="Hudson, Jane"/>
    <n v="10248"/>
    <s v="P023"/>
    <s v="D004"/>
    <n v="10062"/>
    <d v="2012-02-20T00:00:00"/>
    <n v="55425"/>
    <s v="female"/>
    <d v="1986-06-10T00:00:00"/>
    <s v="Single"/>
    <s v="US Citizen"/>
    <x v="0"/>
    <s v="MA"/>
    <n v="2176"/>
    <m/>
    <s v="N/A-StillEmployed"/>
    <x v="0"/>
    <x v="0"/>
    <s v="Fully Meets"/>
    <n v="4.8"/>
    <n v="4"/>
    <d v="2019-01-07T00:00:00"/>
    <n v="4"/>
    <x v="0"/>
    <x v="0"/>
    <s v="Ketsia Liebig"/>
    <n v="37"/>
    <x v="1"/>
    <x v="1"/>
  </r>
  <r>
    <s v="Hunts, Julissa"/>
    <n v="10201"/>
    <s v="P024"/>
    <s v="D004"/>
    <n v="10088"/>
    <d v="2016-06-06T00:00:00"/>
    <n v="69340"/>
    <s v="female"/>
    <d v="1984-03-11T00:00:00"/>
    <s v="Single"/>
    <s v="US Citizen"/>
    <x v="0"/>
    <s v="MA"/>
    <n v="2021"/>
    <m/>
    <s v="N/A-StillEmployed"/>
    <x v="0"/>
    <x v="0"/>
    <s v="Fully Meets"/>
    <n v="3"/>
    <n v="5"/>
    <d v="2019-01-18T00:00:00"/>
    <n v="4"/>
    <x v="2"/>
    <x v="0"/>
    <s v="Elijiah Gray"/>
    <n v="39"/>
    <x v="1"/>
    <x v="1"/>
  </r>
  <r>
    <s v="Hutter, Rosalie"/>
    <n v="10214"/>
    <s v="P024"/>
    <s v="D004"/>
    <n v="10069"/>
    <d v="2015-06-05T00:00:00"/>
    <n v="64995"/>
    <s v="female"/>
    <d v="1992-05-07T00:00:00"/>
    <s v="Separated"/>
    <s v="US Citizen"/>
    <x v="0"/>
    <s v="MA"/>
    <n v="2351"/>
    <m/>
    <s v="N/A-StillEmployed"/>
    <x v="0"/>
    <x v="1"/>
    <s v="Fully Meets"/>
    <n v="4.5"/>
    <n v="3"/>
    <d v="2019-02-14T00:00:00"/>
    <n v="6"/>
    <x v="2"/>
    <x v="0"/>
    <s v="Webster Butler"/>
    <n v="31"/>
    <x v="1"/>
    <x v="1"/>
  </r>
  <r>
    <s v="Huynh, Ming"/>
    <n v="10160"/>
    <s v="P024"/>
    <s v="D004"/>
    <n v="10002"/>
    <d v="2011-02-21T00:00:00"/>
    <n v="68182"/>
    <s v="female"/>
    <d v="1976-09-22T00:00:00"/>
    <s v="Divorced"/>
    <s v="US Citizen"/>
    <x v="0"/>
    <s v="MA"/>
    <n v="1742"/>
    <d v="2013-04-01T00:00:00"/>
    <s v="unhappy"/>
    <x v="1"/>
    <x v="2"/>
    <s v="Fully Meets"/>
    <n v="3.72"/>
    <n v="3"/>
    <d v="2013-02-01T00:00:00"/>
    <n v="18"/>
    <x v="2"/>
    <x v="0"/>
    <s v="Amy Dunn"/>
    <n v="46"/>
    <x v="1"/>
    <x v="1"/>
  </r>
  <r>
    <s v="Immediato, Walter"/>
    <n v="10289"/>
    <s v="P022"/>
    <s v="D004"/>
    <n v="10175"/>
    <d v="2011-02-21T00:00:00"/>
    <n v="83082"/>
    <s v="male"/>
    <d v="1976-11-15T00:00:00"/>
    <s v="Married"/>
    <s v="US Citizen"/>
    <x v="3"/>
    <s v="MA"/>
    <n v="2128"/>
    <d v="2012-09-24T00:00:00"/>
    <s v="unhappy"/>
    <x v="1"/>
    <x v="1"/>
    <s v="Needs Improvement"/>
    <n v="2.34"/>
    <n v="2"/>
    <d v="2012-04-12T00:00:00"/>
    <n v="4"/>
    <x v="9"/>
    <x v="0"/>
    <s v="Janet King"/>
    <n v="46"/>
    <x v="1"/>
    <x v="0"/>
  </r>
  <r>
    <s v="Ivey, Rose "/>
    <n v="10139"/>
    <s v="P023"/>
    <s v="D004"/>
    <n v="10114"/>
    <d v="2013-08-19T00:00:00"/>
    <n v="51908"/>
    <s v="female"/>
    <d v="1991-01-28T00:00:00"/>
    <s v="Single"/>
    <s v="US Citizen"/>
    <x v="0"/>
    <s v="MA"/>
    <n v="1775"/>
    <m/>
    <s v="N/A-StillEmployed"/>
    <x v="0"/>
    <x v="1"/>
    <s v="Fully Meets"/>
    <n v="3.99"/>
    <n v="3"/>
    <d v="2019-01-14T00:00:00"/>
    <n v="14"/>
    <x v="0"/>
    <x v="0"/>
    <s v="Brannon Miller"/>
    <n v="32"/>
    <x v="1"/>
    <x v="1"/>
  </r>
  <r>
    <s v="Jackson, Maryellen"/>
    <n v="10227"/>
    <s v="P023"/>
    <s v="D004"/>
    <n v="10252"/>
    <d v="2012-11-05T00:00:00"/>
    <n v="61242"/>
    <s v="female"/>
    <d v="1972-09-11T00:00:00"/>
    <s v="Single"/>
    <s v="US Citizen"/>
    <x v="1"/>
    <s v="MA"/>
    <n v="2081"/>
    <m/>
    <s v="N/A-StillEmployed"/>
    <x v="0"/>
    <x v="0"/>
    <s v="Fully Meets"/>
    <n v="4.0999999999999996"/>
    <n v="3"/>
    <d v="2019-01-17T00:00:00"/>
    <n v="7"/>
    <x v="0"/>
    <x v="0"/>
    <s v="David Stanley"/>
    <n v="50"/>
    <x v="0"/>
    <x v="1"/>
  </r>
  <r>
    <s v="Jacobi, Hannah  "/>
    <n v="10236"/>
    <s v="P023"/>
    <s v="D004"/>
    <n v="10196"/>
    <d v="2013-09-30T00:00:00"/>
    <n v="45069"/>
    <s v="female"/>
    <d v="1966-03-22T00:00:00"/>
    <s v="Divorced"/>
    <s v="US Citizen"/>
    <x v="0"/>
    <s v="MA"/>
    <n v="1778"/>
    <m/>
    <s v="N/A-StillEmployed"/>
    <x v="0"/>
    <x v="3"/>
    <s v="Fully Meets"/>
    <n v="4.3"/>
    <n v="5"/>
    <d v="2019-02-22T00:00:00"/>
    <n v="7"/>
    <x v="0"/>
    <x v="0"/>
    <s v="Kissy Sullivan"/>
    <n v="57"/>
    <x v="0"/>
    <x v="1"/>
  </r>
  <r>
    <s v="Jeannite, Tayana"/>
    <n v="10009"/>
    <s v="P024"/>
    <s v="D004"/>
    <n v="10062"/>
    <d v="2011-07-05T00:00:00"/>
    <n v="60724"/>
    <s v="female"/>
    <d v="1986-11-06T00:00:00"/>
    <s v="Divorced"/>
    <s v="US Citizen"/>
    <x v="4"/>
    <s v="MA"/>
    <n v="1821"/>
    <m/>
    <s v="N/A-StillEmployed"/>
    <x v="0"/>
    <x v="0"/>
    <s v="Exceeds"/>
    <n v="4.5999999999999996"/>
    <n v="4"/>
    <d v="2019-02-25T00:00:00"/>
    <n v="11"/>
    <x v="2"/>
    <x v="0"/>
    <s v="Ketsia Liebig"/>
    <n v="36"/>
    <x v="1"/>
    <x v="1"/>
  </r>
  <r>
    <s v="Jhaveri, Sneha  "/>
    <n v="10060"/>
    <s v="P023"/>
    <s v="D004"/>
    <n v="10265"/>
    <d v="2014-01-06T00:00:00"/>
    <n v="60436"/>
    <s v="female"/>
    <d v="1964-04-13T00:00:00"/>
    <s v="Separated"/>
    <s v="US Citizen"/>
    <x v="0"/>
    <s v="MA"/>
    <n v="2109"/>
    <m/>
    <s v="N/A-StillEmployed"/>
    <x v="0"/>
    <x v="0"/>
    <s v="Fully Meets"/>
    <n v="5"/>
    <n v="5"/>
    <d v="2019-01-21T00:00:00"/>
    <n v="9"/>
    <x v="0"/>
    <x v="0"/>
    <s v="Kelley Spirea"/>
    <n v="59"/>
    <x v="0"/>
    <x v="1"/>
  </r>
  <r>
    <s v="Johnson, George"/>
    <n v="10034"/>
    <s v="P023"/>
    <s v="D004"/>
    <n v="10026"/>
    <d v="2011-11-07T00:00:00"/>
    <n v="46837"/>
    <s v="male"/>
    <d v="1959-08-19T00:00:00"/>
    <s v="Married"/>
    <s v="US Citizen"/>
    <x v="0"/>
    <s v="MA"/>
    <n v="2445"/>
    <d v="2018-04-29T00:00:00"/>
    <s v="more money"/>
    <x v="1"/>
    <x v="6"/>
    <s v="Exceeds"/>
    <n v="4.7"/>
    <n v="4"/>
    <d v="2018-02-14T00:00:00"/>
    <n v="9"/>
    <x v="0"/>
    <x v="0"/>
    <s v="Michael Albert"/>
    <n v="63"/>
    <x v="3"/>
    <x v="0"/>
  </r>
  <r>
    <s v="Johnson, Noelle "/>
    <n v="10156"/>
    <s v="P010"/>
    <s v="D003"/>
    <n v="10084"/>
    <d v="2015-01-05T00:00:00"/>
    <n v="105700"/>
    <s v="female"/>
    <d v="1986-11-07T00:00:00"/>
    <s v="Married"/>
    <s v="US Citizen"/>
    <x v="3"/>
    <s v="MA"/>
    <n v="2301"/>
    <m/>
    <s v="N/A-StillEmployed"/>
    <x v="0"/>
    <x v="1"/>
    <s v="Fully Meets"/>
    <n v="3.75"/>
    <n v="3"/>
    <d v="2019-02-11T00:00:00"/>
    <n v="2"/>
    <x v="6"/>
    <x v="1"/>
    <s v="Simon Roup"/>
    <n v="36"/>
    <x v="1"/>
    <x v="1"/>
  </r>
  <r>
    <s v="Johnston, Yen"/>
    <n v="10036"/>
    <s v="P024"/>
    <s v="D004"/>
    <n v="10114"/>
    <d v="2014-07-07T00:00:00"/>
    <n v="63322"/>
    <s v="female"/>
    <d v="1969-09-08T00:00:00"/>
    <s v="Single"/>
    <s v="US Citizen"/>
    <x v="0"/>
    <s v="MA"/>
    <n v="2128"/>
    <m/>
    <s v="N/A-StillEmployed"/>
    <x v="0"/>
    <x v="0"/>
    <s v="Exceeds"/>
    <n v="4.3"/>
    <n v="3"/>
    <d v="2019-01-11T00:00:00"/>
    <n v="1"/>
    <x v="2"/>
    <x v="0"/>
    <s v="Brannon Miller"/>
    <n v="53"/>
    <x v="0"/>
    <x v="1"/>
  </r>
  <r>
    <s v="Jung, Judy  "/>
    <n v="10138"/>
    <s v="P023"/>
    <s v="D004"/>
    <n v="10088"/>
    <d v="2011-01-10T00:00:00"/>
    <n v="61154"/>
    <s v="female"/>
    <d v="1986-04-17T00:00:00"/>
    <s v="Married"/>
    <s v="US Citizen"/>
    <x v="1"/>
    <s v="MA"/>
    <n v="2446"/>
    <d v="2016-04-01T00:00:00"/>
    <s v="unhappy"/>
    <x v="1"/>
    <x v="6"/>
    <s v="Fully Meets"/>
    <n v="4"/>
    <n v="4"/>
    <d v="2016-02-03T00:00:00"/>
    <n v="4"/>
    <x v="0"/>
    <x v="0"/>
    <s v="Elijiah Gray"/>
    <n v="37"/>
    <x v="1"/>
    <x v="1"/>
  </r>
  <r>
    <s v="Kampew, Donysha"/>
    <n v="10244"/>
    <s v="P025"/>
    <s v="D005"/>
    <n v="10099"/>
    <d v="2011-11-07T00:00:00"/>
    <n v="68999"/>
    <s v="female"/>
    <d v="1989-11-11T00:00:00"/>
    <s v="Single"/>
    <s v="US Citizen"/>
    <x v="0"/>
    <s v="PA"/>
    <n v="19444"/>
    <d v="2014-04-24T00:00:00"/>
    <s v="maternity leave - did not return"/>
    <x v="1"/>
    <x v="2"/>
    <s v="Fully Meets"/>
    <n v="4.5"/>
    <n v="5"/>
    <d v="2013-03-30T00:00:00"/>
    <n v="2"/>
    <x v="16"/>
    <x v="4"/>
    <s v="Debra Houlihan"/>
    <n v="33"/>
    <x v="1"/>
    <x v="1"/>
  </r>
  <r>
    <s v="Keatts, Kramer "/>
    <n v="10192"/>
    <s v="P023"/>
    <s v="D004"/>
    <n v="10026"/>
    <d v="2013-09-30T00:00:00"/>
    <n v="50482"/>
    <s v="male"/>
    <d v="1976-01-19T00:00:00"/>
    <s v="Single"/>
    <s v="US Citizen"/>
    <x v="0"/>
    <s v="MA"/>
    <n v="1887"/>
    <m/>
    <s v="N/A-StillEmployed"/>
    <x v="0"/>
    <x v="1"/>
    <s v="Fully Meets"/>
    <n v="3.07"/>
    <n v="4"/>
    <d v="2019-01-23T00:00:00"/>
    <n v="10"/>
    <x v="0"/>
    <x v="0"/>
    <s v="Michael Albert"/>
    <n v="47"/>
    <x v="1"/>
    <x v="0"/>
  </r>
  <r>
    <s v="Khemmich, Bartholemew"/>
    <n v="10231"/>
    <s v="P003"/>
    <s v="D005"/>
    <n v="10200"/>
    <d v="2013-08-19T00:00:00"/>
    <n v="65310"/>
    <s v="male"/>
    <d v="1979-11-27T00:00:00"/>
    <s v="Single"/>
    <s v="US Citizen"/>
    <x v="0"/>
    <s v="CO"/>
    <n v="80820"/>
    <m/>
    <s v="N/A-StillEmployed"/>
    <x v="0"/>
    <x v="1"/>
    <s v="Fully Meets"/>
    <n v="4.3"/>
    <n v="5"/>
    <d v="2019-01-22T00:00:00"/>
    <n v="13"/>
    <x v="11"/>
    <x v="4"/>
    <s v="Lynn Daneault"/>
    <n v="43"/>
    <x v="1"/>
    <x v="0"/>
  </r>
  <r>
    <s v="King, Janet"/>
    <n v="10089"/>
    <s v="P020"/>
    <s v="D002"/>
    <n v="10080"/>
    <d v="2012-07-02T00:00:00"/>
    <n v="250000"/>
    <s v="female"/>
    <d v="1954-09-21T00:00:00"/>
    <s v="Married"/>
    <s v="US Citizen"/>
    <x v="0"/>
    <s v="MA"/>
    <n v="1902"/>
    <m/>
    <s v="N/A-StillEmployed"/>
    <x v="0"/>
    <x v="1"/>
    <s v="Fully Meets"/>
    <n v="4.83"/>
    <n v="3"/>
    <d v="2019-01-17T00:00:00"/>
    <n v="10"/>
    <x v="23"/>
    <x v="5"/>
    <s v="Board of Directors"/>
    <n v="68"/>
    <x v="3"/>
    <x v="1"/>
  </r>
  <r>
    <s v="Kinsella, Kathleen  "/>
    <n v="10166"/>
    <s v="P023"/>
    <s v="D004"/>
    <n v="10069"/>
    <d v="2011-09-26T00:00:00"/>
    <n v="54005"/>
    <s v="female"/>
    <d v="1973-12-08T00:00:00"/>
    <s v="Married"/>
    <s v="US Citizen"/>
    <x v="0"/>
    <s v="MA"/>
    <n v="2170"/>
    <d v="2015-06-04T00:00:00"/>
    <s v="more money"/>
    <x v="1"/>
    <x v="2"/>
    <s v="Fully Meets"/>
    <n v="3.6"/>
    <n v="5"/>
    <d v="2015-03-01T00:00:00"/>
    <n v="16"/>
    <x v="0"/>
    <x v="0"/>
    <s v="Webster Butler"/>
    <n v="49"/>
    <x v="1"/>
    <x v="1"/>
  </r>
  <r>
    <s v="Kirill, Alexandra  "/>
    <n v="10170"/>
    <s v="P023"/>
    <s v="D004"/>
    <n v="10002"/>
    <d v="2011-09-26T00:00:00"/>
    <n v="45433"/>
    <s v="female"/>
    <d v="1970-10-08T00:00:00"/>
    <s v="Married"/>
    <s v="US Citizen"/>
    <x v="0"/>
    <s v="MA"/>
    <n v="2127"/>
    <d v="2014-01-09T00:00:00"/>
    <s v="more money"/>
    <x v="1"/>
    <x v="2"/>
    <s v="Fully Meets"/>
    <n v="3.49"/>
    <n v="4"/>
    <d v="2013-01-30T00:00:00"/>
    <n v="6"/>
    <x v="0"/>
    <x v="0"/>
    <s v="Amy Dunn"/>
    <n v="52"/>
    <x v="0"/>
    <x v="1"/>
  </r>
  <r>
    <s v="Knapp, Bradley  J"/>
    <n v="10208"/>
    <s v="P023"/>
    <s v="D004"/>
    <n v="10062"/>
    <d v="2014-02-17T00:00:00"/>
    <n v="46654"/>
    <s v="male"/>
    <d v="1977-11-10T00:00:00"/>
    <s v="Single"/>
    <s v="US Citizen"/>
    <x v="1"/>
    <s v="MA"/>
    <n v="1721"/>
    <m/>
    <s v="N/A-StillEmployed"/>
    <x v="0"/>
    <x v="0"/>
    <s v="Fully Meets"/>
    <n v="3.1"/>
    <n v="3"/>
    <d v="2019-02-06T00:00:00"/>
    <n v="3"/>
    <x v="0"/>
    <x v="0"/>
    <s v="Ketsia Liebig"/>
    <n v="45"/>
    <x v="1"/>
    <x v="0"/>
  </r>
  <r>
    <s v="Kretschmer, John"/>
    <n v="10176"/>
    <s v="P023"/>
    <s v="D004"/>
    <n v="10114"/>
    <d v="2011-01-10T00:00:00"/>
    <n v="63973"/>
    <s v="male"/>
    <d v="1980-02-02T00:00:00"/>
    <s v="Married"/>
    <s v="US Citizen"/>
    <x v="3"/>
    <s v="MA"/>
    <n v="1801"/>
    <m/>
    <s v="N/A-StillEmployed"/>
    <x v="0"/>
    <x v="1"/>
    <s v="Fully Meets"/>
    <n v="3.38"/>
    <n v="3"/>
    <d v="2019-01-21T00:00:00"/>
    <n v="17"/>
    <x v="0"/>
    <x v="0"/>
    <s v="Brannon Miller"/>
    <n v="43"/>
    <x v="1"/>
    <x v="0"/>
  </r>
  <r>
    <s v="Kreuger, Freddy"/>
    <n v="10165"/>
    <s v="P003"/>
    <s v="D005"/>
    <n v="10188"/>
    <d v="2011-03-07T00:00:00"/>
    <n v="71339"/>
    <s v="male"/>
    <d v="1969-02-24T00:00:00"/>
    <s v="Single"/>
    <s v="US Citizen"/>
    <x v="1"/>
    <s v="NY"/>
    <n v="10171"/>
    <m/>
    <s v="N/A-StillEmployed"/>
    <x v="0"/>
    <x v="4"/>
    <s v="Fully Meets"/>
    <n v="3.65"/>
    <n v="5"/>
    <d v="2019-01-17T00:00:00"/>
    <n v="20"/>
    <x v="11"/>
    <x v="4"/>
    <s v="John Smith"/>
    <n v="54"/>
    <x v="0"/>
    <x v="0"/>
  </r>
  <r>
    <s v="Lajiri,  Jyoti"/>
    <n v="10113"/>
    <s v="P032"/>
    <s v="D003"/>
    <n v="10250"/>
    <d v="2014-11-10T00:00:00"/>
    <n v="93206"/>
    <s v="male"/>
    <d v="1986-04-23T00:00:00"/>
    <s v="Married"/>
    <s v="US Citizen"/>
    <x v="0"/>
    <s v="MA"/>
    <n v="2169"/>
    <m/>
    <s v="N/A-StillEmployed"/>
    <x v="0"/>
    <x v="3"/>
    <s v="Fully Meets"/>
    <n v="4.46"/>
    <n v="5"/>
    <d v="2019-01-07T00:00:00"/>
    <n v="7"/>
    <x v="15"/>
    <x v="1"/>
    <s v="Peter Monroe"/>
    <n v="37"/>
    <x v="1"/>
    <x v="0"/>
  </r>
  <r>
    <s v="Landa, Hans"/>
    <n v="10092"/>
    <s v="P022"/>
    <s v="D004"/>
    <n v="10175"/>
    <d v="2011-01-10T00:00:00"/>
    <n v="82758"/>
    <s v="male"/>
    <d v="1972-07-01T00:00:00"/>
    <s v="Married"/>
    <s v="US Citizen"/>
    <x v="0"/>
    <s v="MA"/>
    <n v="1890"/>
    <d v="2015-12-12T00:00:00"/>
    <s v="attendance"/>
    <x v="2"/>
    <x v="3"/>
    <s v="Fully Meets"/>
    <n v="4.78"/>
    <n v="4"/>
    <d v="2015-02-15T00:00:00"/>
    <n v="9"/>
    <x v="9"/>
    <x v="0"/>
    <s v="Janet King"/>
    <n v="51"/>
    <x v="0"/>
    <x v="0"/>
  </r>
  <r>
    <s v="Langford, Lindsey"/>
    <n v="10106"/>
    <s v="P024"/>
    <s v="D004"/>
    <n v="10252"/>
    <d v="2013-01-07T00:00:00"/>
    <n v="66074"/>
    <s v="female"/>
    <d v="1979-07-25T00:00:00"/>
    <s v="Divorced"/>
    <s v="US Citizen"/>
    <x v="3"/>
    <s v="MA"/>
    <n v="2090"/>
    <d v="2014-03-31T00:00:00"/>
    <s v="Another position"/>
    <x v="1"/>
    <x v="1"/>
    <s v="Fully Meets"/>
    <n v="4.5199999999999996"/>
    <n v="3"/>
    <d v="2014-02-20T00:00:00"/>
    <n v="20"/>
    <x v="2"/>
    <x v="0"/>
    <s v="David Stanley"/>
    <n v="44"/>
    <x v="1"/>
    <x v="1"/>
  </r>
  <r>
    <s v="Langton, Enrico"/>
    <n v="10052"/>
    <s v="P023"/>
    <s v="D004"/>
    <n v="10252"/>
    <d v="2012-07-09T00:00:00"/>
    <n v="46120"/>
    <s v="male"/>
    <d v="1986-12-09T00:00:00"/>
    <s v="Married"/>
    <s v="US Citizen"/>
    <x v="0"/>
    <s v="MA"/>
    <n v="2048"/>
    <m/>
    <s v="N/A-StillEmployed"/>
    <x v="0"/>
    <x v="0"/>
    <s v="Fully Meets"/>
    <n v="5"/>
    <n v="5"/>
    <d v="2019-02-04T00:00:00"/>
    <n v="13"/>
    <x v="0"/>
    <x v="0"/>
    <s v="David Stanley"/>
    <n v="36"/>
    <x v="1"/>
    <x v="0"/>
  </r>
  <r>
    <s v="LaRotonda, William  "/>
    <n v="10038"/>
    <s v="P001"/>
    <s v="D001"/>
    <n v="10081"/>
    <d v="2014-01-06T00:00:00"/>
    <n v="64520"/>
    <s v="male"/>
    <d v="1984-04-26T00:00:00"/>
    <s v="Divorced"/>
    <s v="US Citizen"/>
    <x v="1"/>
    <s v="MA"/>
    <n v="1460"/>
    <m/>
    <s v="N/A-StillEmployed"/>
    <x v="0"/>
    <x v="7"/>
    <s v="Fully Meets"/>
    <n v="5"/>
    <n v="4"/>
    <d v="2019-01-17T00:00:00"/>
    <n v="3"/>
    <x v="10"/>
    <x v="3"/>
    <s v="Brandon R. LeBlanc"/>
    <n v="39"/>
    <x v="1"/>
    <x v="0"/>
  </r>
  <r>
    <s v="Latif, Mohammed"/>
    <n v="10249"/>
    <s v="P024"/>
    <s v="D004"/>
    <n v="10196"/>
    <d v="2012-04-02T00:00:00"/>
    <n v="61962"/>
    <s v="male"/>
    <d v="1984-05-09T00:00:00"/>
    <s v="Married"/>
    <s v="US Citizen"/>
    <x v="0"/>
    <s v="MA"/>
    <n v="2126"/>
    <d v="2013-04-15T00:00:00"/>
    <s v="more money"/>
    <x v="1"/>
    <x v="2"/>
    <s v="Fully Meets"/>
    <n v="4.9000000000000004"/>
    <n v="3"/>
    <d v="2013-02-20T00:00:00"/>
    <n v="20"/>
    <x v="2"/>
    <x v="0"/>
    <s v="Kissy Sullivan"/>
    <n v="39"/>
    <x v="1"/>
    <x v="0"/>
  </r>
  <r>
    <s v="Le, Binh"/>
    <n v="10232"/>
    <s v="P026"/>
    <s v="D003"/>
    <n v="10197"/>
    <d v="2016-10-02T00:00:00"/>
    <n v="81584"/>
    <s v="female"/>
    <d v="1987-06-14T00:00:00"/>
    <s v="Single"/>
    <s v="US Citizen"/>
    <x v="3"/>
    <s v="MA"/>
    <n v="1886"/>
    <m/>
    <s v="N/A-StillEmployed"/>
    <x v="0"/>
    <x v="1"/>
    <s v="Fully Meets"/>
    <n v="4.0999999999999996"/>
    <n v="5"/>
    <d v="2019-01-08T00:00:00"/>
    <n v="2"/>
    <x v="24"/>
    <x v="1"/>
    <s v="Brian Champaigne"/>
    <n v="36"/>
    <x v="1"/>
    <x v="1"/>
  </r>
  <r>
    <s v="Leach, Dallas"/>
    <n v="10087"/>
    <s v="P023"/>
    <s v="D004"/>
    <n v="10196"/>
    <d v="2011-09-26T00:00:00"/>
    <n v="63676"/>
    <s v="female"/>
    <d v="1979-01-17T00:00:00"/>
    <s v="Single"/>
    <s v="US Citizen"/>
    <x v="3"/>
    <s v="MA"/>
    <n v="1810"/>
    <d v="2018-08-19T00:00:00"/>
    <s v="return to school"/>
    <x v="1"/>
    <x v="6"/>
    <s v="Fully Meets"/>
    <n v="4.88"/>
    <n v="3"/>
    <d v="2017-07-02T00:00:00"/>
    <n v="17"/>
    <x v="0"/>
    <x v="0"/>
    <s v="Kissy Sullivan"/>
    <n v="44"/>
    <x v="1"/>
    <x v="1"/>
  </r>
  <r>
    <s v="LeBlanc, Brandon  R"/>
    <n v="10134"/>
    <s v="P027"/>
    <s v="D001"/>
    <n v="10175"/>
    <d v="2016-01-05T00:00:00"/>
    <n v="93046"/>
    <s v="male"/>
    <d v="1984-06-10T00:00:00"/>
    <s v="Married"/>
    <s v="US Citizen"/>
    <x v="0"/>
    <s v="MA"/>
    <n v="1460"/>
    <m/>
    <s v="N/A-StillEmployed"/>
    <x v="0"/>
    <x v="6"/>
    <s v="Fully Meets"/>
    <n v="4.0999999999999996"/>
    <n v="4"/>
    <d v="2019-01-28T00:00:00"/>
    <n v="20"/>
    <x v="25"/>
    <x v="3"/>
    <s v="Janet King"/>
    <n v="39"/>
    <x v="1"/>
    <x v="0"/>
  </r>
  <r>
    <s v="Lecter, Hannibal"/>
    <n v="10251"/>
    <s v="P023"/>
    <s v="D004"/>
    <n v="10088"/>
    <d v="2012-05-14T00:00:00"/>
    <n v="64738"/>
    <s v="male"/>
    <d v="1982-09-02T00:00:00"/>
    <s v="Married"/>
    <s v="US Citizen"/>
    <x v="3"/>
    <s v="MA"/>
    <n v="1776"/>
    <m/>
    <s v="N/A-StillEmployed"/>
    <x v="0"/>
    <x v="2"/>
    <s v="Fully Meets"/>
    <n v="4.0999999999999996"/>
    <n v="3"/>
    <d v="2019-02-22T00:00:00"/>
    <n v="10"/>
    <x v="0"/>
    <x v="0"/>
    <s v="Elijiah Gray"/>
    <n v="40"/>
    <x v="1"/>
    <x v="0"/>
  </r>
  <r>
    <s v="Leruth, Giovanni"/>
    <n v="10103"/>
    <s v="P003"/>
    <s v="D005"/>
    <n v="10188"/>
    <d v="2012-04-30T00:00:00"/>
    <n v="70468"/>
    <s v="male"/>
    <d v="1988-12-27T00:00:00"/>
    <s v="Separated"/>
    <s v="US Citizen"/>
    <x v="1"/>
    <s v="UT"/>
    <n v="84111"/>
    <m/>
    <s v="N/A-StillEmployed"/>
    <x v="0"/>
    <x v="7"/>
    <s v="Fully Meets"/>
    <n v="4.53"/>
    <n v="3"/>
    <d v="2019-01-29T00:00:00"/>
    <n v="16"/>
    <x v="11"/>
    <x v="4"/>
    <s v="John Smith"/>
    <n v="34"/>
    <x v="1"/>
    <x v="0"/>
  </r>
  <r>
    <s v="Liebig, Ketsia"/>
    <n v="10017"/>
    <s v="P022"/>
    <s v="D004"/>
    <n v="10175"/>
    <d v="2013-09-30T00:00:00"/>
    <n v="77915"/>
    <s v="female"/>
    <d v="1981-10-26T00:00:00"/>
    <s v="Married"/>
    <s v="US Citizen"/>
    <x v="0"/>
    <s v="MA"/>
    <n v="2110"/>
    <m/>
    <s v="N/A-StillEmployed"/>
    <x v="0"/>
    <x v="7"/>
    <s v="Exceeds"/>
    <n v="4.0999999999999996"/>
    <n v="3"/>
    <d v="2019-01-21T00:00:00"/>
    <n v="11"/>
    <x v="9"/>
    <x v="0"/>
    <s v="Janet King"/>
    <n v="41"/>
    <x v="1"/>
    <x v="1"/>
  </r>
  <r>
    <s v="Linares, Marilyn "/>
    <n v="10186"/>
    <s v="P023"/>
    <s v="D004"/>
    <n v="10026"/>
    <d v="2011-07-05T00:00:00"/>
    <n v="52624"/>
    <s v="female"/>
    <d v="1981-03-26T00:00:00"/>
    <s v="Married"/>
    <s v="US Citizen"/>
    <x v="0"/>
    <s v="MA"/>
    <n v="1886"/>
    <d v="2018-09-26T00:00:00"/>
    <s v="unhappy"/>
    <x v="1"/>
    <x v="1"/>
    <s v="Fully Meets"/>
    <n v="3.18"/>
    <n v="4"/>
    <d v="2018-03-02T00:00:00"/>
    <n v="16"/>
    <x v="0"/>
    <x v="0"/>
    <s v="Michael Albert"/>
    <n v="42"/>
    <x v="1"/>
    <x v="1"/>
  </r>
  <r>
    <s v="Linden, Mathew"/>
    <n v="10137"/>
    <s v="P024"/>
    <s v="D004"/>
    <n v="10265"/>
    <d v="2013-07-08T00:00:00"/>
    <n v="63450"/>
    <s v="male"/>
    <d v="1979-03-19T00:00:00"/>
    <s v="Married"/>
    <s v="US Citizen"/>
    <x v="0"/>
    <s v="MA"/>
    <n v="1770"/>
    <m/>
    <s v="N/A-StillEmployed"/>
    <x v="0"/>
    <x v="0"/>
    <s v="Fully Meets"/>
    <n v="4"/>
    <n v="3"/>
    <d v="2019-02-18T00:00:00"/>
    <n v="7"/>
    <x v="2"/>
    <x v="0"/>
    <s v="Kelley Spirea"/>
    <n v="44"/>
    <x v="1"/>
    <x v="0"/>
  </r>
  <r>
    <s v="Lindsay, Leonara "/>
    <n v="10008"/>
    <s v="P018"/>
    <s v="D003"/>
    <n v="10220"/>
    <d v="2011-01-21T00:00:00"/>
    <n v="51777"/>
    <s v="female"/>
    <d v="1988-10-05T00:00:00"/>
    <s v="Single"/>
    <s v="US Citizen"/>
    <x v="1"/>
    <s v="CT"/>
    <n v="6070"/>
    <m/>
    <s v="N/A-StillEmployed"/>
    <x v="0"/>
    <x v="4"/>
    <s v="Exceeds"/>
    <n v="4.6399999999999997"/>
    <n v="4"/>
    <d v="2019-01-25T00:00:00"/>
    <n v="14"/>
    <x v="4"/>
    <x v="1"/>
    <s v="Eric Dougall"/>
    <n v="34"/>
    <x v="1"/>
    <x v="1"/>
  </r>
  <r>
    <s v="Lundy, Susan"/>
    <n v="10096"/>
    <s v="P024"/>
    <s v="D004"/>
    <n v="10026"/>
    <d v="2013-07-08T00:00:00"/>
    <n v="67237"/>
    <s v="female"/>
    <d v="1976-12-26T00:00:00"/>
    <s v="Widowed"/>
    <s v="US Citizen"/>
    <x v="0"/>
    <s v="MA"/>
    <n v="2122"/>
    <d v="2016-09-15T00:00:00"/>
    <s v="more money"/>
    <x v="1"/>
    <x v="0"/>
    <s v="Fully Meets"/>
    <n v="4.6500000000000004"/>
    <n v="4"/>
    <d v="2016-06-10T00:00:00"/>
    <n v="15"/>
    <x v="2"/>
    <x v="0"/>
    <s v="Michael Albert"/>
    <n v="46"/>
    <x v="1"/>
    <x v="1"/>
  </r>
  <r>
    <s v="Lunquist, Lisa"/>
    <n v="10035"/>
    <s v="P024"/>
    <s v="D004"/>
    <n v="10088"/>
    <d v="2013-08-19T00:00:00"/>
    <n v="73330"/>
    <s v="female"/>
    <d v="1982-03-28T00:00:00"/>
    <s v="Single"/>
    <s v="US Citizen"/>
    <x v="1"/>
    <s v="MA"/>
    <n v="2324"/>
    <m/>
    <s v="N/A-StillEmployed"/>
    <x v="0"/>
    <x v="1"/>
    <s v="Exceeds"/>
    <n v="4.2"/>
    <n v="4"/>
    <d v="2019-02-12T00:00:00"/>
    <n v="19"/>
    <x v="2"/>
    <x v="0"/>
    <s v="Elijiah Gray"/>
    <n v="41"/>
    <x v="1"/>
    <x v="1"/>
  </r>
  <r>
    <s v="Lydon, Allison"/>
    <n v="10057"/>
    <s v="P023"/>
    <s v="D004"/>
    <n v="10088"/>
    <d v="2015-02-16T00:00:00"/>
    <n v="52057"/>
    <s v="female"/>
    <d v="1975-10-22T00:00:00"/>
    <s v="Married"/>
    <s v="US Citizen"/>
    <x v="1"/>
    <s v="MA"/>
    <n v="2122"/>
    <m/>
    <s v="N/A-StillEmployed"/>
    <x v="0"/>
    <x v="7"/>
    <s v="Fully Meets"/>
    <n v="5"/>
    <n v="3"/>
    <d v="2019-01-23T00:00:00"/>
    <n v="6"/>
    <x v="0"/>
    <x v="0"/>
    <s v="Elijiah Gray"/>
    <n v="47"/>
    <x v="1"/>
    <x v="1"/>
  </r>
  <r>
    <s v="Lynch, Lindsay"/>
    <n v="10004"/>
    <s v="P023"/>
    <s v="D004"/>
    <n v="10069"/>
    <d v="2011-11-07T00:00:00"/>
    <n v="47434"/>
    <s v="female"/>
    <d v="1973-02-14T00:00:00"/>
    <s v="Single"/>
    <s v="US Citizen"/>
    <x v="1"/>
    <s v="MA"/>
    <n v="1844"/>
    <d v="2015-11-14T00:00:00"/>
    <s v="Another position"/>
    <x v="1"/>
    <x v="4"/>
    <s v="Exceeds"/>
    <n v="5"/>
    <n v="4"/>
    <d v="2015-02-02T00:00:00"/>
    <n v="17"/>
    <x v="0"/>
    <x v="0"/>
    <s v="Webster Butler"/>
    <n v="50"/>
    <x v="0"/>
    <x v="1"/>
  </r>
  <r>
    <s v="MacLennan, Samuel"/>
    <n v="10191"/>
    <s v="P023"/>
    <s v="D004"/>
    <n v="10002"/>
    <d v="2012-09-24T00:00:00"/>
    <n v="52788"/>
    <s v="male"/>
    <d v="1972-11-09T00:00:00"/>
    <s v="Widowed"/>
    <s v="US Citizen"/>
    <x v="0"/>
    <s v="MA"/>
    <n v="1938"/>
    <d v="2017-09-26T00:00:00"/>
    <s v="hours"/>
    <x v="1"/>
    <x v="1"/>
    <s v="Fully Meets"/>
    <n v="3.08"/>
    <n v="4"/>
    <d v="2017-04-01T00:00:00"/>
    <n v="18"/>
    <x v="0"/>
    <x v="0"/>
    <s v="Amy Dunn"/>
    <n v="50"/>
    <x v="0"/>
    <x v="0"/>
  </r>
  <r>
    <s v="Mahoney, Lauren  "/>
    <n v="10219"/>
    <s v="P023"/>
    <s v="D004"/>
    <n v="10062"/>
    <d v="2014-01-06T00:00:00"/>
    <n v="45395"/>
    <s v="female"/>
    <d v="1986-07-07T00:00:00"/>
    <s v="Single"/>
    <s v="US Citizen"/>
    <x v="0"/>
    <s v="MA"/>
    <n v="2189"/>
    <m/>
    <s v="N/A-StillEmployed"/>
    <x v="0"/>
    <x v="0"/>
    <s v="Fully Meets"/>
    <n v="4.5999999999999996"/>
    <n v="4"/>
    <d v="2019-02-26T00:00:00"/>
    <n v="14"/>
    <x v="0"/>
    <x v="0"/>
    <s v="Ketsia Liebig"/>
    <n v="37"/>
    <x v="1"/>
    <x v="1"/>
  </r>
  <r>
    <s v="Manchester, Robyn"/>
    <n v="10077"/>
    <s v="P024"/>
    <s v="D004"/>
    <n v="10069"/>
    <d v="2016-05-11T00:00:00"/>
    <n v="62385"/>
    <s v="female"/>
    <d v="1976-08-25T00:00:00"/>
    <s v="Married"/>
    <s v="US Citizen"/>
    <x v="0"/>
    <s v="MA"/>
    <n v="2324"/>
    <m/>
    <s v="N/A-StillEmployed"/>
    <x v="0"/>
    <x v="0"/>
    <s v="Fully Meets"/>
    <n v="5"/>
    <n v="3"/>
    <d v="2019-01-21T00:00:00"/>
    <n v="4"/>
    <x v="2"/>
    <x v="0"/>
    <s v="Webster Butler"/>
    <n v="46"/>
    <x v="1"/>
    <x v="1"/>
  </r>
  <r>
    <s v="Mancuso, Karen"/>
    <n v="10073"/>
    <s v="P024"/>
    <s v="D004"/>
    <n v="10002"/>
    <d v="2011-07-05T00:00:00"/>
    <n v="68407"/>
    <s v="female"/>
    <d v="1986-12-10T00:00:00"/>
    <s v="Married"/>
    <s v="US Citizen"/>
    <x v="2"/>
    <s v="MA"/>
    <n v="2176"/>
    <d v="2012-08-19T00:00:00"/>
    <s v="Another position"/>
    <x v="1"/>
    <x v="0"/>
    <s v="Fully Meets"/>
    <n v="5"/>
    <n v="4"/>
    <d v="2012-07-02T00:00:00"/>
    <n v="16"/>
    <x v="2"/>
    <x v="0"/>
    <s v="Amy Dunn"/>
    <n v="36"/>
    <x v="1"/>
    <x v="1"/>
  </r>
  <r>
    <s v="Mangal, Debbie"/>
    <n v="10279"/>
    <s v="P023"/>
    <s v="D004"/>
    <n v="10114"/>
    <d v="2013-11-11T00:00:00"/>
    <n v="61349"/>
    <s v="female"/>
    <d v="1974-11-07T00:00:00"/>
    <s v="Married"/>
    <s v="US Citizen"/>
    <x v="0"/>
    <s v="MA"/>
    <n v="2451"/>
    <m/>
    <s v="N/A-StillEmployed"/>
    <x v="0"/>
    <x v="0"/>
    <s v="Fully Meets"/>
    <n v="4.0999999999999996"/>
    <n v="3"/>
    <d v="2019-01-22T00:00:00"/>
    <n v="11"/>
    <x v="0"/>
    <x v="0"/>
    <s v="Brannon Miller"/>
    <n v="48"/>
    <x v="1"/>
    <x v="1"/>
  </r>
  <r>
    <s v="Martin, Sandra"/>
    <n v="10110"/>
    <s v="P028"/>
    <s v="D006"/>
    <n v="10194"/>
    <d v="2013-11-11T00:00:00"/>
    <n v="105688"/>
    <s v="female"/>
    <d v="1987-11-07T00:00:00"/>
    <s v="Single"/>
    <s v="US Citizen"/>
    <x v="3"/>
    <s v="MA"/>
    <n v="2135"/>
    <m/>
    <s v="N/A-StillEmployed"/>
    <x v="0"/>
    <x v="2"/>
    <s v="Fully Meets"/>
    <n v="4.5"/>
    <n v="5"/>
    <d v="2019-01-14T00:00:00"/>
    <n v="14"/>
    <x v="3"/>
    <x v="2"/>
    <s v="Alex Sweetwater"/>
    <n v="35"/>
    <x v="1"/>
    <x v="1"/>
  </r>
  <r>
    <s v="Maurice, Shana"/>
    <n v="10053"/>
    <s v="P023"/>
    <s v="D004"/>
    <n v="10252"/>
    <d v="2011-05-31T00:00:00"/>
    <n v="54132"/>
    <s v="female"/>
    <d v="1977-11-22T00:00:00"/>
    <s v="Married"/>
    <s v="US Citizen"/>
    <x v="0"/>
    <s v="MA"/>
    <n v="2330"/>
    <m/>
    <s v="N/A-StillEmployed"/>
    <x v="0"/>
    <x v="1"/>
    <s v="Fully Meets"/>
    <n v="5"/>
    <n v="4"/>
    <d v="2019-01-10T00:00:00"/>
    <n v="8"/>
    <x v="0"/>
    <x v="0"/>
    <s v="David Stanley"/>
    <n v="45"/>
    <x v="1"/>
    <x v="1"/>
  </r>
  <r>
    <s v="Carthy, B'rigit"/>
    <n v="10076"/>
    <s v="P024"/>
    <s v="D004"/>
    <n v="10062"/>
    <d v="2015-03-30T00:00:00"/>
    <n v="55315"/>
    <s v="female"/>
    <d v="1987-05-21T00:00:00"/>
    <s v="Single"/>
    <s v="US Citizen"/>
    <x v="1"/>
    <s v="MA"/>
    <n v="2149"/>
    <m/>
    <s v="N/A-StillEmployed"/>
    <x v="0"/>
    <x v="0"/>
    <s v="Fully Meets"/>
    <n v="5"/>
    <n v="5"/>
    <d v="2019-02-07T00:00:00"/>
    <n v="16"/>
    <x v="2"/>
    <x v="0"/>
    <s v="Ketsia Liebig"/>
    <n v="36"/>
    <x v="1"/>
    <x v="1"/>
  </r>
  <r>
    <s v="Mckenna, Sandy"/>
    <n v="10145"/>
    <s v="P023"/>
    <s v="D004"/>
    <n v="10196"/>
    <d v="2013-01-07T00:00:00"/>
    <n v="62810"/>
    <s v="female"/>
    <d v="1987-01-07T00:00:00"/>
    <s v="Married"/>
    <s v="US Citizen"/>
    <x v="1"/>
    <s v="MA"/>
    <n v="2184"/>
    <m/>
    <s v="N/A-StillEmployed"/>
    <x v="0"/>
    <x v="6"/>
    <s v="Fully Meets"/>
    <n v="3.93"/>
    <n v="3"/>
    <d v="2019-01-30T00:00:00"/>
    <n v="20"/>
    <x v="0"/>
    <x v="0"/>
    <s v="Kissy Sullivan"/>
    <n v="36"/>
    <x v="1"/>
    <x v="1"/>
  </r>
  <r>
    <s v="McKinzie, Jac"/>
    <n v="10202"/>
    <s v="P003"/>
    <s v="D005"/>
    <n v="10200"/>
    <d v="2016-07-06T00:00:00"/>
    <n v="63291"/>
    <s v="male"/>
    <d v="1984-07-01T00:00:00"/>
    <s v="Married"/>
    <s v="US Citizen"/>
    <x v="2"/>
    <s v="TX"/>
    <n v="78789"/>
    <m/>
    <s v="N/A-StillEmployed"/>
    <x v="0"/>
    <x v="7"/>
    <s v="Fully Meets"/>
    <n v="3.4"/>
    <n v="4"/>
    <d v="2019-01-29T00:00:00"/>
    <n v="7"/>
    <x v="11"/>
    <x v="4"/>
    <s v="Lynn Daneault"/>
    <n v="39"/>
    <x v="1"/>
    <x v="0"/>
  </r>
  <r>
    <s v="Meads, Elizabeth"/>
    <n v="10128"/>
    <s v="P023"/>
    <s v="D004"/>
    <n v="10265"/>
    <d v="2012-04-02T00:00:00"/>
    <n v="62659"/>
    <s v="female"/>
    <d v="1968-05-30T00:00:00"/>
    <s v="Single"/>
    <s v="US Citizen"/>
    <x v="1"/>
    <s v="MA"/>
    <n v="1760"/>
    <d v="2016-11-11T00:00:00"/>
    <s v="Another position"/>
    <x v="1"/>
    <x v="4"/>
    <s v="Fully Meets"/>
    <n v="4.18"/>
    <n v="4"/>
    <d v="2016-02-05T00:00:00"/>
    <n v="17"/>
    <x v="0"/>
    <x v="0"/>
    <s v="Kelley Spirea"/>
    <n v="55"/>
    <x v="0"/>
    <x v="1"/>
  </r>
  <r>
    <s v="Medeiros, Jennifer"/>
    <n v="10068"/>
    <s v="P023"/>
    <s v="D004"/>
    <n v="10026"/>
    <d v="2015-03-30T00:00:00"/>
    <n v="55688"/>
    <s v="female"/>
    <d v="1976-09-22T00:00:00"/>
    <s v="Single"/>
    <s v="US Citizen"/>
    <x v="0"/>
    <s v="MA"/>
    <n v="2346"/>
    <m/>
    <s v="N/A-StillEmployed"/>
    <x v="0"/>
    <x v="6"/>
    <s v="Fully Meets"/>
    <n v="5"/>
    <n v="4"/>
    <d v="2019-01-21T00:00:00"/>
    <n v="10"/>
    <x v="0"/>
    <x v="0"/>
    <s v="Michael Albert"/>
    <n v="46"/>
    <x v="1"/>
    <x v="1"/>
  </r>
  <r>
    <s v="Miller, Brannon"/>
    <n v="10116"/>
    <s v="P022"/>
    <s v="D004"/>
    <n v="10175"/>
    <d v="2012-08-16T00:00:00"/>
    <n v="83667"/>
    <s v="male"/>
    <d v="1981-08-10T00:00:00"/>
    <s v="Single"/>
    <s v="US Citizen"/>
    <x v="5"/>
    <s v="MA"/>
    <n v="2045"/>
    <m/>
    <s v="N/A-StillEmployed"/>
    <x v="0"/>
    <x v="1"/>
    <s v="Fully Meets"/>
    <n v="4.37"/>
    <n v="3"/>
    <d v="2019-01-14T00:00:00"/>
    <n v="2"/>
    <x v="9"/>
    <x v="0"/>
    <s v="Janet King"/>
    <n v="41"/>
    <x v="1"/>
    <x v="0"/>
  </r>
  <r>
    <s v="Miller, Ned"/>
    <n v="10298"/>
    <s v="P024"/>
    <s v="D004"/>
    <n v="10114"/>
    <d v="2011-08-15T00:00:00"/>
    <n v="55800"/>
    <s v="male"/>
    <d v="1985-06-29T00:00:00"/>
    <s v="Single"/>
    <s v="US Citizen"/>
    <x v="0"/>
    <s v="MA"/>
    <n v="2472"/>
    <d v="2014-09-04T00:00:00"/>
    <s v="unhappy"/>
    <x v="1"/>
    <x v="0"/>
    <s v="PIP"/>
    <n v="3"/>
    <n v="2"/>
    <d v="2013-01-14T00:00:00"/>
    <n v="6"/>
    <x v="2"/>
    <x v="0"/>
    <s v="Brannon Miller"/>
    <n v="38"/>
    <x v="1"/>
    <x v="0"/>
  </r>
  <r>
    <s v="Monkfish, Erasumus"/>
    <n v="10213"/>
    <s v="P024"/>
    <s v="D004"/>
    <n v="10252"/>
    <d v="2011-11-07T00:00:00"/>
    <n v="58207"/>
    <s v="male"/>
    <d v="1992-08-17T00:00:00"/>
    <s v="Married"/>
    <s v="US Citizen"/>
    <x v="0"/>
    <s v="MA"/>
    <n v="1450"/>
    <m/>
    <s v="N/A-StillEmployed"/>
    <x v="0"/>
    <x v="0"/>
    <s v="Fully Meets"/>
    <n v="3.7"/>
    <n v="3"/>
    <d v="2019-01-08T00:00:00"/>
    <n v="14"/>
    <x v="2"/>
    <x v="0"/>
    <s v="David Stanley"/>
    <n v="30"/>
    <x v="1"/>
    <x v="0"/>
  </r>
  <r>
    <s v="Monroe, Peter"/>
    <n v="10288"/>
    <s v="P016"/>
    <s v="D003"/>
    <n v="10150"/>
    <d v="2012-02-15T00:00:00"/>
    <n v="157000"/>
    <s v="male"/>
    <d v="1986-10-05T00:00:00"/>
    <s v="Married"/>
    <s v="Eligible NonCitizen"/>
    <x v="1"/>
    <s v="MA"/>
    <n v="2134"/>
    <m/>
    <s v="N/A-StillEmployed"/>
    <x v="0"/>
    <x v="4"/>
    <s v="Needs Improvement"/>
    <n v="2.39"/>
    <n v="3"/>
    <d v="2019-02-22T00:00:00"/>
    <n v="13"/>
    <x v="26"/>
    <x v="1"/>
    <s v="Jennifer Zamora"/>
    <n v="36"/>
    <x v="1"/>
    <x v="0"/>
  </r>
  <r>
    <s v="Monterro, Luisa"/>
    <n v="10025"/>
    <s v="P024"/>
    <s v="D004"/>
    <n v="10196"/>
    <d v="2013-05-13T00:00:00"/>
    <n v="72460"/>
    <s v="female"/>
    <d v="1970-04-24T00:00:00"/>
    <s v="Single"/>
    <s v="US Citizen"/>
    <x v="1"/>
    <s v="MA"/>
    <n v="2126"/>
    <m/>
    <s v="N/A-StillEmployed"/>
    <x v="0"/>
    <x v="1"/>
    <s v="Exceeds"/>
    <n v="4.7"/>
    <n v="3"/>
    <d v="2019-01-14T00:00:00"/>
    <n v="1"/>
    <x v="2"/>
    <x v="0"/>
    <s v="Kissy Sullivan"/>
    <n v="53"/>
    <x v="0"/>
    <x v="1"/>
  </r>
  <r>
    <s v="Moran, Patrick"/>
    <n v="10223"/>
    <s v="P024"/>
    <s v="D004"/>
    <n v="10265"/>
    <d v="2012-01-09T00:00:00"/>
    <n v="72106"/>
    <s v="male"/>
    <d v="1976-12-03T00:00:00"/>
    <s v="Single"/>
    <s v="US Citizen"/>
    <x v="1"/>
    <s v="MA"/>
    <n v="2127"/>
    <m/>
    <s v="N/A-StillEmployed"/>
    <x v="0"/>
    <x v="4"/>
    <s v="Fully Meets"/>
    <n v="4.0999999999999996"/>
    <n v="4"/>
    <d v="2019-01-31T00:00:00"/>
    <n v="12"/>
    <x v="2"/>
    <x v="0"/>
    <s v="Kelley Spirea"/>
    <n v="46"/>
    <x v="1"/>
    <x v="0"/>
  </r>
  <r>
    <s v="Morway, Tanya"/>
    <n v="10151"/>
    <s v="P019"/>
    <s v="D003"/>
    <n v="10250"/>
    <d v="2015-02-16T00:00:00"/>
    <n v="52599"/>
    <s v="female"/>
    <d v="1979-04-04T00:00:00"/>
    <s v="Married"/>
    <s v="US Citizen"/>
    <x v="0"/>
    <s v="MA"/>
    <n v="2048"/>
    <m/>
    <s v="N/A-StillEmployed"/>
    <x v="0"/>
    <x v="6"/>
    <s v="Fully Meets"/>
    <n v="3.81"/>
    <n v="3"/>
    <d v="2019-02-11T00:00:00"/>
    <n v="6"/>
    <x v="19"/>
    <x v="1"/>
    <s v="Peter Monroe"/>
    <n v="44"/>
    <x v="1"/>
    <x v="1"/>
  </r>
  <r>
    <s v="Motlagh,  Dawn"/>
    <n v="10254"/>
    <s v="P023"/>
    <s v="D004"/>
    <n v="10088"/>
    <d v="2013-04-01T00:00:00"/>
    <n v="63430"/>
    <s v="female"/>
    <d v="1984-07-07T00:00:00"/>
    <s v="Divorced"/>
    <s v="US Citizen"/>
    <x v="0"/>
    <s v="MA"/>
    <n v="2453"/>
    <m/>
    <s v="N/A-StillEmployed"/>
    <x v="0"/>
    <x v="0"/>
    <s v="Fully Meets"/>
    <n v="4.4000000000000004"/>
    <n v="4"/>
    <d v="2019-01-17T00:00:00"/>
    <n v="18"/>
    <x v="0"/>
    <x v="0"/>
    <s v="Elijiah Gray"/>
    <n v="39"/>
    <x v="1"/>
    <x v="1"/>
  </r>
  <r>
    <s v="Moumanil, Maliki "/>
    <n v="10120"/>
    <s v="P024"/>
    <s v="D004"/>
    <n v="10026"/>
    <d v="2013-05-13T00:00:00"/>
    <n v="74417"/>
    <s v="male"/>
    <d v="1974-12-01T00:00:00"/>
    <s v="Separated"/>
    <s v="US Citizen"/>
    <x v="1"/>
    <s v="MA"/>
    <n v="1460"/>
    <m/>
    <s v="N/A-StillEmployed"/>
    <x v="0"/>
    <x v="0"/>
    <s v="Fully Meets"/>
    <n v="4.29"/>
    <n v="5"/>
    <d v="2019-01-28T00:00:00"/>
    <n v="11"/>
    <x v="2"/>
    <x v="0"/>
    <s v="Michael Albert"/>
    <n v="48"/>
    <x v="1"/>
    <x v="0"/>
  </r>
  <r>
    <s v="Myers, Michael"/>
    <n v="10216"/>
    <s v="P023"/>
    <s v="D004"/>
    <n v="10196"/>
    <d v="2013-07-08T00:00:00"/>
    <n v="57575"/>
    <s v="male"/>
    <d v="1980-04-18T00:00:00"/>
    <s v="Single"/>
    <s v="US Citizen"/>
    <x v="3"/>
    <s v="MA"/>
    <n v="1550"/>
    <m/>
    <s v="N/A-StillEmployed"/>
    <x v="0"/>
    <x v="0"/>
    <s v="Fully Meets"/>
    <n v="4.0999999999999996"/>
    <n v="4"/>
    <d v="2019-01-22T00:00:00"/>
    <n v="13"/>
    <x v="0"/>
    <x v="0"/>
    <s v="Kissy Sullivan"/>
    <n v="43"/>
    <x v="1"/>
    <x v="0"/>
  </r>
  <r>
    <s v="Navathe, Kurt"/>
    <n v="10079"/>
    <s v="P026"/>
    <s v="D003"/>
    <n v="10197"/>
    <d v="2017-02-10T00:00:00"/>
    <n v="87921"/>
    <s v="male"/>
    <d v="1970-04-25T00:00:00"/>
    <s v="Single"/>
    <s v="US Citizen"/>
    <x v="3"/>
    <s v="MA"/>
    <n v="2056"/>
    <m/>
    <s v="N/A-StillEmployed"/>
    <x v="0"/>
    <x v="1"/>
    <s v="Fully Meets"/>
    <n v="5"/>
    <n v="3"/>
    <d v="2019-02-25T00:00:00"/>
    <n v="17"/>
    <x v="24"/>
    <x v="1"/>
    <s v="Brian Champaigne"/>
    <n v="53"/>
    <x v="0"/>
    <x v="0"/>
  </r>
  <r>
    <s v="Ndzi, Colombui"/>
    <n v="10215"/>
    <s v="P023"/>
    <s v="D004"/>
    <n v="10069"/>
    <d v="2011-09-26T00:00:00"/>
    <n v="50470"/>
    <s v="male"/>
    <d v="1989-05-02T00:00:00"/>
    <s v="Single"/>
    <s v="US Citizen"/>
    <x v="1"/>
    <s v="MA"/>
    <n v="2110"/>
    <d v="2014-04-04T00:00:00"/>
    <s v="return to school"/>
    <x v="1"/>
    <x v="4"/>
    <s v="Fully Meets"/>
    <n v="4.3"/>
    <n v="3"/>
    <d v="2013-03-02T00:00:00"/>
    <n v="19"/>
    <x v="0"/>
    <x v="0"/>
    <s v="Webster Butler"/>
    <n v="34"/>
    <x v="1"/>
    <x v="0"/>
  </r>
  <r>
    <s v="Ndzi, Horia"/>
    <n v="10185"/>
    <s v="P023"/>
    <s v="D004"/>
    <n v="10002"/>
    <d v="2013-04-01T00:00:00"/>
    <n v="46664"/>
    <s v="male"/>
    <d v="1983-03-28T00:00:00"/>
    <s v="Married"/>
    <s v="US Citizen"/>
    <x v="0"/>
    <s v="MA"/>
    <n v="2421"/>
    <d v="2016-05-25T00:00:00"/>
    <s v="more money"/>
    <x v="1"/>
    <x v="3"/>
    <s v="Fully Meets"/>
    <n v="3.18"/>
    <n v="3"/>
    <d v="2016-03-06T00:00:00"/>
    <n v="10"/>
    <x v="0"/>
    <x v="0"/>
    <s v="Amy Dunn"/>
    <n v="40"/>
    <x v="1"/>
    <x v="0"/>
  </r>
  <r>
    <s v="Newman, Richard "/>
    <n v="10063"/>
    <s v="P023"/>
    <s v="D004"/>
    <n v="10062"/>
    <d v="2014-05-12T00:00:00"/>
    <n v="48495"/>
    <s v="male"/>
    <d v="1977-04-08T00:00:00"/>
    <s v="Married"/>
    <s v="US Citizen"/>
    <x v="0"/>
    <s v="MA"/>
    <n v="2136"/>
    <m/>
    <s v="N/A-StillEmployed"/>
    <x v="0"/>
    <x v="0"/>
    <s v="Fully Meets"/>
    <n v="5"/>
    <n v="5"/>
    <d v="2019-02-18T00:00:00"/>
    <n v="11"/>
    <x v="0"/>
    <x v="0"/>
    <s v="Ketsia Liebig"/>
    <n v="46"/>
    <x v="1"/>
    <x v="0"/>
  </r>
  <r>
    <s v="Ngodup, Shari "/>
    <n v="10037"/>
    <s v="P023"/>
    <s v="D004"/>
    <n v="10114"/>
    <d v="2013-04-01T00:00:00"/>
    <n v="52984"/>
    <s v="female"/>
    <d v="1967-06-03T00:00:00"/>
    <s v="Separated"/>
    <s v="US Citizen"/>
    <x v="1"/>
    <s v="MA"/>
    <n v="1810"/>
    <m/>
    <s v="N/A-StillEmployed"/>
    <x v="0"/>
    <x v="4"/>
    <s v="Exceeds"/>
    <n v="4"/>
    <n v="3"/>
    <d v="2019-02-13T00:00:00"/>
    <n v="12"/>
    <x v="0"/>
    <x v="0"/>
    <s v="Brannon Miller"/>
    <n v="56"/>
    <x v="0"/>
    <x v="1"/>
  </r>
  <r>
    <s v="Nguyen, Dheepa"/>
    <n v="10042"/>
    <s v="P003"/>
    <s v="D005"/>
    <n v="10200"/>
    <d v="2013-07-08T00:00:00"/>
    <n v="63695"/>
    <s v="female"/>
    <d v="1989-03-31T00:00:00"/>
    <s v="Single"/>
    <s v="US Citizen"/>
    <x v="2"/>
    <s v="GA"/>
    <n v="30428"/>
    <m/>
    <s v="N/A-StillEmployed"/>
    <x v="0"/>
    <x v="1"/>
    <s v="Fully Meets"/>
    <n v="5"/>
    <n v="5"/>
    <d v="2019-01-25T00:00:00"/>
    <n v="2"/>
    <x v="11"/>
    <x v="4"/>
    <s v="Lynn Daneault"/>
    <n v="34"/>
    <x v="1"/>
    <x v="1"/>
  </r>
  <r>
    <s v="Nguyen, Lei-Ming"/>
    <n v="10206"/>
    <s v="P023"/>
    <s v="D004"/>
    <n v="10252"/>
    <d v="2013-07-08T00:00:00"/>
    <n v="62061"/>
    <s v="female"/>
    <d v="1984-07-07T00:00:00"/>
    <s v="Single"/>
    <s v="US Citizen"/>
    <x v="0"/>
    <s v="MA"/>
    <n v="2132"/>
    <m/>
    <s v="N/A-StillEmployed"/>
    <x v="0"/>
    <x v="0"/>
    <s v="Fully Meets"/>
    <n v="3.6"/>
    <n v="5"/>
    <d v="2019-01-02T00:00:00"/>
    <n v="4"/>
    <x v="0"/>
    <x v="0"/>
    <s v="David Stanley"/>
    <n v="39"/>
    <x v="1"/>
    <x v="1"/>
  </r>
  <r>
    <s v="Nowlan, Kristie"/>
    <n v="10104"/>
    <s v="P024"/>
    <s v="D004"/>
    <n v="10088"/>
    <d v="2014-11-10T00:00:00"/>
    <n v="66738"/>
    <s v="female"/>
    <d v="1985-11-23T00:00:00"/>
    <s v="Single"/>
    <s v="US Citizen"/>
    <x v="0"/>
    <s v="MA"/>
    <n v="1040"/>
    <m/>
    <s v="N/A-StillEmployed"/>
    <x v="0"/>
    <x v="1"/>
    <s v="Fully Meets"/>
    <n v="4.53"/>
    <n v="5"/>
    <d v="2019-01-16T00:00:00"/>
    <n v="5"/>
    <x v="2"/>
    <x v="0"/>
    <s v="Elijiah Gray"/>
    <n v="37"/>
    <x v="1"/>
    <x v="1"/>
  </r>
  <r>
    <s v="O'hare, Lynn"/>
    <n v="10303"/>
    <s v="P023"/>
    <s v="D004"/>
    <n v="10196"/>
    <d v="2014-03-31T00:00:00"/>
    <n v="52674"/>
    <s v="female"/>
    <d v="1980-09-30T00:00:00"/>
    <s v="Single"/>
    <s v="US Citizen"/>
    <x v="2"/>
    <s v="MA"/>
    <n v="2152"/>
    <d v="2018-05-01T00:00:00"/>
    <s v="performance"/>
    <x v="2"/>
    <x v="0"/>
    <s v="PIP"/>
    <n v="2.33"/>
    <n v="2"/>
    <d v="2018-03-09T00:00:00"/>
    <n v="3"/>
    <x v="0"/>
    <x v="0"/>
    <s v="Kissy Sullivan"/>
    <n v="42"/>
    <x v="1"/>
    <x v="1"/>
  </r>
  <r>
    <s v="Oliver, Brooke "/>
    <n v="10078"/>
    <s v="P024"/>
    <s v="D004"/>
    <n v="10069"/>
    <d v="2012-05-14T00:00:00"/>
    <n v="71966"/>
    <s v="female"/>
    <d v="1952-02-11T00:00:00"/>
    <s v="Married"/>
    <s v="US Citizen"/>
    <x v="3"/>
    <s v="MA"/>
    <n v="2492"/>
    <d v="2013-08-19T00:00:00"/>
    <s v="unhappy"/>
    <x v="1"/>
    <x v="0"/>
    <s v="Fully Meets"/>
    <n v="5"/>
    <n v="3"/>
    <d v="2013-07-02T00:00:00"/>
    <n v="17"/>
    <x v="2"/>
    <x v="0"/>
    <s v="Webster Butler"/>
    <n v="71"/>
    <x v="3"/>
    <x v="1"/>
  </r>
  <r>
    <s v="Onque, Jasmine"/>
    <n v="10121"/>
    <s v="P003"/>
    <s v="D005"/>
    <n v="10200"/>
    <d v="2013-09-30T00:00:00"/>
    <n v="63051"/>
    <s v="female"/>
    <d v="1990-05-11T00:00:00"/>
    <s v="Single"/>
    <s v="US Citizen"/>
    <x v="0"/>
    <s v="FL"/>
    <n v="33174"/>
    <m/>
    <s v="N/A-StillEmployed"/>
    <x v="0"/>
    <x v="1"/>
    <s v="Fully Meets"/>
    <n v="4.28"/>
    <n v="3"/>
    <d v="2019-01-25T00:00:00"/>
    <n v="1"/>
    <x v="11"/>
    <x v="4"/>
    <s v="Lynn Daneault"/>
    <n v="33"/>
    <x v="1"/>
    <x v="1"/>
  </r>
  <r>
    <s v="Osturnka, Adeel"/>
    <n v="10021"/>
    <s v="P023"/>
    <s v="D004"/>
    <n v="10265"/>
    <d v="2013-09-30T00:00:00"/>
    <n v="47414"/>
    <s v="male"/>
    <d v="1976-12-11T00:00:00"/>
    <s v="Married"/>
    <s v="US Citizen"/>
    <x v="0"/>
    <s v="MA"/>
    <n v="2478"/>
    <m/>
    <s v="N/A-StillEmployed"/>
    <x v="0"/>
    <x v="0"/>
    <s v="Exceeds"/>
    <n v="5"/>
    <n v="3"/>
    <d v="2019-02-07T00:00:00"/>
    <n v="13"/>
    <x v="0"/>
    <x v="0"/>
    <s v="Kelley Spirea"/>
    <n v="46"/>
    <x v="1"/>
    <x v="0"/>
  </r>
  <r>
    <s v="Owad, Clinton"/>
    <n v="10281"/>
    <s v="P023"/>
    <s v="D004"/>
    <n v="10026"/>
    <d v="2014-02-17T00:00:00"/>
    <n v="53060"/>
    <s v="male"/>
    <d v="1979-11-24T00:00:00"/>
    <s v="Single"/>
    <s v="US Citizen"/>
    <x v="1"/>
    <s v="MA"/>
    <n v="1760"/>
    <m/>
    <s v="N/A-StillEmployed"/>
    <x v="0"/>
    <x v="0"/>
    <s v="Needs Improvement"/>
    <n v="4.25"/>
    <n v="3"/>
    <d v="2019-02-04T00:00:00"/>
    <n v="6"/>
    <x v="0"/>
    <x v="0"/>
    <s v="Michael Albert"/>
    <n v="43"/>
    <x v="1"/>
    <x v="0"/>
  </r>
  <r>
    <s v="Ozark, Travis"/>
    <n v="10041"/>
    <s v="P003"/>
    <s v="D005"/>
    <n v="10188"/>
    <d v="2015-01-05T00:00:00"/>
    <n v="68829"/>
    <s v="male"/>
    <d v="1982-05-19T00:00:00"/>
    <s v="Single"/>
    <s v="US Citizen"/>
    <x v="0"/>
    <s v="NC"/>
    <n v="27229"/>
    <m/>
    <s v="N/A-StillEmployed"/>
    <x v="0"/>
    <x v="7"/>
    <s v="Fully Meets"/>
    <n v="5"/>
    <n v="5"/>
    <d v="2019-01-14T00:00:00"/>
    <n v="18"/>
    <x v="11"/>
    <x v="4"/>
    <s v="John Smith"/>
    <n v="41"/>
    <x v="1"/>
    <x v="0"/>
  </r>
  <r>
    <s v="Panjwani, Nina"/>
    <n v="10148"/>
    <s v="P023"/>
    <s v="D004"/>
    <n v="10088"/>
    <d v="2011-02-07T00:00:00"/>
    <n v="63515"/>
    <s v="female"/>
    <d v="1979-05-01T00:00:00"/>
    <s v="Married"/>
    <s v="US Citizen"/>
    <x v="0"/>
    <s v="MA"/>
    <n v="2351"/>
    <d v="2014-01-12T00:00:00"/>
    <s v="Another position"/>
    <x v="1"/>
    <x v="2"/>
    <s v="Fully Meets"/>
    <n v="3.89"/>
    <n v="4"/>
    <d v="2013-03-04T00:00:00"/>
    <n v="7"/>
    <x v="0"/>
    <x v="0"/>
    <s v="Elijiah Gray"/>
    <n v="44"/>
    <x v="1"/>
    <x v="1"/>
  </r>
  <r>
    <s v="Patronick, Lucas"/>
    <n v="10005"/>
    <s v="P028"/>
    <s v="D006"/>
    <n v="10194"/>
    <d v="2011-11-07T00:00:00"/>
    <n v="108987"/>
    <s v="male"/>
    <d v="1979-02-20T00:00:00"/>
    <s v="Single"/>
    <s v="US Citizen"/>
    <x v="1"/>
    <s v="MA"/>
    <n v="1844"/>
    <d v="2015-09-07T00:00:00"/>
    <s v="Another position"/>
    <x v="1"/>
    <x v="4"/>
    <s v="Exceeds"/>
    <n v="5"/>
    <n v="5"/>
    <d v="2015-08-16T00:00:00"/>
    <n v="13"/>
    <x v="3"/>
    <x v="2"/>
    <s v="Alex Sweetwater"/>
    <n v="44"/>
    <x v="1"/>
    <x v="0"/>
  </r>
  <r>
    <s v="Pearson, Randall"/>
    <n v="10259"/>
    <s v="P007"/>
    <s v="D003"/>
    <n v="10084"/>
    <d v="2014-12-01T00:00:00"/>
    <n v="93093"/>
    <s v="male"/>
    <d v="1984-09-05T00:00:00"/>
    <s v="Married"/>
    <s v="US Citizen"/>
    <x v="0"/>
    <s v="MA"/>
    <n v="2747"/>
    <d v="2016-05-01T00:00:00"/>
    <s v="performance"/>
    <x v="1"/>
    <x v="3"/>
    <s v="Fully Meets"/>
    <n v="4.7"/>
    <n v="4"/>
    <d v="2016-01-16T00:00:00"/>
    <n v="19"/>
    <x v="5"/>
    <x v="1"/>
    <s v="Simon Roup"/>
    <n v="38"/>
    <x v="1"/>
    <x v="0"/>
  </r>
  <r>
    <s v="Smith, Martin"/>
    <n v="10286"/>
    <s v="P023"/>
    <s v="D004"/>
    <n v="10069"/>
    <d v="2011-01-10T00:00:00"/>
    <n v="53564"/>
    <s v="male"/>
    <d v="1988-03-17T00:00:00"/>
    <s v="Single"/>
    <s v="US Citizen"/>
    <x v="1"/>
    <s v="MA"/>
    <n v="2458"/>
    <d v="2017-12-28T00:00:00"/>
    <s v="career change"/>
    <x v="1"/>
    <x v="2"/>
    <s v="Needs Improvement"/>
    <n v="3.54"/>
    <n v="5"/>
    <d v="2017-04-06T00:00:00"/>
    <n v="15"/>
    <x v="0"/>
    <x v="0"/>
    <s v="Webster Butler"/>
    <n v="35"/>
    <x v="1"/>
    <x v="0"/>
  </r>
  <r>
    <s v="Pelletier, Ermine"/>
    <n v="10297"/>
    <s v="P024"/>
    <s v="D004"/>
    <n v="10002"/>
    <d v="2011-07-05T00:00:00"/>
    <n v="60270"/>
    <s v="female"/>
    <d v="1989-07-18T00:00:00"/>
    <s v="Married"/>
    <s v="US Citizen"/>
    <x v="3"/>
    <s v="MA"/>
    <n v="2472"/>
    <d v="2015-09-15T00:00:00"/>
    <s v="unhappy"/>
    <x v="1"/>
    <x v="6"/>
    <s v="Needs Improvement"/>
    <n v="2.4"/>
    <n v="5"/>
    <d v="2015-02-06T00:00:00"/>
    <n v="2"/>
    <x v="2"/>
    <x v="0"/>
    <s v="Amy Dunn"/>
    <n v="34"/>
    <x v="1"/>
    <x v="1"/>
  </r>
  <r>
    <s v="Perry, Shakira"/>
    <n v="10171"/>
    <s v="P023"/>
    <s v="D004"/>
    <n v="10002"/>
    <d v="2011-05-16T00:00:00"/>
    <n v="45998"/>
    <s v="female"/>
    <d v="1986-07-20T00:00:00"/>
    <s v="Single"/>
    <s v="US Citizen"/>
    <x v="0"/>
    <s v="MA"/>
    <n v="2176"/>
    <d v="2015-10-25T00:00:00"/>
    <s v="medical issues"/>
    <x v="1"/>
    <x v="0"/>
    <s v="Fully Meets"/>
    <n v="3.45"/>
    <n v="4"/>
    <d v="2014-05-13T00:00:00"/>
    <n v="5"/>
    <x v="0"/>
    <x v="0"/>
    <s v="Amy Dunn"/>
    <n v="37"/>
    <x v="1"/>
    <x v="1"/>
  </r>
  <r>
    <s v="Peters, Lauren"/>
    <n v="10032"/>
    <s v="P024"/>
    <s v="D004"/>
    <n v="10062"/>
    <d v="2011-05-16T00:00:00"/>
    <n v="57954"/>
    <s v="female"/>
    <d v="1986-08-17T00:00:00"/>
    <s v="Married"/>
    <s v="US Citizen"/>
    <x v="0"/>
    <s v="MA"/>
    <n v="1886"/>
    <d v="2013-02-04T00:00:00"/>
    <s v="more money"/>
    <x v="1"/>
    <x v="1"/>
    <s v="Exceeds"/>
    <n v="4.2"/>
    <n v="5"/>
    <d v="2013-01-10T00:00:00"/>
    <n v="12"/>
    <x v="2"/>
    <x v="0"/>
    <s v="Ketsia Liebig"/>
    <n v="36"/>
    <x v="1"/>
    <x v="1"/>
  </r>
  <r>
    <s v="Peterson, Ebonee  "/>
    <n v="10130"/>
    <s v="P022"/>
    <s v="D004"/>
    <n v="10175"/>
    <d v="2010-10-25T00:00:00"/>
    <n v="74669"/>
    <s v="female"/>
    <d v="1977-05-09T00:00:00"/>
    <s v="Married"/>
    <s v="US Citizen"/>
    <x v="0"/>
    <s v="MA"/>
    <n v="2030"/>
    <d v="2016-05-18T00:00:00"/>
    <s v="Another position"/>
    <x v="1"/>
    <x v="1"/>
    <s v="Fully Meets"/>
    <n v="4.16"/>
    <n v="5"/>
    <d v="2015-03-05T00:00:00"/>
    <n v="6"/>
    <x v="9"/>
    <x v="0"/>
    <s v="Janet King"/>
    <n v="46"/>
    <x v="1"/>
    <x v="1"/>
  </r>
  <r>
    <s v="Petingill, Shana  "/>
    <n v="10217"/>
    <s v="P024"/>
    <s v="D004"/>
    <n v="10114"/>
    <d v="2012-04-02T00:00:00"/>
    <n v="74226"/>
    <s v="female"/>
    <d v="1979-03-10T00:00:00"/>
    <s v="Married"/>
    <s v="Eligible NonCitizen"/>
    <x v="3"/>
    <s v="MA"/>
    <n v="2050"/>
    <m/>
    <s v="N/A-StillEmployed"/>
    <x v="0"/>
    <x v="0"/>
    <s v="Fully Meets"/>
    <n v="4.3"/>
    <n v="3"/>
    <d v="2019-01-14T00:00:00"/>
    <n v="14"/>
    <x v="2"/>
    <x v="0"/>
    <s v="Brannon Miller"/>
    <n v="44"/>
    <x v="1"/>
    <x v="1"/>
  </r>
  <r>
    <s v="Petrowsky, Thelma"/>
    <n v="10016"/>
    <s v="P007"/>
    <s v="D003"/>
    <n v="10084"/>
    <d v="2014-11-10T00:00:00"/>
    <n v="93554"/>
    <s v="female"/>
    <d v="1984-09-16T00:00:00"/>
    <s v="Married"/>
    <s v="US Citizen"/>
    <x v="1"/>
    <s v="MA"/>
    <n v="1886"/>
    <m/>
    <s v="N/A-StillEmployed"/>
    <x v="0"/>
    <x v="3"/>
    <s v="Exceeds"/>
    <n v="4.5999999999999996"/>
    <n v="5"/>
    <d v="2019-01-04T00:00:00"/>
    <n v="16"/>
    <x v="5"/>
    <x v="1"/>
    <s v="Simon Roup"/>
    <n v="38"/>
    <x v="1"/>
    <x v="1"/>
  </r>
  <r>
    <s v="Pham, Hong"/>
    <n v="10050"/>
    <s v="P023"/>
    <s v="D004"/>
    <n v="10114"/>
    <d v="2011-07-05T00:00:00"/>
    <n v="64724"/>
    <s v="male"/>
    <d v="1988-03-06T00:00:00"/>
    <s v="Married"/>
    <s v="US Citizen"/>
    <x v="3"/>
    <s v="MA"/>
    <n v="2451"/>
    <d v="2012-11-30T00:00:00"/>
    <s v="more money"/>
    <x v="1"/>
    <x v="2"/>
    <s v="Fully Meets"/>
    <n v="5"/>
    <n v="3"/>
    <d v="2012-02-20T00:00:00"/>
    <n v="13"/>
    <x v="0"/>
    <x v="0"/>
    <s v="Brannon Miller"/>
    <n v="35"/>
    <x v="1"/>
    <x v="0"/>
  </r>
  <r>
    <s v="Pitt, Brad "/>
    <n v="10164"/>
    <s v="P023"/>
    <s v="D004"/>
    <n v="10252"/>
    <d v="2007-11-05T00:00:00"/>
    <n v="47001"/>
    <s v="male"/>
    <d v="1981-11-23T00:00:00"/>
    <s v="Single"/>
    <s v="US Citizen"/>
    <x v="0"/>
    <s v="MA"/>
    <n v="2451"/>
    <m/>
    <s v="N/A-StillEmployed"/>
    <x v="0"/>
    <x v="2"/>
    <s v="Fully Meets"/>
    <n v="3.66"/>
    <n v="3"/>
    <d v="2019-02-25T00:00:00"/>
    <n v="15"/>
    <x v="0"/>
    <x v="0"/>
    <s v="David Stanley"/>
    <n v="41"/>
    <x v="1"/>
    <x v="0"/>
  </r>
  <r>
    <s v="Potts, Xana"/>
    <n v="10124"/>
    <s v="P003"/>
    <s v="D005"/>
    <n v="10200"/>
    <d v="2012-01-09T00:00:00"/>
    <n v="61844"/>
    <s v="female"/>
    <d v="1988-08-29T00:00:00"/>
    <s v="Married"/>
    <s v="US Citizen"/>
    <x v="1"/>
    <s v="KY"/>
    <n v="40220"/>
    <m/>
    <s v="N/A-StillEmployed"/>
    <x v="0"/>
    <x v="7"/>
    <s v="Fully Meets"/>
    <n v="4.2"/>
    <n v="5"/>
    <d v="2019-02-01T00:00:00"/>
    <n v="9"/>
    <x v="11"/>
    <x v="4"/>
    <s v="Lynn Daneault"/>
    <n v="34"/>
    <x v="1"/>
    <x v="1"/>
  </r>
  <r>
    <s v="Power, Morissa"/>
    <n v="10187"/>
    <s v="P023"/>
    <s v="D004"/>
    <n v="10196"/>
    <d v="2011-05-16T00:00:00"/>
    <n v="46799"/>
    <s v="female"/>
    <d v="1984-10-15T00:00:00"/>
    <s v="Divorced"/>
    <s v="Eligible NonCitizen"/>
    <x v="3"/>
    <s v="MA"/>
    <n v="1742"/>
    <d v="2018-06-04T00:00:00"/>
    <s v="Another position"/>
    <x v="1"/>
    <x v="2"/>
    <s v="Fully Meets"/>
    <n v="3.17"/>
    <n v="4"/>
    <d v="2018-04-02T00:00:00"/>
    <n v="14"/>
    <x v="0"/>
    <x v="0"/>
    <s v="Kissy Sullivan"/>
    <n v="38"/>
    <x v="1"/>
    <x v="1"/>
  </r>
  <r>
    <s v="Punjabhi, Louis  "/>
    <n v="10225"/>
    <s v="P023"/>
    <s v="D004"/>
    <n v="10265"/>
    <d v="2014-01-06T00:00:00"/>
    <n v="59472"/>
    <s v="male"/>
    <d v="1961-06-19T00:00:00"/>
    <s v="Single"/>
    <s v="US Citizen"/>
    <x v="0"/>
    <s v="MA"/>
    <n v="2109"/>
    <m/>
    <s v="N/A-StillEmployed"/>
    <x v="0"/>
    <x v="3"/>
    <s v="Fully Meets"/>
    <n v="4.8"/>
    <n v="3"/>
    <d v="2019-01-07T00:00:00"/>
    <n v="14"/>
    <x v="0"/>
    <x v="0"/>
    <s v="Kelley Spirea"/>
    <n v="62"/>
    <x v="3"/>
    <x v="0"/>
  </r>
  <r>
    <s v="Purinton, Janine"/>
    <n v="10262"/>
    <s v="P023"/>
    <s v="D004"/>
    <n v="10196"/>
    <d v="2012-09-24T00:00:00"/>
    <n v="46430"/>
    <s v="female"/>
    <d v="1970-09-22T00:00:00"/>
    <s v="Divorced"/>
    <s v="US Citizen"/>
    <x v="0"/>
    <s v="MA"/>
    <n v="2474"/>
    <d v="2013-06-18T00:00:00"/>
    <s v="unhappy"/>
    <x v="1"/>
    <x v="1"/>
    <s v="Fully Meets"/>
    <n v="4.5"/>
    <n v="5"/>
    <d v="2013-04-02T00:00:00"/>
    <n v="16"/>
    <x v="0"/>
    <x v="0"/>
    <s v="Kissy Sullivan"/>
    <n v="52"/>
    <x v="0"/>
    <x v="1"/>
  </r>
  <r>
    <s v="Quinn, Sean"/>
    <n v="10131"/>
    <s v="P028"/>
    <s v="D006"/>
    <n v="10175"/>
    <d v="2011-02-21T00:00:00"/>
    <n v="83363"/>
    <s v="male"/>
    <d v="1984-11-06T00:00:00"/>
    <s v="Married"/>
    <s v="Eligible NonCitizen"/>
    <x v="1"/>
    <s v="MA"/>
    <n v="2045"/>
    <d v="2015-08-15T00:00:00"/>
    <s v="career change"/>
    <x v="1"/>
    <x v="4"/>
    <s v="Fully Meets"/>
    <n v="4.1500000000000004"/>
    <n v="4"/>
    <d v="2014-04-19T00:00:00"/>
    <n v="4"/>
    <x v="3"/>
    <x v="2"/>
    <s v="Janet King"/>
    <n v="38"/>
    <x v="1"/>
    <x v="0"/>
  </r>
  <r>
    <s v="Rachael, Maggie"/>
    <n v="10239"/>
    <s v="P004"/>
    <s v="D003"/>
    <n v="10197"/>
    <d v="2016-10-02T00:00:00"/>
    <n v="95920"/>
    <s v="female"/>
    <d v="1980-05-12T00:00:00"/>
    <s v="Married"/>
    <s v="US Citizen"/>
    <x v="1"/>
    <s v="MA"/>
    <n v="2110"/>
    <m/>
    <s v="N/A-StillEmployed"/>
    <x v="0"/>
    <x v="1"/>
    <s v="Fully Meets"/>
    <n v="4.4000000000000004"/>
    <n v="4"/>
    <d v="2019-02-06T00:00:00"/>
    <n v="10"/>
    <x v="17"/>
    <x v="1"/>
    <s v="Brian Champaigne"/>
    <n v="43"/>
    <x v="1"/>
    <x v="1"/>
  </r>
  <r>
    <s v="Rarrick, Quinn"/>
    <n v="10152"/>
    <s v="P023"/>
    <s v="D004"/>
    <n v="10026"/>
    <d v="2011-09-26T00:00:00"/>
    <n v="61729"/>
    <s v="male"/>
    <d v="1984-12-31T00:00:00"/>
    <s v="Divorced"/>
    <s v="US Citizen"/>
    <x v="0"/>
    <s v="MA"/>
    <n v="2478"/>
    <d v="2018-04-07T00:00:00"/>
    <s v="more money"/>
    <x v="1"/>
    <x v="1"/>
    <s v="Fully Meets"/>
    <n v="3.8"/>
    <n v="5"/>
    <d v="2018-02-04T00:00:00"/>
    <n v="19"/>
    <x v="0"/>
    <x v="0"/>
    <s v="Michael Albert"/>
    <n v="38"/>
    <x v="1"/>
    <x v="0"/>
  </r>
  <r>
    <s v="Ren, Kylo"/>
    <n v="10140"/>
    <s v="P003"/>
    <s v="D005"/>
    <n v="10188"/>
    <d v="2014-05-12T00:00:00"/>
    <n v="61809"/>
    <s v="male"/>
    <d v="1954-10-12T00:00:00"/>
    <s v="Married"/>
    <s v="US Citizen"/>
    <x v="0"/>
    <s v="ID"/>
    <n v="83706"/>
    <m/>
    <s v="N/A-StillEmployed"/>
    <x v="0"/>
    <x v="6"/>
    <s v="Fully Meets"/>
    <n v="3.98"/>
    <n v="3"/>
    <d v="2019-01-28T00:00:00"/>
    <n v="4"/>
    <x v="11"/>
    <x v="4"/>
    <s v="John Smith"/>
    <n v="68"/>
    <x v="3"/>
    <x v="0"/>
  </r>
  <r>
    <s v="Rhoads, Thomas"/>
    <n v="10058"/>
    <s v="P023"/>
    <s v="D004"/>
    <n v="10088"/>
    <d v="2011-05-16T00:00:00"/>
    <n v="45115"/>
    <s v="male"/>
    <d v="1982-07-22T00:00:00"/>
    <s v="Divorced"/>
    <s v="US Citizen"/>
    <x v="0"/>
    <s v="MA"/>
    <n v="2176"/>
    <d v="2016-01-15T00:00:00"/>
    <s v="retiring"/>
    <x v="1"/>
    <x v="0"/>
    <s v="Fully Meets"/>
    <n v="5"/>
    <n v="4"/>
    <d v="2015-03-30T00:00:00"/>
    <n v="11"/>
    <x v="0"/>
    <x v="0"/>
    <s v="Elijiah Gray"/>
    <n v="41"/>
    <x v="1"/>
    <x v="0"/>
  </r>
  <r>
    <s v="Rivera, Haley  "/>
    <n v="10011"/>
    <s v="P023"/>
    <s v="D004"/>
    <n v="10069"/>
    <d v="2011-11-28T00:00:00"/>
    <n v="46738"/>
    <s v="female"/>
    <d v="1973-01-12T00:00:00"/>
    <s v="Married"/>
    <s v="US Citizen"/>
    <x v="3"/>
    <s v="MA"/>
    <n v="2171"/>
    <m/>
    <s v="N/A-StillEmployed"/>
    <x v="0"/>
    <x v="2"/>
    <s v="Exceeds"/>
    <n v="4.3600000000000003"/>
    <n v="5"/>
    <d v="2019-02-11T00:00:00"/>
    <n v="16"/>
    <x v="0"/>
    <x v="0"/>
    <s v="Webster Butler"/>
    <n v="50"/>
    <x v="0"/>
    <x v="1"/>
  </r>
  <r>
    <s v="Roberson, May"/>
    <n v="10230"/>
    <s v="P024"/>
    <s v="D004"/>
    <n v="10252"/>
    <d v="2011-09-26T00:00:00"/>
    <n v="64971"/>
    <s v="female"/>
    <d v="1981-09-05T00:00:00"/>
    <s v="Divorced"/>
    <s v="Eligible NonCitizen"/>
    <x v="1"/>
    <s v="MA"/>
    <n v="1902"/>
    <d v="2011-10-22T00:00:00"/>
    <s v="return to school"/>
    <x v="1"/>
    <x v="2"/>
    <s v="Fully Meets"/>
    <n v="4.5"/>
    <n v="4"/>
    <d v="2011-10-22T00:00:00"/>
    <n v="10"/>
    <x v="2"/>
    <x v="0"/>
    <s v="David Stanley"/>
    <n v="41"/>
    <x v="1"/>
    <x v="1"/>
  </r>
  <r>
    <s v="Robertson, Peter"/>
    <n v="10224"/>
    <s v="P024"/>
    <s v="D004"/>
    <n v="10196"/>
    <d v="2011-07-05T00:00:00"/>
    <n v="55578"/>
    <s v="male"/>
    <d v="1972-07-03T00:00:00"/>
    <s v="Married"/>
    <s v="US Citizen"/>
    <x v="0"/>
    <s v="MA"/>
    <n v="2138"/>
    <d v="2012-02-08T00:00:00"/>
    <s v="Another position"/>
    <x v="1"/>
    <x v="1"/>
    <s v="Fully Meets"/>
    <n v="4.2"/>
    <n v="5"/>
    <d v="2012-01-06T00:00:00"/>
    <n v="13"/>
    <x v="2"/>
    <x v="0"/>
    <s v="Kissy Sullivan"/>
    <n v="51"/>
    <x v="0"/>
    <x v="0"/>
  </r>
  <r>
    <s v="Robinson, Alain  "/>
    <n v="10047"/>
    <s v="P023"/>
    <s v="D004"/>
    <n v="10002"/>
    <d v="2011-01-10T00:00:00"/>
    <n v="50428"/>
    <s v="male"/>
    <d v="1974-01-07T00:00:00"/>
    <s v="Married"/>
    <s v="US Citizen"/>
    <x v="1"/>
    <s v="MA"/>
    <n v="1420"/>
    <d v="2016-01-26T00:00:00"/>
    <s v="attendance"/>
    <x v="1"/>
    <x v="1"/>
    <s v="Fully Meets"/>
    <n v="5"/>
    <n v="3"/>
    <d v="2015-01-10T00:00:00"/>
    <n v="11"/>
    <x v="0"/>
    <x v="0"/>
    <s v="Amy Dunn"/>
    <n v="49"/>
    <x v="1"/>
    <x v="0"/>
  </r>
  <r>
    <s v="Robinson, Cherly"/>
    <n v="10285"/>
    <s v="P023"/>
    <s v="D004"/>
    <n v="10062"/>
    <d v="2011-01-10T00:00:00"/>
    <n v="61422"/>
    <s v="female"/>
    <d v="1985-01-07T00:00:00"/>
    <s v="Married"/>
    <s v="US Citizen"/>
    <x v="0"/>
    <s v="MA"/>
    <n v="1460"/>
    <d v="2016-05-17T00:00:00"/>
    <s v="attendance"/>
    <x v="2"/>
    <x v="1"/>
    <s v="Needs Improvement"/>
    <n v="3.6"/>
    <n v="3"/>
    <d v="2016-04-05T00:00:00"/>
    <n v="16"/>
    <x v="0"/>
    <x v="0"/>
    <s v="Ketsia Liebig"/>
    <n v="38"/>
    <x v="1"/>
    <x v="1"/>
  </r>
  <r>
    <s v="Robinson, Elias"/>
    <n v="10020"/>
    <s v="P023"/>
    <s v="D004"/>
    <n v="10114"/>
    <d v="2013-07-08T00:00:00"/>
    <n v="63353"/>
    <s v="male"/>
    <d v="1985-01-28T00:00:00"/>
    <s v="Widowed"/>
    <s v="US Citizen"/>
    <x v="0"/>
    <s v="MA"/>
    <n v="1730"/>
    <m/>
    <s v="N/A-StillEmployed"/>
    <x v="0"/>
    <x v="3"/>
    <s v="Exceeds"/>
    <n v="3.6"/>
    <n v="5"/>
    <d v="2019-02-11T00:00:00"/>
    <n v="4"/>
    <x v="0"/>
    <x v="0"/>
    <s v="Brannon Miller"/>
    <n v="38"/>
    <x v="1"/>
    <x v="0"/>
  </r>
  <r>
    <s v="Roby, Lori "/>
    <n v="10162"/>
    <s v="P007"/>
    <s v="D003"/>
    <n v="10084"/>
    <d v="2015-02-16T00:00:00"/>
    <n v="89883"/>
    <s v="female"/>
    <d v="1981-10-11T00:00:00"/>
    <s v="Married"/>
    <s v="US Citizen"/>
    <x v="0"/>
    <s v="MA"/>
    <n v="1886"/>
    <m/>
    <s v="N/A-StillEmployed"/>
    <x v="0"/>
    <x v="3"/>
    <s v="Fully Meets"/>
    <n v="3.69"/>
    <n v="5"/>
    <d v="2019-02-14T00:00:00"/>
    <n v="15"/>
    <x v="5"/>
    <x v="1"/>
    <s v="Simon Roup"/>
    <n v="41"/>
    <x v="1"/>
    <x v="1"/>
  </r>
  <r>
    <s v="Roehrich, Bianca"/>
    <n v="10149"/>
    <s v="P021"/>
    <s v="D003"/>
    <n v="10084"/>
    <d v="2015-01-05T00:00:00"/>
    <n v="120000"/>
    <s v="female"/>
    <d v="1973-05-27T00:00:00"/>
    <s v="Single"/>
    <s v="US Citizen"/>
    <x v="0"/>
    <s v="MA"/>
    <n v="2703"/>
    <d v="2018-11-10T00:00:00"/>
    <s v="Another position"/>
    <x v="1"/>
    <x v="0"/>
    <s v="Fully Meets"/>
    <n v="3.88"/>
    <n v="3"/>
    <d v="2018-02-13T00:00:00"/>
    <n v="12"/>
    <x v="27"/>
    <x v="1"/>
    <s v="Simon Roup"/>
    <n v="50"/>
    <x v="0"/>
    <x v="1"/>
  </r>
  <r>
    <s v="Roper, Katie"/>
    <n v="10086"/>
    <s v="P009"/>
    <s v="D003"/>
    <n v="10197"/>
    <d v="2017-01-07T00:00:00"/>
    <n v="150290"/>
    <s v="female"/>
    <d v="1972-11-21T00:00:00"/>
    <s v="Single"/>
    <s v="US Citizen"/>
    <x v="1"/>
    <s v="MA"/>
    <n v="2056"/>
    <m/>
    <s v="N/A-StillEmployed"/>
    <x v="0"/>
    <x v="1"/>
    <s v="Fully Meets"/>
    <n v="4.9400000000000004"/>
    <n v="3"/>
    <d v="2019-02-06T00:00:00"/>
    <n v="17"/>
    <x v="28"/>
    <x v="1"/>
    <s v="Brian Champaigne"/>
    <n v="50"/>
    <x v="0"/>
    <x v="1"/>
  </r>
  <r>
    <s v="Rose, Ashley  "/>
    <n v="10054"/>
    <s v="P023"/>
    <s v="D004"/>
    <n v="10252"/>
    <d v="2014-01-06T00:00:00"/>
    <n v="60627"/>
    <s v="female"/>
    <d v="1974-12-05T00:00:00"/>
    <s v="Separated"/>
    <s v="US Citizen"/>
    <x v="0"/>
    <s v="MA"/>
    <n v="1886"/>
    <m/>
    <s v="N/A-StillEmployed"/>
    <x v="0"/>
    <x v="7"/>
    <s v="Fully Meets"/>
    <n v="5"/>
    <n v="4"/>
    <d v="2019-01-31T00:00:00"/>
    <n v="8"/>
    <x v="0"/>
    <x v="0"/>
    <s v="David Stanley"/>
    <n v="48"/>
    <x v="1"/>
    <x v="1"/>
  </r>
  <r>
    <s v="Rossetti, Bruno"/>
    <n v="10065"/>
    <s v="P023"/>
    <s v="D004"/>
    <n v="10196"/>
    <d v="2011-04-04T00:00:00"/>
    <n v="53180"/>
    <s v="male"/>
    <d v="1987-03-18T00:00:00"/>
    <s v="Single"/>
    <s v="US Citizen"/>
    <x v="0"/>
    <s v="MA"/>
    <n v="2155"/>
    <d v="2018-08-13T00:00:00"/>
    <s v="Another position"/>
    <x v="1"/>
    <x v="2"/>
    <s v="Fully Meets"/>
    <n v="5"/>
    <n v="5"/>
    <d v="2018-07-02T00:00:00"/>
    <n v="4"/>
    <x v="0"/>
    <x v="0"/>
    <s v="Kissy Sullivan"/>
    <n v="36"/>
    <x v="1"/>
    <x v="0"/>
  </r>
  <r>
    <s v="Roup,Simon"/>
    <n v="10198"/>
    <s v="P015"/>
    <s v="D003"/>
    <n v="10150"/>
    <d v="2013-01-20T00:00:00"/>
    <n v="140920"/>
    <s v="male"/>
    <d v="1973-04-05T00:00:00"/>
    <s v="Single"/>
    <s v="US Citizen"/>
    <x v="0"/>
    <s v="MA"/>
    <n v="2481"/>
    <m/>
    <s v="N/A-StillEmployed"/>
    <x v="0"/>
    <x v="1"/>
    <s v="Fully Meets"/>
    <n v="3.6"/>
    <n v="5"/>
    <d v="2019-02-18T00:00:00"/>
    <n v="13"/>
    <x v="29"/>
    <x v="1"/>
    <s v="Jennifer Zamora"/>
    <n v="50"/>
    <x v="0"/>
    <x v="0"/>
  </r>
  <r>
    <s v="Ruiz, Ricardo"/>
    <n v="10222"/>
    <s v="P015"/>
    <s v="D003"/>
    <n v="10150"/>
    <d v="2012-01-09T00:00:00"/>
    <n v="148999"/>
    <s v="male"/>
    <d v="1964-01-04T00:00:00"/>
    <s v="Divorced"/>
    <s v="US Citizen"/>
    <x v="1"/>
    <s v="MA"/>
    <n v="1915"/>
    <d v="2015-11-04T00:00:00"/>
    <s v="hours"/>
    <x v="1"/>
    <x v="4"/>
    <s v="Fully Meets"/>
    <n v="4.3"/>
    <n v="4"/>
    <d v="2015-01-04T00:00:00"/>
    <n v="8"/>
    <x v="29"/>
    <x v="1"/>
    <s v="Jennifer Zamora"/>
    <n v="59"/>
    <x v="0"/>
    <x v="0"/>
  </r>
  <r>
    <s v="Saada, Adell"/>
    <n v="10126"/>
    <s v="P028"/>
    <s v="D006"/>
    <n v="10194"/>
    <d v="2012-11-05T00:00:00"/>
    <n v="86214"/>
    <s v="female"/>
    <d v="1986-07-24T00:00:00"/>
    <s v="Married"/>
    <s v="US Citizen"/>
    <x v="0"/>
    <s v="MA"/>
    <n v="2132"/>
    <m/>
    <s v="N/A-StillEmployed"/>
    <x v="0"/>
    <x v="1"/>
    <s v="Fully Meets"/>
    <n v="4.2"/>
    <n v="3"/>
    <d v="2019-02-13T00:00:00"/>
    <n v="2"/>
    <x v="3"/>
    <x v="2"/>
    <s v="Alex Sweetwater"/>
    <n v="37"/>
    <x v="1"/>
    <x v="1"/>
  </r>
  <r>
    <s v="Saar-Beckles, Melinda"/>
    <n v="10295"/>
    <s v="P023"/>
    <s v="D004"/>
    <n v="10265"/>
    <d v="2016-07-04T00:00:00"/>
    <n v="47750"/>
    <s v="female"/>
    <d v="1968-06-06T00:00:00"/>
    <s v="Single"/>
    <s v="US Citizen"/>
    <x v="1"/>
    <s v="MA"/>
    <n v="1801"/>
    <m/>
    <s v="N/A-StillEmployed"/>
    <x v="0"/>
    <x v="4"/>
    <s v="Needs Improvement"/>
    <n v="2.6"/>
    <n v="4"/>
    <d v="2019-02-18T00:00:00"/>
    <n v="4"/>
    <x v="0"/>
    <x v="0"/>
    <s v="Kelley Spirea"/>
    <n v="55"/>
    <x v="0"/>
    <x v="1"/>
  </r>
  <r>
    <s v="Sadki, Nore  "/>
    <n v="10260"/>
    <s v="P023"/>
    <s v="D004"/>
    <n v="10026"/>
    <d v="2009-01-05T00:00:00"/>
    <n v="46428"/>
    <s v="male"/>
    <d v="1974-12-21T00:00:00"/>
    <s v="Single"/>
    <s v="US Citizen"/>
    <x v="0"/>
    <s v="MA"/>
    <n v="2148"/>
    <d v="2018-07-30T00:00:00"/>
    <s v="relocation out of area"/>
    <x v="1"/>
    <x v="2"/>
    <s v="Fully Meets"/>
    <n v="4.5999999999999996"/>
    <n v="5"/>
    <d v="2018-02-05T00:00:00"/>
    <n v="7"/>
    <x v="0"/>
    <x v="0"/>
    <s v="Michael Albert"/>
    <n v="48"/>
    <x v="1"/>
    <x v="0"/>
  </r>
  <r>
    <s v="Sahoo, Adil"/>
    <n v="10233"/>
    <s v="P024"/>
    <s v="D004"/>
    <n v="10265"/>
    <d v="2010-08-30T00:00:00"/>
    <n v="57975"/>
    <s v="male"/>
    <d v="1986-04-26T00:00:00"/>
    <s v="Married"/>
    <s v="US Citizen"/>
    <x v="0"/>
    <s v="MA"/>
    <n v="2062"/>
    <m/>
    <s v="N/A-StillEmployed"/>
    <x v="0"/>
    <x v="6"/>
    <s v="Fully Meets"/>
    <n v="4.0999999999999996"/>
    <n v="3"/>
    <d v="2019-01-10T00:00:00"/>
    <n v="13"/>
    <x v="2"/>
    <x v="0"/>
    <s v="Kelley Spirea"/>
    <n v="37"/>
    <x v="1"/>
    <x v="0"/>
  </r>
  <r>
    <s v="Salter, Jason"/>
    <n v="10229"/>
    <s v="P008"/>
    <s v="D003"/>
    <n v="10084"/>
    <d v="2015-01-05T00:00:00"/>
    <n v="88527"/>
    <s v="male"/>
    <d v="1987-12-17T00:00:00"/>
    <s v="Divorced"/>
    <s v="US Citizen"/>
    <x v="1"/>
    <s v="MA"/>
    <n v="2452"/>
    <d v="2015-10-31T00:00:00"/>
    <s v="hours"/>
    <x v="1"/>
    <x v="0"/>
    <s v="Fully Meets"/>
    <n v="4.2"/>
    <n v="3"/>
    <d v="2015-04-20T00:00:00"/>
    <n v="2"/>
    <x v="30"/>
    <x v="1"/>
    <s v="Simon Roup"/>
    <n v="35"/>
    <x v="1"/>
    <x v="0"/>
  </r>
  <r>
    <s v="Sander, Kamrin"/>
    <n v="10169"/>
    <s v="P023"/>
    <s v="D004"/>
    <n v="10088"/>
    <d v="2014-09-29T00:00:00"/>
    <n v="56147"/>
    <s v="female"/>
    <d v="1988-07-10T00:00:00"/>
    <s v="Married"/>
    <s v="US Citizen"/>
    <x v="1"/>
    <s v="MA"/>
    <n v="2154"/>
    <m/>
    <s v="N/A-StillEmployed"/>
    <x v="0"/>
    <x v="0"/>
    <s v="Fully Meets"/>
    <n v="3.51"/>
    <n v="3"/>
    <d v="2019-02-18T00:00:00"/>
    <n v="2"/>
    <x v="0"/>
    <x v="0"/>
    <s v="Elijiah Gray"/>
    <n v="35"/>
    <x v="1"/>
    <x v="1"/>
  </r>
  <r>
    <s v="Sewkumar, Nori"/>
    <n v="10071"/>
    <s v="P023"/>
    <s v="D004"/>
    <n v="10069"/>
    <d v="2013-09-30T00:00:00"/>
    <n v="50923"/>
    <s v="female"/>
    <d v="1975-03-10T00:00:00"/>
    <s v="Single"/>
    <s v="US Citizen"/>
    <x v="3"/>
    <s v="MA"/>
    <n v="2191"/>
    <m/>
    <s v="N/A-StillEmployed"/>
    <x v="0"/>
    <x v="2"/>
    <s v="Fully Meets"/>
    <n v="5"/>
    <n v="5"/>
    <d v="2019-02-06T00:00:00"/>
    <n v="14"/>
    <x v="0"/>
    <x v="0"/>
    <s v="Webster Butler"/>
    <n v="48"/>
    <x v="1"/>
    <x v="1"/>
  </r>
  <r>
    <s v="Shepard, Anita "/>
    <n v="10179"/>
    <s v="P019"/>
    <s v="D003"/>
    <n v="10250"/>
    <d v="2014-09-30T00:00:00"/>
    <n v="50750"/>
    <s v="female"/>
    <d v="1981-04-14T00:00:00"/>
    <s v="Married"/>
    <s v="US Citizen"/>
    <x v="0"/>
    <s v="MA"/>
    <n v="1773"/>
    <m/>
    <s v="N/A-StillEmployed"/>
    <x v="0"/>
    <x v="0"/>
    <s v="Fully Meets"/>
    <n v="3.31"/>
    <n v="3"/>
    <d v="2019-01-07T00:00:00"/>
    <n v="7"/>
    <x v="19"/>
    <x v="1"/>
    <s v="Peter Monroe"/>
    <n v="42"/>
    <x v="1"/>
    <x v="1"/>
  </r>
  <r>
    <s v="Shields, Seffi"/>
    <n v="10091"/>
    <s v="P023"/>
    <s v="D004"/>
    <n v="10002"/>
    <d v="2013-08-19T00:00:00"/>
    <n v="52087"/>
    <s v="female"/>
    <d v="1985-08-24T00:00:00"/>
    <s v="Married"/>
    <s v="US Citizen"/>
    <x v="0"/>
    <s v="MA"/>
    <n v="2149"/>
    <m/>
    <s v="N/A-StillEmployed"/>
    <x v="0"/>
    <x v="0"/>
    <s v="Fully Meets"/>
    <n v="4.8099999999999996"/>
    <n v="4"/>
    <d v="2019-02-15T00:00:00"/>
    <n v="15"/>
    <x v="0"/>
    <x v="0"/>
    <s v="Amy Dunn"/>
    <n v="37"/>
    <x v="1"/>
    <x v="1"/>
  </r>
  <r>
    <s v="Simard, Kramer"/>
    <n v="10178"/>
    <s v="P007"/>
    <s v="D003"/>
    <n v="10084"/>
    <d v="2015-01-05T00:00:00"/>
    <n v="87826"/>
    <s v="male"/>
    <d v="1970-02-08T00:00:00"/>
    <s v="Married"/>
    <s v="US Citizen"/>
    <x v="0"/>
    <s v="MA"/>
    <n v="2110"/>
    <m/>
    <s v="N/A-StillEmployed"/>
    <x v="0"/>
    <x v="3"/>
    <s v="Fully Meets"/>
    <n v="3.32"/>
    <n v="3"/>
    <d v="2019-01-14T00:00:00"/>
    <n v="16"/>
    <x v="5"/>
    <x v="1"/>
    <s v="Simon Roup"/>
    <n v="53"/>
    <x v="0"/>
    <x v="0"/>
  </r>
  <r>
    <s v="Singh, Nan "/>
    <n v="10039"/>
    <s v="P002"/>
    <s v="D001"/>
    <n v="10081"/>
    <d v="2015-05-01T00:00:00"/>
    <n v="51920"/>
    <s v="female"/>
    <d v="1988-05-19T00:00:00"/>
    <s v="Single"/>
    <s v="US Citizen"/>
    <x v="0"/>
    <s v="MA"/>
    <n v="2330"/>
    <m/>
    <s v="N/A-StillEmployed"/>
    <x v="0"/>
    <x v="7"/>
    <s v="Fully Meets"/>
    <n v="5"/>
    <n v="3"/>
    <d v="2019-01-15T00:00:00"/>
    <n v="2"/>
    <x v="22"/>
    <x v="3"/>
    <s v="Brandon R. LeBlanc"/>
    <n v="35"/>
    <x v="1"/>
    <x v="1"/>
  </r>
  <r>
    <s v="Sloan, Constance"/>
    <n v="10095"/>
    <s v="P024"/>
    <s v="D004"/>
    <n v="10026"/>
    <d v="2009-10-26T00:00:00"/>
    <n v="63878"/>
    <s v="female"/>
    <d v="1987-11-25T00:00:00"/>
    <s v="Single"/>
    <s v="US Citizen"/>
    <x v="0"/>
    <s v="MA"/>
    <n v="1851"/>
    <d v="2015-04-08T00:00:00"/>
    <s v="maternity leave - did not return"/>
    <x v="1"/>
    <x v="6"/>
    <s v="Fully Meets"/>
    <n v="4.68"/>
    <n v="4"/>
    <d v="2015-04-02T00:00:00"/>
    <n v="20"/>
    <x v="2"/>
    <x v="0"/>
    <s v="Michael Albert"/>
    <n v="35"/>
    <x v="1"/>
    <x v="1"/>
  </r>
  <r>
    <s v="Smith, Joe"/>
    <n v="10027"/>
    <s v="P024"/>
    <s v="D004"/>
    <n v="10088"/>
    <d v="2014-09-29T00:00:00"/>
    <n v="60656"/>
    <s v="male"/>
    <d v="1963-10-30T00:00:00"/>
    <s v="Single"/>
    <s v="US Citizen"/>
    <x v="0"/>
    <s v="MA"/>
    <n v="2045"/>
    <m/>
    <s v="N/A-StillEmployed"/>
    <x v="0"/>
    <x v="1"/>
    <s v="Exceeds"/>
    <n v="4.3"/>
    <n v="3"/>
    <d v="2019-01-28T00:00:00"/>
    <n v="4"/>
    <x v="2"/>
    <x v="0"/>
    <s v="Elijiah Gray"/>
    <n v="59"/>
    <x v="0"/>
    <x v="0"/>
  </r>
  <r>
    <s v="Smith, John"/>
    <n v="10291"/>
    <s v="P025"/>
    <s v="D005"/>
    <n v="10099"/>
    <d v="2014-05-18T00:00:00"/>
    <n v="72992"/>
    <s v="male"/>
    <d v="1984-08-16T00:00:00"/>
    <s v="Divorced"/>
    <s v="US Citizen"/>
    <x v="1"/>
    <s v="MA"/>
    <n v="1886"/>
    <m/>
    <s v="N/A-StillEmployed"/>
    <x v="0"/>
    <x v="4"/>
    <s v="Needs Improvement"/>
    <n v="2.4"/>
    <n v="4"/>
    <d v="2019-01-16T00:00:00"/>
    <n v="16"/>
    <x v="16"/>
    <x v="4"/>
    <s v="Debra Houlihan"/>
    <n v="38"/>
    <x v="1"/>
    <x v="0"/>
  </r>
  <r>
    <s v="Smith, Leigh Ann"/>
    <n v="10153"/>
    <s v="P002"/>
    <s v="D001"/>
    <n v="10081"/>
    <d v="2011-09-26T00:00:00"/>
    <n v="55000"/>
    <s v="female"/>
    <d v="1987-06-14T00:00:00"/>
    <s v="Married"/>
    <s v="US Citizen"/>
    <x v="1"/>
    <s v="MA"/>
    <n v="1844"/>
    <d v="2013-09-25T00:00:00"/>
    <s v="career change"/>
    <x v="1"/>
    <x v="4"/>
    <s v="Fully Meets"/>
    <n v="3.8"/>
    <n v="4"/>
    <d v="2013-08-15T00:00:00"/>
    <n v="17"/>
    <x v="22"/>
    <x v="3"/>
    <s v="Brandon R. LeBlanc"/>
    <n v="36"/>
    <x v="1"/>
    <x v="1"/>
  </r>
  <r>
    <s v="Smith, Sade"/>
    <n v="10157"/>
    <s v="P023"/>
    <s v="D004"/>
    <n v="10062"/>
    <d v="2013-11-11T00:00:00"/>
    <n v="58939"/>
    <s v="female"/>
    <d v="1965-02-02T00:00:00"/>
    <s v="Single"/>
    <s v="US Citizen"/>
    <x v="0"/>
    <s v="MA"/>
    <n v="2130"/>
    <m/>
    <s v="N/A-StillEmployed"/>
    <x v="0"/>
    <x v="3"/>
    <s v="Fully Meets"/>
    <n v="3.73"/>
    <n v="3"/>
    <d v="2019-01-24T00:00:00"/>
    <n v="16"/>
    <x v="0"/>
    <x v="0"/>
    <s v="Ketsia Liebig"/>
    <n v="58"/>
    <x v="0"/>
    <x v="1"/>
  </r>
  <r>
    <s v="Soto, Julia "/>
    <n v="10119"/>
    <s v="P018"/>
    <s v="D003"/>
    <n v="10220"/>
    <d v="2011-06-10T00:00:00"/>
    <n v="66593"/>
    <s v="female"/>
    <d v="1973-03-12T00:00:00"/>
    <s v="Married"/>
    <s v="US Citizen"/>
    <x v="1"/>
    <s v="MA"/>
    <n v="2360"/>
    <m/>
    <s v="N/A-StillEmployed"/>
    <x v="0"/>
    <x v="0"/>
    <s v="Fully Meets"/>
    <n v="4.3"/>
    <n v="3"/>
    <d v="2019-02-08T00:00:00"/>
    <n v="19"/>
    <x v="4"/>
    <x v="1"/>
    <s v="Eric Dougall"/>
    <n v="50"/>
    <x v="0"/>
    <x v="1"/>
  </r>
  <r>
    <s v="Soze, Keyser"/>
    <n v="10180"/>
    <s v="P032"/>
    <s v="D003"/>
    <n v="10250"/>
    <d v="2016-06-30T00:00:00"/>
    <n v="87565"/>
    <s v="male"/>
    <d v="1983-02-09T00:00:00"/>
    <s v="Married"/>
    <s v="US Citizen"/>
    <x v="3"/>
    <s v="MA"/>
    <n v="1545"/>
    <m/>
    <s v="N/A-StillEmployed"/>
    <x v="0"/>
    <x v="0"/>
    <s v="Fully Meets"/>
    <n v="3.27"/>
    <n v="4"/>
    <d v="2019-01-14T00:00:00"/>
    <n v="13"/>
    <x v="15"/>
    <x v="1"/>
    <s v="Peter Monroe"/>
    <n v="40"/>
    <x v="1"/>
    <x v="0"/>
  </r>
  <r>
    <s v="Sparks, Taylor  "/>
    <n v="10302"/>
    <s v="P023"/>
    <s v="D004"/>
    <n v="10114"/>
    <d v="2012-02-20T00:00:00"/>
    <n v="64021"/>
    <s v="female"/>
    <d v="1968-07-20T00:00:00"/>
    <s v="Married"/>
    <s v="US Citizen"/>
    <x v="0"/>
    <s v="MA"/>
    <n v="2093"/>
    <m/>
    <s v="N/A-StillEmployed"/>
    <x v="0"/>
    <x v="1"/>
    <s v="PIP"/>
    <n v="2.4"/>
    <n v="2"/>
    <d v="2019-02-25T00:00:00"/>
    <n v="20"/>
    <x v="0"/>
    <x v="0"/>
    <s v="Brannon Miller"/>
    <n v="55"/>
    <x v="0"/>
    <x v="1"/>
  </r>
  <r>
    <s v="Spirea, Kelley"/>
    <n v="10090"/>
    <s v="P022"/>
    <s v="D004"/>
    <n v="10175"/>
    <d v="2012-10-02T00:00:00"/>
    <n v="65714"/>
    <s v="female"/>
    <d v="1975-09-30T00:00:00"/>
    <s v="Married"/>
    <s v="US Citizen"/>
    <x v="0"/>
    <s v="MA"/>
    <n v="2451"/>
    <m/>
    <s v="N/A-StillEmployed"/>
    <x v="0"/>
    <x v="0"/>
    <s v="Fully Meets"/>
    <n v="4.83"/>
    <n v="5"/>
    <d v="2019-02-14T00:00:00"/>
    <n v="15"/>
    <x v="9"/>
    <x v="0"/>
    <s v="Janet King"/>
    <n v="47"/>
    <x v="1"/>
    <x v="1"/>
  </r>
  <r>
    <s v="Squatrito, Kristen"/>
    <n v="10030"/>
    <s v="P023"/>
    <s v="D004"/>
    <n v="10252"/>
    <d v="2013-05-13T00:00:00"/>
    <n v="62425"/>
    <s v="female"/>
    <d v="1973-03-26T00:00:00"/>
    <s v="Divorced"/>
    <s v="US Citizen"/>
    <x v="0"/>
    <s v="MA"/>
    <n v="2359"/>
    <d v="2015-06-29T00:00:00"/>
    <s v="unhappy"/>
    <x v="1"/>
    <x v="0"/>
    <s v="Exceeds"/>
    <n v="4.0999999999999996"/>
    <n v="4"/>
    <d v="2015-03-02T00:00:00"/>
    <n v="16"/>
    <x v="0"/>
    <x v="0"/>
    <s v="David Stanley"/>
    <n v="50"/>
    <x v="0"/>
    <x v="1"/>
  </r>
  <r>
    <s v="Stanford,Barbara  M"/>
    <n v="10278"/>
    <s v="P023"/>
    <s v="D004"/>
    <n v="10196"/>
    <d v="2011-01-10T00:00:00"/>
    <n v="47961"/>
    <s v="female"/>
    <d v="1982-08-25T00:00:00"/>
    <s v="Divorced"/>
    <s v="US Citizen"/>
    <x v="2"/>
    <s v="MA"/>
    <n v="2050"/>
    <m/>
    <s v="N/A-StillEmployed"/>
    <x v="0"/>
    <x v="2"/>
    <s v="Fully Meets"/>
    <n v="4.0999999999999996"/>
    <n v="4"/>
    <d v="2019-02-07T00:00:00"/>
    <n v="9"/>
    <x v="0"/>
    <x v="0"/>
    <s v="Kissy Sullivan"/>
    <n v="40"/>
    <x v="1"/>
    <x v="1"/>
  </r>
  <r>
    <s v="Stansfield, Norman"/>
    <n v="10307"/>
    <s v="P003"/>
    <s v="D005"/>
    <n v="10200"/>
    <d v="2014-05-12T00:00:00"/>
    <n v="58273"/>
    <s v="male"/>
    <d v="1974-05-09T00:00:00"/>
    <s v="Married"/>
    <s v="US Citizen"/>
    <x v="0"/>
    <s v="NV"/>
    <n v="89139"/>
    <m/>
    <s v="N/A-StillEmployed"/>
    <x v="0"/>
    <x v="7"/>
    <s v="PIP"/>
    <n v="1.81"/>
    <n v="2"/>
    <d v="2019-01-17T00:00:00"/>
    <n v="5"/>
    <x v="11"/>
    <x v="4"/>
    <s v="Lynn Daneault"/>
    <n v="49"/>
    <x v="1"/>
    <x v="0"/>
  </r>
  <r>
    <s v="Steans, Tyrone  "/>
    <n v="10147"/>
    <s v="P001"/>
    <s v="D001"/>
    <n v="10081"/>
    <d v="2014-09-29T00:00:00"/>
    <n v="63003"/>
    <s v="male"/>
    <d v="1986-09-01T00:00:00"/>
    <s v="Single"/>
    <s v="US Citizen"/>
    <x v="0"/>
    <s v="MA"/>
    <n v="2703"/>
    <m/>
    <s v="N/A-StillEmployed"/>
    <x v="0"/>
    <x v="1"/>
    <s v="Fully Meets"/>
    <n v="3.9"/>
    <n v="5"/>
    <d v="2019-01-18T00:00:00"/>
    <n v="9"/>
    <x v="10"/>
    <x v="3"/>
    <s v="Brandon R. LeBlanc"/>
    <n v="36"/>
    <x v="1"/>
    <x v="0"/>
  </r>
  <r>
    <s v="Stoica, Rick"/>
    <n v="10266"/>
    <s v="P023"/>
    <s v="D004"/>
    <n v="10265"/>
    <d v="2014-02-17T00:00:00"/>
    <n v="61355"/>
    <s v="male"/>
    <d v="1985-03-14T00:00:00"/>
    <s v="Married"/>
    <s v="US Citizen"/>
    <x v="3"/>
    <s v="MA"/>
    <n v="2301"/>
    <m/>
    <s v="N/A-StillEmployed"/>
    <x v="0"/>
    <x v="0"/>
    <s v="Fully Meets"/>
    <n v="4.7"/>
    <n v="3"/>
    <d v="2019-01-11T00:00:00"/>
    <n v="4"/>
    <x v="0"/>
    <x v="0"/>
    <s v="Kelley Spirea"/>
    <n v="38"/>
    <x v="1"/>
    <x v="0"/>
  </r>
  <r>
    <s v="Strong, Caitrin"/>
    <n v="10241"/>
    <s v="P003"/>
    <s v="D005"/>
    <n v="10188"/>
    <d v="2010-09-27T00:00:00"/>
    <n v="60120"/>
    <s v="female"/>
    <d v="1989-05-12T00:00:00"/>
    <s v="Married"/>
    <s v="US Citizen"/>
    <x v="1"/>
    <s v="MT"/>
    <n v="59102"/>
    <m/>
    <s v="N/A-StillEmployed"/>
    <x v="0"/>
    <x v="1"/>
    <s v="Fully Meets"/>
    <n v="4.0999999999999996"/>
    <n v="4"/>
    <d v="2019-01-31T00:00:00"/>
    <n v="18"/>
    <x v="11"/>
    <x v="4"/>
    <s v="John Smith"/>
    <n v="34"/>
    <x v="1"/>
    <x v="1"/>
  </r>
  <r>
    <s v="Sullivan, Kissy "/>
    <n v="10158"/>
    <s v="P022"/>
    <s v="D004"/>
    <n v="10175"/>
    <d v="2009-01-08T00:00:00"/>
    <n v="63682"/>
    <s v="female"/>
    <d v="1978-03-28T00:00:00"/>
    <s v="Married"/>
    <s v="US Citizen"/>
    <x v="1"/>
    <s v="MA"/>
    <n v="1776"/>
    <m/>
    <s v="N/A-StillEmployed"/>
    <x v="0"/>
    <x v="1"/>
    <s v="Fully Meets"/>
    <n v="3.73"/>
    <n v="4"/>
    <d v="2019-01-24T00:00:00"/>
    <n v="12"/>
    <x v="9"/>
    <x v="0"/>
    <s v="Janet King"/>
    <n v="45"/>
    <x v="1"/>
    <x v="1"/>
  </r>
  <r>
    <s v="Sullivan, Timothy"/>
    <n v="10117"/>
    <s v="P023"/>
    <s v="D004"/>
    <n v="10026"/>
    <d v="2015-01-05T00:00:00"/>
    <n v="63025"/>
    <s v="male"/>
    <d v="1982-10-07T00:00:00"/>
    <s v="Married"/>
    <s v="US Citizen"/>
    <x v="0"/>
    <s v="MA"/>
    <n v="2747"/>
    <m/>
    <s v="N/A-StillEmployed"/>
    <x v="0"/>
    <x v="2"/>
    <s v="Fully Meets"/>
    <n v="4.3600000000000003"/>
    <n v="5"/>
    <d v="2019-01-24T00:00:00"/>
    <n v="10"/>
    <x v="0"/>
    <x v="0"/>
    <s v="Michael Albert"/>
    <n v="40"/>
    <x v="1"/>
    <x v="0"/>
  </r>
  <r>
    <s v="Sutwell, Barbara"/>
    <n v="10209"/>
    <s v="P023"/>
    <s v="D004"/>
    <n v="10088"/>
    <d v="2012-05-14T00:00:00"/>
    <n v="59238"/>
    <s v="female"/>
    <d v="1968-08-15T00:00:00"/>
    <s v="Single"/>
    <s v="Eligible NonCitizen"/>
    <x v="3"/>
    <s v="MA"/>
    <n v="2718"/>
    <m/>
    <s v="N/A-StillEmployed"/>
    <x v="0"/>
    <x v="1"/>
    <s v="Fully Meets"/>
    <n v="3.4"/>
    <n v="5"/>
    <d v="2019-01-31T00:00:00"/>
    <n v="13"/>
    <x v="0"/>
    <x v="0"/>
    <s v="Elijiah Gray"/>
    <n v="54"/>
    <x v="0"/>
    <x v="1"/>
  </r>
  <r>
    <s v="Szabo, Andrew"/>
    <n v="10024"/>
    <s v="P028"/>
    <s v="D006"/>
    <n v="10194"/>
    <d v="2014-07-07T00:00:00"/>
    <n v="92989"/>
    <s v="male"/>
    <d v="1983-05-06T00:00:00"/>
    <s v="Single"/>
    <s v="US Citizen"/>
    <x v="0"/>
    <s v="MA"/>
    <n v="2140"/>
    <m/>
    <s v="N/A-StillEmployed"/>
    <x v="0"/>
    <x v="0"/>
    <s v="Exceeds"/>
    <n v="4.5"/>
    <n v="5"/>
    <d v="2019-02-18T00:00:00"/>
    <n v="1"/>
    <x v="3"/>
    <x v="2"/>
    <s v="Alex Sweetwater"/>
    <n v="40"/>
    <x v="1"/>
    <x v="0"/>
  </r>
  <r>
    <s v="Tannen, Biff"/>
    <n v="10173"/>
    <s v="P004"/>
    <s v="D003"/>
    <n v="10197"/>
    <d v="2017-04-20T00:00:00"/>
    <n v="90100"/>
    <s v="male"/>
    <d v="1987-10-24T00:00:00"/>
    <s v="Married"/>
    <s v="US Citizen"/>
    <x v="0"/>
    <s v="MA"/>
    <n v="2134"/>
    <m/>
    <s v="N/A-StillEmployed"/>
    <x v="0"/>
    <x v="1"/>
    <s v="Fully Meets"/>
    <n v="3.4"/>
    <n v="3"/>
    <d v="2019-01-02T00:00:00"/>
    <n v="14"/>
    <x v="17"/>
    <x v="1"/>
    <s v="Brian Champaigne"/>
    <n v="35"/>
    <x v="1"/>
    <x v="0"/>
  </r>
  <r>
    <s v="Tavares, Desiree  "/>
    <n v="10221"/>
    <s v="P023"/>
    <s v="D004"/>
    <n v="10069"/>
    <d v="2009-04-27T00:00:00"/>
    <n v="60754"/>
    <s v="female"/>
    <d v="1975-04-03T00:00:00"/>
    <s v="Married"/>
    <s v="Non-Citizen"/>
    <x v="1"/>
    <s v="MA"/>
    <n v="1801"/>
    <d v="2013-04-01T00:00:00"/>
    <s v="Another position"/>
    <x v="1"/>
    <x v="4"/>
    <s v="Fully Meets"/>
    <n v="4.5"/>
    <n v="5"/>
    <d v="2012-02-15T00:00:00"/>
    <n v="11"/>
    <x v="0"/>
    <x v="0"/>
    <s v="Webster Butler"/>
    <n v="48"/>
    <x v="1"/>
    <x v="1"/>
  </r>
  <r>
    <s v="Tejeda, Lenora "/>
    <n v="10146"/>
    <s v="P024"/>
    <s v="D004"/>
    <n v="10088"/>
    <d v="2011-05-16T00:00:00"/>
    <n v="72202"/>
    <s v="female"/>
    <d v="1953-05-24T00:00:00"/>
    <s v="Married"/>
    <s v="US Citizen"/>
    <x v="0"/>
    <s v="MA"/>
    <n v="2129"/>
    <d v="2017-07-08T00:00:00"/>
    <s v="Another position"/>
    <x v="1"/>
    <x v="2"/>
    <s v="Fully Meets"/>
    <n v="3.93"/>
    <n v="3"/>
    <d v="2017-04-18T00:00:00"/>
    <n v="3"/>
    <x v="2"/>
    <x v="0"/>
    <s v="Elijiah Gray"/>
    <n v="70"/>
    <x v="3"/>
    <x v="1"/>
  </r>
  <r>
    <s v="Terry, Sharlene "/>
    <n v="10161"/>
    <s v="P003"/>
    <s v="D005"/>
    <n v="10200"/>
    <d v="2014-09-29T00:00:00"/>
    <n v="58370"/>
    <s v="female"/>
    <d v="1965-05-07T00:00:00"/>
    <s v="Single"/>
    <s v="US Citizen"/>
    <x v="1"/>
    <s v="OR"/>
    <n v="97756"/>
    <m/>
    <s v="N/A-StillEmployed"/>
    <x v="0"/>
    <x v="1"/>
    <s v="Fully Meets"/>
    <n v="3.69"/>
    <n v="3"/>
    <d v="2019-01-28T00:00:00"/>
    <n v="18"/>
    <x v="11"/>
    <x v="4"/>
    <s v="Lynn Daneault"/>
    <n v="58"/>
    <x v="0"/>
    <x v="1"/>
  </r>
  <r>
    <s v="Theamstern, Sophia"/>
    <n v="10141"/>
    <s v="P023"/>
    <s v="D004"/>
    <n v="10002"/>
    <d v="2011-07-05T00:00:00"/>
    <n v="48413"/>
    <s v="female"/>
    <d v="1965-05-09T00:00:00"/>
    <s v="Single"/>
    <s v="US Citizen"/>
    <x v="0"/>
    <s v="MA"/>
    <n v="2066"/>
    <d v="2016-09-05T00:00:00"/>
    <s v="return to school"/>
    <x v="1"/>
    <x v="1"/>
    <s v="Fully Meets"/>
    <n v="3.98"/>
    <n v="4"/>
    <d v="2016-03-02T00:00:00"/>
    <n v="1"/>
    <x v="0"/>
    <x v="0"/>
    <s v="Amy Dunn"/>
    <n v="58"/>
    <x v="0"/>
    <x v="1"/>
  </r>
  <r>
    <s v="Thibaud, Kenneth"/>
    <n v="10268"/>
    <s v="P024"/>
    <s v="D004"/>
    <n v="10069"/>
    <d v="2007-06-25T00:00:00"/>
    <n v="67176"/>
    <s v="male"/>
    <d v="1975-09-16T00:00:00"/>
    <s v="Widowed"/>
    <s v="US Citizen"/>
    <x v="0"/>
    <s v="MA"/>
    <n v="2472"/>
    <d v="2010-08-30T00:00:00"/>
    <s v="military"/>
    <x v="1"/>
    <x v="8"/>
    <s v="Fully Meets"/>
    <n v="4.0999999999999996"/>
    <n v="4"/>
    <d v="2010-07-14T00:00:00"/>
    <n v="15"/>
    <x v="2"/>
    <x v="0"/>
    <s v="Webster Butler"/>
    <n v="47"/>
    <x v="1"/>
    <x v="0"/>
  </r>
  <r>
    <s v="Tippett, Jeanette"/>
    <n v="10123"/>
    <s v="P023"/>
    <s v="D004"/>
    <n v="10114"/>
    <d v="2013-02-18T00:00:00"/>
    <n v="56339"/>
    <s v="female"/>
    <d v="1967-06-05T00:00:00"/>
    <s v="Divorced"/>
    <s v="US Citizen"/>
    <x v="1"/>
    <s v="MA"/>
    <n v="2093"/>
    <m/>
    <s v="N/A-StillEmployed"/>
    <x v="0"/>
    <x v="1"/>
    <s v="Fully Meets"/>
    <n v="4.21"/>
    <n v="5"/>
    <d v="2019-01-14T00:00:00"/>
    <n v="4"/>
    <x v="0"/>
    <x v="0"/>
    <s v="Brannon Miller"/>
    <n v="56"/>
    <x v="0"/>
    <x v="1"/>
  </r>
  <r>
    <s v="Torrence, Jack"/>
    <n v="10013"/>
    <s v="P003"/>
    <s v="D005"/>
    <n v="10200"/>
    <d v="2006-01-09T00:00:00"/>
    <n v="64397"/>
    <s v="male"/>
    <d v="1968-01-15T00:00:00"/>
    <s v="Separated"/>
    <s v="US Citizen"/>
    <x v="0"/>
    <s v="ND"/>
    <n v="58782"/>
    <m/>
    <s v="N/A-StillEmployed"/>
    <x v="0"/>
    <x v="1"/>
    <s v="Exceeds"/>
    <n v="4.0999999999999996"/>
    <n v="3"/>
    <d v="2019-01-04T00:00:00"/>
    <n v="6"/>
    <x v="11"/>
    <x v="4"/>
    <s v="Lynn Daneault"/>
    <n v="55"/>
    <x v="0"/>
    <x v="0"/>
  </r>
  <r>
    <s v="Trang, Mei"/>
    <n v="10287"/>
    <s v="P023"/>
    <s v="D004"/>
    <n v="10252"/>
    <d v="2014-02-17T00:00:00"/>
    <n v="63025"/>
    <s v="female"/>
    <d v="1983-05-16T00:00:00"/>
    <s v="Single"/>
    <s v="US Citizen"/>
    <x v="0"/>
    <s v="MA"/>
    <n v="2021"/>
    <m/>
    <s v="N/A-StillEmployed"/>
    <x v="0"/>
    <x v="0"/>
    <s v="Needs Improvement"/>
    <n v="2.44"/>
    <n v="5"/>
    <d v="2019-02-11T00:00:00"/>
    <n v="18"/>
    <x v="0"/>
    <x v="0"/>
    <s v="David Stanley"/>
    <n v="40"/>
    <x v="1"/>
    <x v="1"/>
  </r>
  <r>
    <s v="Tredinnick, Neville "/>
    <n v="10044"/>
    <s v="P019"/>
    <s v="D003"/>
    <n v="10250"/>
    <d v="2015-01-05T00:00:00"/>
    <n v="75281"/>
    <s v="male"/>
    <d v="1988-05-05T00:00:00"/>
    <s v="Married"/>
    <s v="US Citizen"/>
    <x v="0"/>
    <s v="MA"/>
    <n v="1420"/>
    <d v="2016-02-12T00:00:00"/>
    <s v="medical issues"/>
    <x v="1"/>
    <x v="6"/>
    <s v="Fully Meets"/>
    <n v="5"/>
    <n v="3"/>
    <d v="2015-04-15T00:00:00"/>
    <n v="11"/>
    <x v="19"/>
    <x v="1"/>
    <s v="Peter Monroe"/>
    <n v="35"/>
    <x v="1"/>
    <x v="0"/>
  </r>
  <r>
    <s v="True, Edward"/>
    <n v="10102"/>
    <s v="P028"/>
    <s v="D006"/>
    <n v="10194"/>
    <d v="2013-02-18T00:00:00"/>
    <n v="100416"/>
    <s v="male"/>
    <d v="1983-06-14T00:00:00"/>
    <s v="Single"/>
    <s v="Non-Citizen"/>
    <x v="1"/>
    <s v="MA"/>
    <n v="2451"/>
    <d v="2018-04-15T00:00:00"/>
    <s v="medical issues"/>
    <x v="1"/>
    <x v="4"/>
    <s v="Fully Meets"/>
    <n v="4.5999999999999996"/>
    <n v="3"/>
    <d v="2017-02-12T00:00:00"/>
    <n v="9"/>
    <x v="3"/>
    <x v="2"/>
    <s v="Alex Sweetwater"/>
    <n v="40"/>
    <x v="1"/>
    <x v="0"/>
  </r>
  <r>
    <s v="Trzeciak, Cybil"/>
    <n v="10270"/>
    <s v="P024"/>
    <s v="D004"/>
    <n v="10002"/>
    <d v="2011-01-10T00:00:00"/>
    <n v="74813"/>
    <s v="female"/>
    <d v="1985-03-15T00:00:00"/>
    <s v="Single"/>
    <s v="US Citizen"/>
    <x v="0"/>
    <s v="MA"/>
    <n v="1778"/>
    <d v="2014-07-02T00:00:00"/>
    <s v="unhappy"/>
    <x v="1"/>
    <x v="0"/>
    <s v="Fully Meets"/>
    <n v="4.4000000000000004"/>
    <n v="3"/>
    <d v="2014-01-05T00:00:00"/>
    <n v="5"/>
    <x v="2"/>
    <x v="0"/>
    <s v="Amy Dunn"/>
    <n v="38"/>
    <x v="1"/>
    <x v="1"/>
  </r>
  <r>
    <s v="Turpin, Jumil"/>
    <n v="10045"/>
    <s v="P019"/>
    <s v="D003"/>
    <n v="10250"/>
    <d v="2015-03-30T00:00:00"/>
    <n v="76029"/>
    <s v="male"/>
    <d v="1969-03-31T00:00:00"/>
    <s v="Married"/>
    <s v="Eligible NonCitizen"/>
    <x v="0"/>
    <s v="MA"/>
    <n v="2343"/>
    <m/>
    <s v="N/A-StillEmployed"/>
    <x v="0"/>
    <x v="3"/>
    <s v="Fully Meets"/>
    <n v="5"/>
    <n v="4"/>
    <d v="2019-01-14T00:00:00"/>
    <n v="8"/>
    <x v="19"/>
    <x v="1"/>
    <s v="Peter Monroe"/>
    <n v="54"/>
    <x v="0"/>
    <x v="0"/>
  </r>
  <r>
    <s v="Valentin,Jackie"/>
    <n v="10205"/>
    <s v="P003"/>
    <s v="D005"/>
    <n v="10188"/>
    <d v="2011-07-05T00:00:00"/>
    <n v="57859"/>
    <s v="female"/>
    <d v="1991-05-23T00:00:00"/>
    <s v="Married"/>
    <s v="US Citizen"/>
    <x v="2"/>
    <s v="AZ"/>
    <n v="85006"/>
    <m/>
    <s v="N/A-StillEmployed"/>
    <x v="0"/>
    <x v="1"/>
    <s v="Fully Meets"/>
    <n v="2.81"/>
    <n v="3"/>
    <d v="2019-01-17T00:00:00"/>
    <n v="16"/>
    <x v="11"/>
    <x v="4"/>
    <s v="John Smith"/>
    <n v="32"/>
    <x v="1"/>
    <x v="1"/>
  </r>
  <r>
    <s v="Veera, Abdellah "/>
    <n v="10014"/>
    <s v="P023"/>
    <s v="D004"/>
    <n v="10196"/>
    <d v="2012-08-13T00:00:00"/>
    <n v="58523"/>
    <s v="male"/>
    <d v="1987-01-31T00:00:00"/>
    <s v="Divorced"/>
    <s v="US Citizen"/>
    <x v="0"/>
    <s v="MA"/>
    <n v="2171"/>
    <d v="2016-02-05T00:00:00"/>
    <s v="maternity leave - did not return"/>
    <x v="1"/>
    <x v="0"/>
    <s v="Exceeds"/>
    <n v="4.5"/>
    <n v="5"/>
    <d v="2016-02-01T00:00:00"/>
    <n v="15"/>
    <x v="0"/>
    <x v="0"/>
    <s v="Kissy Sullivan"/>
    <n v="36"/>
    <x v="1"/>
    <x v="0"/>
  </r>
  <r>
    <s v="Vega, Vincent"/>
    <n v="10144"/>
    <s v="P022"/>
    <s v="D004"/>
    <n v="10175"/>
    <d v="2011-08-01T00:00:00"/>
    <n v="88976"/>
    <s v="male"/>
    <d v="1968-10-10T00:00:00"/>
    <s v="Divorced"/>
    <s v="US Citizen"/>
    <x v="0"/>
    <s v="MA"/>
    <n v="2169"/>
    <m/>
    <s v="N/A-StillEmployed"/>
    <x v="0"/>
    <x v="3"/>
    <s v="Fully Meets"/>
    <n v="3.93"/>
    <n v="3"/>
    <d v="2019-02-27T00:00:00"/>
    <n v="19"/>
    <x v="9"/>
    <x v="0"/>
    <s v="Janet King"/>
    <n v="54"/>
    <x v="0"/>
    <x v="0"/>
  </r>
  <r>
    <s v="Villanueva, Noah"/>
    <n v="10253"/>
    <s v="P003"/>
    <s v="D005"/>
    <n v="10188"/>
    <d v="2012-03-05T00:00:00"/>
    <n v="55875"/>
    <s v="male"/>
    <d v="1989-07-11T00:00:00"/>
    <s v="Single"/>
    <s v="US Citizen"/>
    <x v="3"/>
    <s v="ME"/>
    <n v="4063"/>
    <m/>
    <s v="N/A-StillEmployed"/>
    <x v="0"/>
    <x v="7"/>
    <s v="Fully Meets"/>
    <n v="4.5"/>
    <n v="4"/>
    <d v="2019-01-18T00:00:00"/>
    <n v="11"/>
    <x v="11"/>
    <x v="4"/>
    <s v="John Smith"/>
    <n v="34"/>
    <x v="1"/>
    <x v="0"/>
  </r>
  <r>
    <s v="Voldemort, Lord"/>
    <n v="10118"/>
    <s v="P010"/>
    <s v="D003"/>
    <n v="10084"/>
    <d v="2015-02-16T00:00:00"/>
    <n v="113999"/>
    <s v="male"/>
    <d v="1986-08-07T00:00:00"/>
    <s v="Married"/>
    <s v="US Citizen"/>
    <x v="1"/>
    <s v="MA"/>
    <n v="1960"/>
    <d v="2017-02-22T00:00:00"/>
    <s v="no-call, no-show"/>
    <x v="2"/>
    <x v="3"/>
    <s v="Fully Meets"/>
    <n v="4.33"/>
    <n v="3"/>
    <d v="2017-02-15T00:00:00"/>
    <n v="9"/>
    <x v="6"/>
    <x v="1"/>
    <s v="Simon Roup"/>
    <n v="36"/>
    <x v="1"/>
    <x v="0"/>
  </r>
  <r>
    <s v="Volk, Colleen"/>
    <n v="10022"/>
    <s v="P023"/>
    <s v="D004"/>
    <n v="10265"/>
    <d v="2011-09-26T00:00:00"/>
    <n v="49773"/>
    <s v="female"/>
    <d v="1986-06-03T00:00:00"/>
    <s v="Married"/>
    <s v="US Citizen"/>
    <x v="0"/>
    <s v="MA"/>
    <n v="2747"/>
    <d v="2016-02-08T00:00:00"/>
    <s v="gross misconduct"/>
    <x v="2"/>
    <x v="2"/>
    <s v="Exceeds"/>
    <n v="4.3"/>
    <n v="5"/>
    <d v="2015-02-01T00:00:00"/>
    <n v="18"/>
    <x v="0"/>
    <x v="0"/>
    <s v="Kelley Spirea"/>
    <n v="37"/>
    <x v="1"/>
    <x v="1"/>
  </r>
  <r>
    <s v="Von Massenbach, Anna"/>
    <n v="10183"/>
    <s v="P023"/>
    <s v="D004"/>
    <n v="10026"/>
    <d v="2015-07-05T00:00:00"/>
    <n v="62068"/>
    <s v="female"/>
    <d v="1985-04-06T00:00:00"/>
    <s v="Single"/>
    <s v="US Citizen"/>
    <x v="0"/>
    <s v="MA"/>
    <n v="2124"/>
    <m/>
    <s v="N/A-StillEmployed"/>
    <x v="0"/>
    <x v="0"/>
    <s v="Fully Meets"/>
    <n v="3.21"/>
    <n v="3"/>
    <d v="2019-01-29T00:00:00"/>
    <n v="7"/>
    <x v="0"/>
    <x v="0"/>
    <s v="Michael Albert"/>
    <n v="38"/>
    <x v="1"/>
    <x v="1"/>
  </r>
  <r>
    <s v="Walker, Roger"/>
    <n v="10190"/>
    <s v="P024"/>
    <s v="D004"/>
    <n v="10062"/>
    <d v="2014-08-18T00:00:00"/>
    <n v="66541"/>
    <s v="male"/>
    <d v="1976-02-10T00:00:00"/>
    <s v="Single"/>
    <s v="US Citizen"/>
    <x v="1"/>
    <s v="MA"/>
    <n v="2459"/>
    <m/>
    <s v="N/A-StillEmployed"/>
    <x v="0"/>
    <x v="3"/>
    <s v="Fully Meets"/>
    <n v="3.11"/>
    <n v="5"/>
    <d v="2019-02-12T00:00:00"/>
    <n v="4"/>
    <x v="2"/>
    <x v="0"/>
    <s v="Ketsia Liebig"/>
    <n v="47"/>
    <x v="1"/>
    <x v="0"/>
  </r>
  <r>
    <s v="Wallace, Courtney  E"/>
    <n v="10274"/>
    <s v="P022"/>
    <s v="D004"/>
    <n v="10175"/>
    <d v="2011-09-26T00:00:00"/>
    <n v="80512"/>
    <s v="female"/>
    <d v="1955-11-14T00:00:00"/>
    <s v="Married"/>
    <s v="US Citizen"/>
    <x v="1"/>
    <s v="MA"/>
    <n v="2478"/>
    <d v="2012-01-02T00:00:00"/>
    <s v="Another position"/>
    <x v="1"/>
    <x v="4"/>
    <s v="Fully Meets"/>
    <n v="4.5"/>
    <n v="3"/>
    <d v="2012-01-02T00:00:00"/>
    <n v="5"/>
    <x v="9"/>
    <x v="0"/>
    <s v="Janet King"/>
    <n v="67"/>
    <x v="3"/>
    <x v="1"/>
  </r>
  <r>
    <s v="Wallace, Theresa"/>
    <n v="10293"/>
    <s v="P023"/>
    <s v="D004"/>
    <n v="10088"/>
    <d v="2012-08-13T00:00:00"/>
    <n v="50274"/>
    <s v="female"/>
    <d v="1980-08-02T00:00:00"/>
    <s v="Single"/>
    <s v="US Citizen"/>
    <x v="0"/>
    <s v="MA"/>
    <n v="1887"/>
    <d v="2015-09-01T00:00:00"/>
    <s v="career change"/>
    <x v="1"/>
    <x v="6"/>
    <s v="Needs Improvement"/>
    <n v="2.5"/>
    <n v="3"/>
    <d v="2014-09-05T00:00:00"/>
    <n v="13"/>
    <x v="0"/>
    <x v="0"/>
    <s v="Elijiah Gray"/>
    <n v="42"/>
    <x v="1"/>
    <x v="1"/>
  </r>
  <r>
    <s v="Wang, Charlie"/>
    <n v="10172"/>
    <s v="P026"/>
    <s v="D003"/>
    <n v="10197"/>
    <d v="2017-02-15T00:00:00"/>
    <n v="84903"/>
    <s v="male"/>
    <d v="1981-07-08T00:00:00"/>
    <s v="Single"/>
    <s v="US Citizen"/>
    <x v="3"/>
    <s v="MA"/>
    <n v="1887"/>
    <m/>
    <s v="N/A-StillEmployed"/>
    <x v="0"/>
    <x v="1"/>
    <s v="Fully Meets"/>
    <n v="3.42"/>
    <n v="4"/>
    <d v="2019-01-04T00:00:00"/>
    <n v="17"/>
    <x v="24"/>
    <x v="1"/>
    <s v="Brian Champaigne"/>
    <n v="42"/>
    <x v="1"/>
    <x v="0"/>
  </r>
  <r>
    <s v="Warfield, Sarah"/>
    <n v="10127"/>
    <s v="P032"/>
    <s v="D003"/>
    <n v="10250"/>
    <d v="2015-03-30T00:00:00"/>
    <n v="107226"/>
    <s v="female"/>
    <d v="1978-05-02T00:00:00"/>
    <s v="Widowed"/>
    <s v="US Citizen"/>
    <x v="3"/>
    <s v="MA"/>
    <n v="2453"/>
    <m/>
    <s v="N/A-StillEmployed"/>
    <x v="0"/>
    <x v="3"/>
    <s v="Fully Meets"/>
    <n v="4.2"/>
    <n v="4"/>
    <d v="2019-02-05T00:00:00"/>
    <n v="7"/>
    <x v="15"/>
    <x v="1"/>
    <s v="Peter Monroe"/>
    <n v="45"/>
    <x v="1"/>
    <x v="1"/>
  </r>
  <r>
    <s v="Whittier, Scott"/>
    <n v="10072"/>
    <s v="P023"/>
    <s v="D004"/>
    <n v="10069"/>
    <d v="2011-01-10T00:00:00"/>
    <n v="58371"/>
    <s v="male"/>
    <d v="1987-05-24T00:00:00"/>
    <s v="Single"/>
    <s v="US Citizen"/>
    <x v="0"/>
    <s v="MA"/>
    <n v="2030"/>
    <d v="2014-05-15T00:00:00"/>
    <s v="hours"/>
    <x v="1"/>
    <x v="0"/>
    <s v="Fully Meets"/>
    <n v="5"/>
    <n v="5"/>
    <d v="2014-05-15T00:00:00"/>
    <n v="11"/>
    <x v="0"/>
    <x v="0"/>
    <s v="Webster Butler"/>
    <n v="36"/>
    <x v="1"/>
    <x v="0"/>
  </r>
  <r>
    <s v="Wilber, Barry"/>
    <n v="10048"/>
    <s v="P023"/>
    <s v="D004"/>
    <n v="10002"/>
    <d v="2011-05-16T00:00:00"/>
    <n v="55140"/>
    <s v="male"/>
    <d v="1965-09-09T00:00:00"/>
    <s v="Married"/>
    <s v="Eligible NonCitizen"/>
    <x v="0"/>
    <s v="MA"/>
    <n v="2324"/>
    <d v="2015-09-07T00:00:00"/>
    <s v="unhappy"/>
    <x v="1"/>
    <x v="7"/>
    <s v="Fully Meets"/>
    <n v="5"/>
    <n v="3"/>
    <d v="2015-02-15T00:00:00"/>
    <n v="7"/>
    <x v="0"/>
    <x v="0"/>
    <s v="Amy Dunn"/>
    <n v="57"/>
    <x v="0"/>
    <x v="0"/>
  </r>
  <r>
    <s v="Wilkes, Annie"/>
    <n v="10204"/>
    <s v="P023"/>
    <s v="D004"/>
    <n v="10062"/>
    <d v="2011-01-10T00:00:00"/>
    <n v="58062"/>
    <s v="female"/>
    <d v="1983-07-30T00:00:00"/>
    <s v="Divorced"/>
    <s v="US Citizen"/>
    <x v="0"/>
    <s v="MA"/>
    <n v="1876"/>
    <d v="2012-05-14T00:00:00"/>
    <s v="Another position"/>
    <x v="1"/>
    <x v="2"/>
    <s v="Fully Meets"/>
    <n v="3.6"/>
    <n v="5"/>
    <d v="2011-02-06T00:00:00"/>
    <n v="9"/>
    <x v="0"/>
    <x v="0"/>
    <s v="Ketsia Liebig"/>
    <n v="40"/>
    <x v="1"/>
    <x v="1"/>
  </r>
  <r>
    <s v="Williams, Jacquelyn  "/>
    <n v="10264"/>
    <s v="P023"/>
    <s v="D004"/>
    <n v="10062"/>
    <d v="2012-01-09T00:00:00"/>
    <n v="59728"/>
    <s v="female"/>
    <d v="1969-10-02T00:00:00"/>
    <s v="Single"/>
    <s v="US Citizen"/>
    <x v="1"/>
    <s v="MA"/>
    <n v="2109"/>
    <d v="2015-06-27T00:00:00"/>
    <s v="relocation out of area"/>
    <x v="1"/>
    <x v="4"/>
    <s v="Fully Meets"/>
    <n v="4.3"/>
    <n v="4"/>
    <d v="2014-06-02T00:00:00"/>
    <n v="16"/>
    <x v="0"/>
    <x v="0"/>
    <s v="Ketsia Liebig"/>
    <n v="53"/>
    <x v="0"/>
    <x v="1"/>
  </r>
  <r>
    <s v="Winthrop, Jordan  "/>
    <n v="10033"/>
    <s v="P024"/>
    <s v="D004"/>
    <n v="10114"/>
    <d v="2013-01-07T00:00:00"/>
    <n v="70507"/>
    <s v="male"/>
    <d v="1958-11-07T00:00:00"/>
    <s v="Single"/>
    <s v="US Citizen"/>
    <x v="0"/>
    <s v="MA"/>
    <n v="2045"/>
    <d v="2016-02-21T00:00:00"/>
    <s v="retiring"/>
    <x v="1"/>
    <x v="0"/>
    <s v="Exceeds"/>
    <n v="5"/>
    <n v="3"/>
    <d v="2016-01-19T00:00:00"/>
    <n v="7"/>
    <x v="2"/>
    <x v="0"/>
    <s v="Brannon Miller"/>
    <n v="64"/>
    <x v="3"/>
    <x v="0"/>
  </r>
  <r>
    <s v="Wolk, Hang  T"/>
    <n v="10174"/>
    <s v="P024"/>
    <s v="D004"/>
    <n v="10252"/>
    <d v="2014-09-29T00:00:00"/>
    <n v="60446"/>
    <s v="female"/>
    <d v="1985-04-20T00:00:00"/>
    <s v="Single"/>
    <s v="US Citizen"/>
    <x v="0"/>
    <s v="MA"/>
    <n v="2302"/>
    <m/>
    <s v="N/A-StillEmployed"/>
    <x v="0"/>
    <x v="0"/>
    <s v="Fully Meets"/>
    <n v="3.4"/>
    <n v="4"/>
    <d v="2019-02-21T00:00:00"/>
    <n v="14"/>
    <x v="2"/>
    <x v="0"/>
    <s v="David Stanley"/>
    <n v="38"/>
    <x v="1"/>
    <x v="1"/>
  </r>
  <r>
    <s v="Woodson, Jason"/>
    <n v="10135"/>
    <s v="P024"/>
    <s v="D004"/>
    <n v="10196"/>
    <d v="2014-07-07T00:00:00"/>
    <n v="65893"/>
    <s v="male"/>
    <d v="1985-05-11T00:00:00"/>
    <s v="Single"/>
    <s v="US Citizen"/>
    <x v="0"/>
    <s v="MA"/>
    <n v="1810"/>
    <m/>
    <s v="N/A-StillEmployed"/>
    <x v="0"/>
    <x v="0"/>
    <s v="Fully Meets"/>
    <n v="4.07"/>
    <n v="4"/>
    <d v="2019-02-28T00:00:00"/>
    <n v="13"/>
    <x v="2"/>
    <x v="0"/>
    <s v="Kissy Sullivan"/>
    <n v="38"/>
    <x v="1"/>
    <x v="0"/>
  </r>
  <r>
    <s v="Ybarra, Catherine "/>
    <n v="10301"/>
    <s v="P023"/>
    <s v="D004"/>
    <n v="10114"/>
    <d v="2008-09-02T00:00:00"/>
    <n v="48513"/>
    <s v="female"/>
    <d v="1982-05-04T00:00:00"/>
    <s v="Single"/>
    <s v="US Citizen"/>
    <x v="3"/>
    <s v="MA"/>
    <n v="2458"/>
    <d v="2015-09-29T00:00:00"/>
    <s v="Another position"/>
    <x v="1"/>
    <x v="2"/>
    <s v="PIP"/>
    <n v="3.2"/>
    <n v="2"/>
    <d v="2015-09-02T00:00:00"/>
    <n v="4"/>
    <x v="0"/>
    <x v="0"/>
    <s v="Brannon Miller"/>
    <n v="41"/>
    <x v="1"/>
    <x v="1"/>
  </r>
  <r>
    <s v="Zamora, Jennifer"/>
    <n v="10010"/>
    <s v="P006"/>
    <s v="D003"/>
    <n v="10175"/>
    <d v="2010-04-10T00:00:00"/>
    <n v="220450"/>
    <s v="female"/>
    <d v="1979-08-30T00:00:00"/>
    <s v="Single"/>
    <s v="US Citizen"/>
    <x v="0"/>
    <s v="MA"/>
    <n v="2067"/>
    <m/>
    <s v="N/A-StillEmployed"/>
    <x v="0"/>
    <x v="3"/>
    <s v="Exceeds"/>
    <n v="4.5999999999999996"/>
    <n v="5"/>
    <d v="2019-02-21T00:00:00"/>
    <n v="16"/>
    <x v="31"/>
    <x v="1"/>
    <s v="Janet King"/>
    <n v="43"/>
    <x v="1"/>
    <x v="1"/>
  </r>
  <r>
    <s v="Zhou, Julia"/>
    <n v="10043"/>
    <s v="P007"/>
    <s v="D003"/>
    <n v="10084"/>
    <d v="2015-03-30T00:00:00"/>
    <n v="89292"/>
    <s v="female"/>
    <d v="1979-02-24T00:00:00"/>
    <s v="Single"/>
    <s v="US Citizen"/>
    <x v="0"/>
    <s v="MA"/>
    <n v="2148"/>
    <m/>
    <s v="N/A-StillEmployed"/>
    <x v="0"/>
    <x v="3"/>
    <s v="Fully Meets"/>
    <n v="5"/>
    <n v="3"/>
    <d v="2019-02-01T00:00:00"/>
    <n v="11"/>
    <x v="5"/>
    <x v="1"/>
    <s v="Simon Roup"/>
    <n v="44"/>
    <x v="1"/>
    <x v="1"/>
  </r>
  <r>
    <s v="Zima, Colleen"/>
    <n v="10271"/>
    <s v="P023"/>
    <s v="D004"/>
    <n v="10252"/>
    <d v="2014-09-29T00:00:00"/>
    <n v="45046"/>
    <s v="female"/>
    <d v="1978-08-17T00:00:00"/>
    <s v="Widowed"/>
    <s v="US Citizen"/>
    <x v="3"/>
    <s v="MA"/>
    <n v="1730"/>
    <m/>
    <s v="N/A-StillEmployed"/>
    <x v="0"/>
    <x v="0"/>
    <s v="Fully Meets"/>
    <n v="4.5"/>
    <n v="5"/>
    <d v="2019-01-30T00:00:00"/>
    <n v="2"/>
    <x v="0"/>
    <x v="0"/>
    <s v="David Stanley"/>
    <n v="44"/>
    <x v="1"/>
    <x v="1"/>
  </r>
  <r>
    <m/>
    <m/>
    <m/>
    <m/>
    <m/>
    <m/>
    <m/>
    <m/>
    <m/>
    <m/>
    <m/>
    <x v="6"/>
    <m/>
    <m/>
    <m/>
    <m/>
    <x v="3"/>
    <x v="9"/>
    <m/>
    <m/>
    <m/>
    <m/>
    <m/>
    <x v="32"/>
    <x v="6"/>
    <m/>
    <m/>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0BBE04-8A60-4E17-AFF4-878E091D1327}" name="PT_Position"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8" rowHeaderCaption="Department">
  <location ref="X11:Z41" firstHeaderRow="0" firstDataRow="1" firstDataCol="1" rowPageCount="1" colPageCount="1"/>
  <pivotFields count="2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34">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x="32"/>
        <item t="default"/>
      </items>
      <autoSortScope>
        <pivotArea dataOnly="0" outline="0" fieldPosition="0">
          <references count="1">
            <reference field="4294967294" count="1" selected="0">
              <x v="0"/>
            </reference>
          </references>
        </pivotArea>
      </autoSortScope>
    </pivotField>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s>
  <rowFields count="1">
    <field x="23"/>
  </rowFields>
  <rowItems count="30">
    <i>
      <x v="22"/>
    </i>
    <i>
      <x v="23"/>
    </i>
    <i>
      <x v="2"/>
    </i>
    <i>
      <x v="21"/>
    </i>
    <i>
      <x v="17"/>
    </i>
    <i>
      <x v="6"/>
    </i>
    <i>
      <x v="27"/>
    </i>
    <i>
      <x v="31"/>
    </i>
    <i>
      <x v="3"/>
    </i>
    <i>
      <x v="18"/>
    </i>
    <i>
      <x v="25"/>
    </i>
    <i>
      <x/>
    </i>
    <i>
      <x v="24"/>
    </i>
    <i>
      <x v="29"/>
    </i>
    <i>
      <x v="9"/>
    </i>
    <i>
      <x v="13"/>
    </i>
    <i>
      <x v="10"/>
    </i>
    <i>
      <x v="8"/>
    </i>
    <i>
      <x v="14"/>
    </i>
    <i>
      <x v="30"/>
    </i>
    <i>
      <x v="11"/>
    </i>
    <i>
      <x v="26"/>
    </i>
    <i>
      <x v="4"/>
    </i>
    <i>
      <x v="28"/>
    </i>
    <i>
      <x v="5"/>
    </i>
    <i>
      <x v="1"/>
    </i>
    <i>
      <x v="19"/>
    </i>
    <i>
      <x v="15"/>
    </i>
    <i>
      <x v="16"/>
    </i>
    <i t="grand">
      <x/>
    </i>
  </rowItems>
  <colFields count="1">
    <field x="-2"/>
  </colFields>
  <colItems count="2">
    <i>
      <x/>
    </i>
    <i i="1">
      <x v="1"/>
    </i>
  </colItems>
  <pageFields count="1">
    <pageField fld="16" hier="-1"/>
  </pageFields>
  <dataFields count="2">
    <dataField name="No. of Employee" fld="1" subtotal="count" baseField="24" baseItem="1" numFmtId="3"/>
    <dataField name="%" fld="16" subtotal="count" showDataAs="percentOfTotal" baseField="0" baseItem="0" numFmtId="166"/>
  </dataFields>
  <formats count="2">
    <format dxfId="13">
      <pivotArea outline="0" fieldPosition="0">
        <references count="2">
          <reference field="4294967294" count="1" selected="0">
            <x v="1"/>
          </reference>
          <reference field="23" count="1" selected="0">
            <x v="0"/>
          </reference>
        </references>
      </pivotArea>
    </format>
    <format dxfId="12">
      <pivotArea outline="0" fieldPosition="0">
        <references count="1">
          <reference field="4294967294" count="1">
            <x v="1"/>
          </reference>
        </references>
      </pivotArea>
    </format>
  </formats>
  <chartFormats count="31">
    <chartFormat chart="7" format="62" series="1">
      <pivotArea type="data" outline="0" fieldPosition="0">
        <references count="1">
          <reference field="4294967294" count="1" selected="0">
            <x v="0"/>
          </reference>
        </references>
      </pivotArea>
    </chartFormat>
    <chartFormat chart="7" format="63" series="1">
      <pivotArea type="data" outline="0" fieldPosition="0">
        <references count="1">
          <reference field="4294967294" count="1" selected="0">
            <x v="1"/>
          </reference>
        </references>
      </pivotArea>
    </chartFormat>
    <chartFormat chart="7" format="64">
      <pivotArea type="data" outline="0" fieldPosition="0">
        <references count="2">
          <reference field="4294967294" count="1" selected="0">
            <x v="0"/>
          </reference>
          <reference field="23" count="1" selected="0">
            <x v="22"/>
          </reference>
        </references>
      </pivotArea>
    </chartFormat>
    <chartFormat chart="7" format="65">
      <pivotArea type="data" outline="0" fieldPosition="0">
        <references count="2">
          <reference field="4294967294" count="1" selected="0">
            <x v="0"/>
          </reference>
          <reference field="23" count="1" selected="0">
            <x v="23"/>
          </reference>
        </references>
      </pivotArea>
    </chartFormat>
    <chartFormat chart="7" format="66">
      <pivotArea type="data" outline="0" fieldPosition="0">
        <references count="2">
          <reference field="4294967294" count="1" selected="0">
            <x v="0"/>
          </reference>
          <reference field="23" count="1" selected="0">
            <x v="2"/>
          </reference>
        </references>
      </pivotArea>
    </chartFormat>
    <chartFormat chart="7" format="67">
      <pivotArea type="data" outline="0" fieldPosition="0">
        <references count="2">
          <reference field="4294967294" count="1" selected="0">
            <x v="0"/>
          </reference>
          <reference field="23" count="1" selected="0">
            <x v="21"/>
          </reference>
        </references>
      </pivotArea>
    </chartFormat>
    <chartFormat chart="7" format="68">
      <pivotArea type="data" outline="0" fieldPosition="0">
        <references count="2">
          <reference field="4294967294" count="1" selected="0">
            <x v="0"/>
          </reference>
          <reference field="23" count="1" selected="0">
            <x v="17"/>
          </reference>
        </references>
      </pivotArea>
    </chartFormat>
    <chartFormat chart="7" format="69">
      <pivotArea type="data" outline="0" fieldPosition="0">
        <references count="2">
          <reference field="4294967294" count="1" selected="0">
            <x v="0"/>
          </reference>
          <reference field="23" count="1" selected="0">
            <x v="6"/>
          </reference>
        </references>
      </pivotArea>
    </chartFormat>
    <chartFormat chart="7" format="70">
      <pivotArea type="data" outline="0" fieldPosition="0">
        <references count="2">
          <reference field="4294967294" count="1" selected="0">
            <x v="0"/>
          </reference>
          <reference field="23" count="1" selected="0">
            <x v="27"/>
          </reference>
        </references>
      </pivotArea>
    </chartFormat>
    <chartFormat chart="7" format="71">
      <pivotArea type="data" outline="0" fieldPosition="0">
        <references count="2">
          <reference field="4294967294" count="1" selected="0">
            <x v="0"/>
          </reference>
          <reference field="23" count="1" selected="0">
            <x v="31"/>
          </reference>
        </references>
      </pivotArea>
    </chartFormat>
    <chartFormat chart="7" format="72">
      <pivotArea type="data" outline="0" fieldPosition="0">
        <references count="2">
          <reference field="4294967294" count="1" selected="0">
            <x v="0"/>
          </reference>
          <reference field="23" count="1" selected="0">
            <x v="3"/>
          </reference>
        </references>
      </pivotArea>
    </chartFormat>
    <chartFormat chart="7" format="73">
      <pivotArea type="data" outline="0" fieldPosition="0">
        <references count="2">
          <reference field="4294967294" count="1" selected="0">
            <x v="0"/>
          </reference>
          <reference field="23" count="1" selected="0">
            <x v="18"/>
          </reference>
        </references>
      </pivotArea>
    </chartFormat>
    <chartFormat chart="7" format="74">
      <pivotArea type="data" outline="0" fieldPosition="0">
        <references count="2">
          <reference field="4294967294" count="1" selected="0">
            <x v="0"/>
          </reference>
          <reference field="23" count="1" selected="0">
            <x v="25"/>
          </reference>
        </references>
      </pivotArea>
    </chartFormat>
    <chartFormat chart="7" format="75">
      <pivotArea type="data" outline="0" fieldPosition="0">
        <references count="2">
          <reference field="4294967294" count="1" selected="0">
            <x v="0"/>
          </reference>
          <reference field="23" count="1" selected="0">
            <x v="0"/>
          </reference>
        </references>
      </pivotArea>
    </chartFormat>
    <chartFormat chart="7" format="76">
      <pivotArea type="data" outline="0" fieldPosition="0">
        <references count="2">
          <reference field="4294967294" count="1" selected="0">
            <x v="0"/>
          </reference>
          <reference field="23" count="1" selected="0">
            <x v="24"/>
          </reference>
        </references>
      </pivotArea>
    </chartFormat>
    <chartFormat chart="7" format="77">
      <pivotArea type="data" outline="0" fieldPosition="0">
        <references count="2">
          <reference field="4294967294" count="1" selected="0">
            <x v="0"/>
          </reference>
          <reference field="23" count="1" selected="0">
            <x v="29"/>
          </reference>
        </references>
      </pivotArea>
    </chartFormat>
    <chartFormat chart="7" format="78">
      <pivotArea type="data" outline="0" fieldPosition="0">
        <references count="2">
          <reference field="4294967294" count="1" selected="0">
            <x v="0"/>
          </reference>
          <reference field="23" count="1" selected="0">
            <x v="9"/>
          </reference>
        </references>
      </pivotArea>
    </chartFormat>
    <chartFormat chart="7" format="79">
      <pivotArea type="data" outline="0" fieldPosition="0">
        <references count="2">
          <reference field="4294967294" count="1" selected="0">
            <x v="0"/>
          </reference>
          <reference field="23" count="1" selected="0">
            <x v="13"/>
          </reference>
        </references>
      </pivotArea>
    </chartFormat>
    <chartFormat chart="7" format="80">
      <pivotArea type="data" outline="0" fieldPosition="0">
        <references count="2">
          <reference field="4294967294" count="1" selected="0">
            <x v="0"/>
          </reference>
          <reference field="23" count="1" selected="0">
            <x v="10"/>
          </reference>
        </references>
      </pivotArea>
    </chartFormat>
    <chartFormat chart="7" format="81">
      <pivotArea type="data" outline="0" fieldPosition="0">
        <references count="2">
          <reference field="4294967294" count="1" selected="0">
            <x v="0"/>
          </reference>
          <reference field="23" count="1" selected="0">
            <x v="8"/>
          </reference>
        </references>
      </pivotArea>
    </chartFormat>
    <chartFormat chart="7" format="82">
      <pivotArea type="data" outline="0" fieldPosition="0">
        <references count="2">
          <reference field="4294967294" count="1" selected="0">
            <x v="0"/>
          </reference>
          <reference field="23" count="1" selected="0">
            <x v="14"/>
          </reference>
        </references>
      </pivotArea>
    </chartFormat>
    <chartFormat chart="7" format="83">
      <pivotArea type="data" outline="0" fieldPosition="0">
        <references count="2">
          <reference field="4294967294" count="1" selected="0">
            <x v="0"/>
          </reference>
          <reference field="23" count="1" selected="0">
            <x v="30"/>
          </reference>
        </references>
      </pivotArea>
    </chartFormat>
    <chartFormat chart="7" format="84">
      <pivotArea type="data" outline="0" fieldPosition="0">
        <references count="2">
          <reference field="4294967294" count="1" selected="0">
            <x v="0"/>
          </reference>
          <reference field="23" count="1" selected="0">
            <x v="11"/>
          </reference>
        </references>
      </pivotArea>
    </chartFormat>
    <chartFormat chart="7" format="85">
      <pivotArea type="data" outline="0" fieldPosition="0">
        <references count="2">
          <reference field="4294967294" count="1" selected="0">
            <x v="0"/>
          </reference>
          <reference field="23" count="1" selected="0">
            <x v="26"/>
          </reference>
        </references>
      </pivotArea>
    </chartFormat>
    <chartFormat chart="7" format="86">
      <pivotArea type="data" outline="0" fieldPosition="0">
        <references count="2">
          <reference field="4294967294" count="1" selected="0">
            <x v="0"/>
          </reference>
          <reference field="23" count="1" selected="0">
            <x v="4"/>
          </reference>
        </references>
      </pivotArea>
    </chartFormat>
    <chartFormat chart="7" format="87">
      <pivotArea type="data" outline="0" fieldPosition="0">
        <references count="2">
          <reference field="4294967294" count="1" selected="0">
            <x v="0"/>
          </reference>
          <reference field="23" count="1" selected="0">
            <x v="28"/>
          </reference>
        </references>
      </pivotArea>
    </chartFormat>
    <chartFormat chart="7" format="88">
      <pivotArea type="data" outline="0" fieldPosition="0">
        <references count="2">
          <reference field="4294967294" count="1" selected="0">
            <x v="0"/>
          </reference>
          <reference field="23" count="1" selected="0">
            <x v="5"/>
          </reference>
        </references>
      </pivotArea>
    </chartFormat>
    <chartFormat chart="7" format="89">
      <pivotArea type="data" outline="0" fieldPosition="0">
        <references count="2">
          <reference field="4294967294" count="1" selected="0">
            <x v="0"/>
          </reference>
          <reference field="23" count="1" selected="0">
            <x v="1"/>
          </reference>
        </references>
      </pivotArea>
    </chartFormat>
    <chartFormat chart="7" format="90">
      <pivotArea type="data" outline="0" fieldPosition="0">
        <references count="2">
          <reference field="4294967294" count="1" selected="0">
            <x v="0"/>
          </reference>
          <reference field="23" count="1" selected="0">
            <x v="19"/>
          </reference>
        </references>
      </pivotArea>
    </chartFormat>
    <chartFormat chart="7" format="91">
      <pivotArea type="data" outline="0" fieldPosition="0">
        <references count="2">
          <reference field="4294967294" count="1" selected="0">
            <x v="0"/>
          </reference>
          <reference field="23" count="1" selected="0">
            <x v="15"/>
          </reference>
        </references>
      </pivotArea>
    </chartFormat>
    <chartFormat chart="7" format="92">
      <pivotArea type="data" outline="0" fieldPosition="0">
        <references count="2">
          <reference field="4294967294" count="1" selected="0">
            <x v="0"/>
          </reference>
          <reference field="2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1E3C69-908A-4510-9474-5B674EBCE65B}" name="PT_Total No Emp"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5" rowHeaderCaption="Department">
  <location ref="F12:F13" firstHeaderRow="1" firstDataRow="1" firstDataCol="0" rowPageCount="1" colPageCount="1"/>
  <pivotFields count="29">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x="0"/>
        <item x="2"/>
        <item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16" hier="-1"/>
  </pageFields>
  <dataFields count="1">
    <dataField name="Total No. Employe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2EE3CF-5A06-48B0-A597-4083401A0B00}" name="PT_Resign"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5" rowHeaderCaption="Department">
  <location ref="K12:K13" firstHeaderRow="1" firstDataRow="1" firstDataCol="0" rowPageCount="1" colPageCount="1"/>
  <pivotFields count="29">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0"/>
        <item x="2"/>
        <item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16" hier="-1"/>
  </pageFields>
  <dataFields count="1">
    <dataField name="Total No. Employe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045428-817F-474A-894C-B2F07ECC4933}" name="PT_Department"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4" rowHeaderCaption="Department">
  <location ref="T11:U17" firstHeaderRow="1" firstDataRow="1" firstDataCol="1" rowPageCount="1" colPageCount="1"/>
  <pivotFields count="2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x="3"/>
        <item x="5"/>
        <item x="1"/>
        <item m="1" x="8"/>
        <item x="4"/>
        <item x="2"/>
        <item h="1" x="6"/>
        <item h="1" m="1" x="9"/>
        <item h="1" m="1" x="7"/>
        <item h="1" x="0"/>
        <item t="default"/>
      </items>
    </pivotField>
    <pivotField compact="0" outline="0" showAll="0"/>
    <pivotField compact="0" outline="0" showAll="0"/>
    <pivotField compact="0" outline="0" showAll="0"/>
    <pivotField compact="0" outline="0" showAll="0"/>
  </pivotFields>
  <rowFields count="1">
    <field x="24"/>
  </rowFields>
  <rowItems count="6">
    <i>
      <x/>
    </i>
    <i>
      <x v="1"/>
    </i>
    <i>
      <x v="2"/>
    </i>
    <i>
      <x v="4"/>
    </i>
    <i>
      <x v="5"/>
    </i>
    <i t="grand">
      <x/>
    </i>
  </rowItems>
  <colItems count="1">
    <i/>
  </colItems>
  <pageFields count="1">
    <pageField fld="16" hier="-1"/>
  </pageFields>
  <dataFields count="1">
    <dataField name="No. of Employee" fld="1" subtotal="count" baseField="24"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0EA886-840B-42F9-B40F-4D485679A3E3}" name="PT_Age Bracket"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9" rowHeaderCaption="Department">
  <location ref="AH12:AJ17" firstHeaderRow="0" firstDataRow="1" firstDataCol="1" rowPageCount="1" colPageCount="1"/>
  <pivotFields count="2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2"/>
        <item x="1"/>
        <item x="0"/>
        <item x="3"/>
        <item x="4"/>
        <item t="default"/>
      </items>
    </pivotField>
    <pivotField compact="0" outline="0" showAll="0"/>
  </pivotFields>
  <rowFields count="1">
    <field x="27"/>
  </rowFields>
  <rowItems count="5">
    <i>
      <x/>
    </i>
    <i>
      <x v="1"/>
    </i>
    <i>
      <x v="2"/>
    </i>
    <i>
      <x v="3"/>
    </i>
    <i t="grand">
      <x/>
    </i>
  </rowItems>
  <colFields count="1">
    <field x="-2"/>
  </colFields>
  <colItems count="2">
    <i>
      <x/>
    </i>
    <i i="1">
      <x v="1"/>
    </i>
  </colItems>
  <pageFields count="1">
    <pageField fld="16" hier="-1"/>
  </pageFields>
  <dataFields count="2">
    <dataField name="No. of Emp" fld="1" subtotal="count" baseField="27" baseItem="0"/>
    <dataField name="%" fld="1" showDataAs="percentOfTotal" baseField="0" baseItem="0" numFmtId="166"/>
  </dataFields>
  <chartFormats count="6">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 chart="18" format="4">
      <pivotArea type="data" outline="0" fieldPosition="0">
        <references count="2">
          <reference field="4294967294" count="1" selected="0">
            <x v="0"/>
          </reference>
          <reference field="27" count="1" selected="0">
            <x v="0"/>
          </reference>
        </references>
      </pivotArea>
    </chartFormat>
    <chartFormat chart="18" format="5">
      <pivotArea type="data" outline="0" fieldPosition="0">
        <references count="2">
          <reference field="4294967294" count="1" selected="0">
            <x v="0"/>
          </reference>
          <reference field="27" count="1" selected="0">
            <x v="1"/>
          </reference>
        </references>
      </pivotArea>
    </chartFormat>
    <chartFormat chart="18" format="6">
      <pivotArea type="data" outline="0" fieldPosition="0">
        <references count="2">
          <reference field="4294967294" count="1" selected="0">
            <x v="0"/>
          </reference>
          <reference field="27" count="1" selected="0">
            <x v="2"/>
          </reference>
        </references>
      </pivotArea>
    </chartFormat>
    <chartFormat chart="18" format="7">
      <pivotArea type="data" outline="0" fieldPosition="0">
        <references count="2">
          <reference field="4294967294" count="1" selected="0">
            <x v="0"/>
          </reference>
          <reference field="2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514062-36F2-4EC7-83CD-636D4C8CED0B}" name="PT_ Race"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24" rowHeaderCaption="Department">
  <location ref="AR12:AT19" firstHeaderRow="0" firstDataRow="1" firstDataCol="1" rowPageCount="1" colPageCount="1"/>
  <pivotFields count="2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8">
        <item x="4"/>
        <item x="3"/>
        <item x="1"/>
        <item x="5"/>
        <item x="2"/>
        <item x="0"/>
        <item x="6"/>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axis="axisPage"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7">
    <i>
      <x v="5"/>
    </i>
    <i>
      <x v="2"/>
    </i>
    <i>
      <x v="1"/>
    </i>
    <i>
      <x v="4"/>
    </i>
    <i>
      <x/>
    </i>
    <i>
      <x v="3"/>
    </i>
    <i t="grand">
      <x/>
    </i>
  </rowItems>
  <colFields count="1">
    <field x="-2"/>
  </colFields>
  <colItems count="2">
    <i>
      <x/>
    </i>
    <i i="1">
      <x v="1"/>
    </i>
  </colItems>
  <pageFields count="1">
    <pageField fld="16" hier="-1"/>
  </pageFields>
  <dataFields count="2">
    <dataField name="Absences " fld="22" baseField="0" baseItem="0"/>
    <dataField name=" Race" fld="11" subtotal="count" baseField="10" baseItem="2"/>
  </dataFields>
  <chartFormats count="2">
    <chartFormat chart="23" format="4"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CBDA92-DCB5-41FA-96C4-4DD1D8D86F97}" name="PT_Active Emp"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5" rowHeaderCaption="Department">
  <location ref="B12:B13" firstHeaderRow="1" firstDataRow="1" firstDataCol="0" rowPageCount="1" colPageCount="1"/>
  <pivotFields count="2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s>
  <rowItems count="1">
    <i/>
  </rowItems>
  <colItems count="1">
    <i/>
  </colItems>
  <pageFields count="1">
    <pageField fld="16" hier="-1"/>
  </pageFields>
  <dataFields count="1">
    <dataField name="No. of Employee" fld="1" subtotal="count" baseField="24" baseItem="1" numFmtId="3"/>
  </dataFields>
  <chartFormats count="3">
    <chartFormat chart="4" format="0" series="1">
      <pivotArea type="data" outline="0" fieldPosition="0">
        <references count="1">
          <reference field="4294967294" count="1" selected="0">
            <x v="0"/>
          </reference>
        </references>
      </pivotArea>
    </chartFormat>
    <chartFormat chart="7" format="62"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3AD8F0-40AE-42CF-85EB-150D68FE4DED}" name="PT_Employee Satisfaction"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7" rowHeaderCaption="Department">
  <location ref="O12:O13" firstHeaderRow="1" firstDataRow="1" firstDataCol="0" rowPageCount="1" colPageCount="1"/>
  <pivotFields count="2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x="0"/>
        <item x="2"/>
        <item x="1"/>
        <item h="1" x="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16" hier="-1"/>
  </pageFields>
  <dataFields count="1">
    <dataField name="Average of EmpSatisfaction" fld="20" subtotal="average" baseField="0" baseItem="54127264"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B04533-741E-40F1-AEE4-132ED0AB7406}" name="PT_ Recruitment source"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23" rowHeaderCaption="Department">
  <location ref="AM12:AO23" firstHeaderRow="0" firstDataRow="1" firstDataCol="1"/>
  <pivotFields count="2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name="Recruitment Source" axis="axisRow" dataField="1" compact="0" outline="0" showAll="0" sortType="descending">
      <items count="11">
        <item x="6"/>
        <item x="4"/>
        <item x="3"/>
        <item x="2"/>
        <item x="1"/>
        <item x="0"/>
        <item x="5"/>
        <item x="8"/>
        <item x="7"/>
        <item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
  </rowFields>
  <rowItems count="11">
    <i>
      <x v="4"/>
    </i>
    <i>
      <x v="5"/>
    </i>
    <i>
      <x v="3"/>
    </i>
    <i>
      <x v="2"/>
    </i>
    <i>
      <x v="1"/>
    </i>
    <i>
      <x/>
    </i>
    <i>
      <x v="8"/>
    </i>
    <i>
      <x v="7"/>
    </i>
    <i>
      <x v="6"/>
    </i>
    <i>
      <x v="9"/>
    </i>
    <i t="grand">
      <x/>
    </i>
  </rowItems>
  <colFields count="1">
    <field x="-2"/>
  </colFields>
  <colItems count="2">
    <i>
      <x/>
    </i>
    <i i="1">
      <x v="1"/>
    </i>
  </colItems>
  <dataFields count="2">
    <dataField name="No. Recruitment Source" fld="17" subtotal="count" baseField="0" baseItem="0"/>
    <dataField name="%" fld="17" subtotal="count" showDataAs="percentOfTotal" baseField="0" baseItem="0" numFmtId="9"/>
  </dataFields>
  <chartFormats count="12">
    <chartFormat chart="22" format="22" series="1">
      <pivotArea type="data" outline="0" fieldPosition="0">
        <references count="1">
          <reference field="4294967294" count="1" selected="0">
            <x v="0"/>
          </reference>
        </references>
      </pivotArea>
    </chartFormat>
    <chartFormat chart="22" format="23" series="1">
      <pivotArea type="data" outline="0" fieldPosition="0">
        <references count="1">
          <reference field="4294967294" count="1" selected="0">
            <x v="1"/>
          </reference>
        </references>
      </pivotArea>
    </chartFormat>
    <chartFormat chart="22" format="24">
      <pivotArea type="data" outline="0" fieldPosition="0">
        <references count="2">
          <reference field="4294967294" count="1" selected="0">
            <x v="0"/>
          </reference>
          <reference field="17" count="1" selected="0">
            <x v="4"/>
          </reference>
        </references>
      </pivotArea>
    </chartFormat>
    <chartFormat chart="22" format="25">
      <pivotArea type="data" outline="0" fieldPosition="0">
        <references count="2">
          <reference field="4294967294" count="1" selected="0">
            <x v="0"/>
          </reference>
          <reference field="17" count="1" selected="0">
            <x v="5"/>
          </reference>
        </references>
      </pivotArea>
    </chartFormat>
    <chartFormat chart="22" format="26">
      <pivotArea type="data" outline="0" fieldPosition="0">
        <references count="2">
          <reference field="4294967294" count="1" selected="0">
            <x v="0"/>
          </reference>
          <reference field="17" count="1" selected="0">
            <x v="3"/>
          </reference>
        </references>
      </pivotArea>
    </chartFormat>
    <chartFormat chart="22" format="27">
      <pivotArea type="data" outline="0" fieldPosition="0">
        <references count="2">
          <reference field="4294967294" count="1" selected="0">
            <x v="0"/>
          </reference>
          <reference field="17" count="1" selected="0">
            <x v="2"/>
          </reference>
        </references>
      </pivotArea>
    </chartFormat>
    <chartFormat chart="22" format="28">
      <pivotArea type="data" outline="0" fieldPosition="0">
        <references count="2">
          <reference field="4294967294" count="1" selected="0">
            <x v="0"/>
          </reference>
          <reference field="17" count="1" selected="0">
            <x v="1"/>
          </reference>
        </references>
      </pivotArea>
    </chartFormat>
    <chartFormat chart="22" format="29">
      <pivotArea type="data" outline="0" fieldPosition="0">
        <references count="2">
          <reference field="4294967294" count="1" selected="0">
            <x v="0"/>
          </reference>
          <reference field="17" count="1" selected="0">
            <x v="0"/>
          </reference>
        </references>
      </pivotArea>
    </chartFormat>
    <chartFormat chart="22" format="30">
      <pivotArea type="data" outline="0" fieldPosition="0">
        <references count="2">
          <reference field="4294967294" count="1" selected="0">
            <x v="0"/>
          </reference>
          <reference field="17" count="1" selected="0">
            <x v="8"/>
          </reference>
        </references>
      </pivotArea>
    </chartFormat>
    <chartFormat chart="22" format="31">
      <pivotArea type="data" outline="0" fieldPosition="0">
        <references count="2">
          <reference field="4294967294" count="1" selected="0">
            <x v="0"/>
          </reference>
          <reference field="17" count="1" selected="0">
            <x v="7"/>
          </reference>
        </references>
      </pivotArea>
    </chartFormat>
    <chartFormat chart="22" format="32">
      <pivotArea type="data" outline="0" fieldPosition="0">
        <references count="2">
          <reference field="4294967294" count="1" selected="0">
            <x v="0"/>
          </reference>
          <reference field="17" count="1" selected="0">
            <x v="6"/>
          </reference>
        </references>
      </pivotArea>
    </chartFormat>
    <chartFormat chart="22" format="33">
      <pivotArea type="data" outline="0" fieldPosition="0">
        <references count="2">
          <reference field="4294967294" count="1" selected="0">
            <x v="0"/>
          </reference>
          <reference field="1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798DF2-AC0A-4A00-A984-C81F4FBFB771}" name="PT_ Age"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5" rowHeaderCaption="Department">
  <location ref="AC11:AE14" firstHeaderRow="0" firstDataRow="1" firstDataCol="1" rowPageCount="1" colPageCount="1"/>
  <pivotFields count="2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dataField="1" compact="0" outline="0" multipleItemSelectionAllowed="1" showAll="0">
      <items count="5">
        <item x="0"/>
        <item h="1" x="2"/>
        <item h="1" x="1"/>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axis="axisRow" compact="0" outline="0" showAll="0">
      <items count="4">
        <item x="1"/>
        <item x="0"/>
        <item h="1" x="2"/>
        <item t="default"/>
      </items>
    </pivotField>
  </pivotFields>
  <rowFields count="1">
    <field x="28"/>
  </rowFields>
  <rowItems count="3">
    <i>
      <x/>
    </i>
    <i>
      <x v="1"/>
    </i>
    <i t="grand">
      <x/>
    </i>
  </rowItems>
  <colFields count="1">
    <field x="-2"/>
  </colFields>
  <colItems count="2">
    <i>
      <x/>
    </i>
    <i i="1">
      <x v="1"/>
    </i>
  </colItems>
  <pageFields count="1">
    <pageField fld="16" hier="-1"/>
  </pageFields>
  <dataFields count="2">
    <dataField name="No. of Employee" fld="1" subtotal="count" baseField="24" baseItem="1" numFmtId="3"/>
    <dataField name="%" fld="16" subtotal="count" showDataAs="percentOfTotal" baseField="0" baseItem="0" numFmtId="166"/>
  </dataFields>
  <formats count="1">
    <format dxfId="14">
      <pivotArea outline="0" fieldPosition="0">
        <references count="1">
          <reference field="4294967294" count="1">
            <x v="1"/>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62" series="1">
      <pivotArea type="data" outline="0" fieldPosition="0">
        <references count="1">
          <reference field="4294967294" count="1" selected="0">
            <x v="0"/>
          </reference>
        </references>
      </pivotArea>
    </chartFormat>
    <chartFormat chart="7" format="63" series="1">
      <pivotArea type="data" outline="0" fieldPosition="0">
        <references count="1">
          <reference field="429496729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28" count="1" selected="0">
            <x v="0"/>
          </reference>
        </references>
      </pivotArea>
    </chartFormat>
    <chartFormat chart="14" format="12">
      <pivotArea type="data" outline="0" fieldPosition="0">
        <references count="2">
          <reference field="4294967294" count="1" selected="0">
            <x v="0"/>
          </reference>
          <reference field="28" count="1" selected="0">
            <x v="1"/>
          </reference>
        </references>
      </pivotArea>
    </chartFormat>
    <chartFormat chart="14" format="13" series="1">
      <pivotArea type="data" outline="0" fieldPosition="0">
        <references count="1">
          <reference field="4294967294" count="1" selected="0">
            <x v="1"/>
          </reference>
        </references>
      </pivotArea>
    </chartFormat>
    <chartFormat chart="14" format="14">
      <pivotArea type="data" outline="0" fieldPosition="0">
        <references count="2">
          <reference field="4294967294" count="1" selected="0">
            <x v="1"/>
          </reference>
          <reference field="28" count="1" selected="0">
            <x v="0"/>
          </reference>
        </references>
      </pivotArea>
    </chartFormat>
    <chartFormat chart="14" format="15">
      <pivotArea type="data" outline="0" fieldPosition="0">
        <references count="2">
          <reference field="4294967294" count="1" selected="0">
            <x v="1"/>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513567-06EE-4C33-8D8A-2C87BBA7EE33}" name="HR_Data" displayName="HR_Data" ref="A1:AC312" totalsRowShown="0">
  <autoFilter ref="A1:AC312" xr:uid="{00000000-0001-0000-0000-000000000000}"/>
  <tableColumns count="29">
    <tableColumn id="1" xr3:uid="{5563CFAC-50E7-4FA0-9D97-BBE51D97F169}" name="Name"/>
    <tableColumn id="2" xr3:uid="{A99E5033-DD3C-45C6-B423-3CDE5648664B}" name="EmpID"/>
    <tableColumn id="3" xr3:uid="{962E5545-6A1F-48CE-B41D-93062EAF7726}" name="Position ID"/>
    <tableColumn id="4" xr3:uid="{BDD412D8-4369-482C-AA96-8B575D47C2AF}" name="Department ID"/>
    <tableColumn id="5" xr3:uid="{0AB0C670-00F0-41E1-992F-FB2955D09F8C}" name="Manger ID"/>
    <tableColumn id="6" xr3:uid="{4D16B807-0B9A-497C-9D5F-F793C3CACC62}" name="DateofHire" dataDxfId="11"/>
    <tableColumn id="7" xr3:uid="{5E4A2B6C-A5F5-4B77-B71A-F7AFD00996B6}" name="Salary" dataDxfId="10"/>
    <tableColumn id="8" xr3:uid="{A4F66FF0-91DB-4A20-BD2C-95AD8D123779}" name="Sex"/>
    <tableColumn id="9" xr3:uid="{0C828E0C-8660-478D-9790-F479D140061B}" name="DOB" dataDxfId="9"/>
    <tableColumn id="10" xr3:uid="{F5D742DD-F441-4256-863E-50FE08B7C624}" name="MaritalDesc"/>
    <tableColumn id="11" xr3:uid="{EC90F7C5-B170-4DB2-BDD5-569A8EBA3040}" name="CitizenDesc"/>
    <tableColumn id="12" xr3:uid="{F5132845-3BB3-43FD-9257-321739E29C00}" name="RaceDesc"/>
    <tableColumn id="13" xr3:uid="{42133CC3-82C5-4420-B4F8-2B530AA2B502}" name="State"/>
    <tableColumn id="14" xr3:uid="{828E0FAD-EAD3-4F14-8203-89D2857FF092}" name="Zip"/>
    <tableColumn id="15" xr3:uid="{90E370C6-9616-44C6-8C2A-4F6E0B444D59}" name="DateofTermination" dataDxfId="8"/>
    <tableColumn id="16" xr3:uid="{5DD36763-A66B-4434-A016-75B07A6E6EF6}" name="TermReason"/>
    <tableColumn id="17" xr3:uid="{EBB8C242-A680-488E-83E4-9B67D15C84D2}" name="EmploymentStatus"/>
    <tableColumn id="18" xr3:uid="{BA3CB85E-DF04-41BC-A8C2-7817EFEA6CAA}" name="RecruitmentSource"/>
    <tableColumn id="19" xr3:uid="{1EB1B506-E0C7-41DB-9603-726285CB6757}" name="PerformanceScore"/>
    <tableColumn id="20" xr3:uid="{60C647A8-0741-4264-9E1D-0C283300869F}" name="EngagementSurvey"/>
    <tableColumn id="21" xr3:uid="{A6A5A36C-3A55-4991-ABE0-BECDE20FFAB9}" name="EmpSatisfaction"/>
    <tableColumn id="22" xr3:uid="{FBAB1EDF-9F41-4F6D-90C5-EA098DF2C2F6}" name="LastPerformanceReview_Date" dataDxfId="7"/>
    <tableColumn id="23" xr3:uid="{90FE722F-981D-4882-80B3-24DF4730F125}" name="Absences" dataDxfId="6"/>
    <tableColumn id="25" xr3:uid="{5A098CF6-C848-49BA-A54E-E2047E97F00E}" name="Position" dataDxfId="5" dataCellStyle="60% - Accent3">
      <calculatedColumnFormula>INDEX(Position!$B:$B,MATCH(C2,Position!$A:$A,0))</calculatedColumnFormula>
    </tableColumn>
    <tableColumn id="26" xr3:uid="{AA6B2491-2AC0-4899-B53F-8D5CC7C70034}" name="Department" dataDxfId="4" dataCellStyle="60% - Accent3">
      <calculatedColumnFormula>INDEX(Department!$B:$B,MATCH(D2,Department!$A:$A,0))</calculatedColumnFormula>
    </tableColumn>
    <tableColumn id="27" xr3:uid="{8FFC5164-E316-4915-AECE-B6E4101353C8}" name="Manager" dataDxfId="3" dataCellStyle="60% - Accent3">
      <calculatedColumnFormula>INDEX(Manager!$B:$B,MATCH(E2,Manager!$A:$A,0))</calculatedColumnFormula>
    </tableColumn>
    <tableColumn id="29" xr3:uid="{92FBD15D-4AB6-470A-AF42-F69907D0E0C8}" name="Age" dataDxfId="2" dataCellStyle="60% - Accent3">
      <calculatedColumnFormula>INT(($AH$1-HR_Data[[#This Row],[DOB]])/365.25)</calculatedColumnFormula>
    </tableColumn>
    <tableColumn id="31" xr3:uid="{CF794D10-F0D6-4379-BC3E-1C21389B4902}" name="Age Bracket" dataDxfId="1" dataCellStyle="60% - Accent3">
      <calculatedColumnFormula>IF(HR_Data[[#This Row],[Age]]&lt;20,"Below 20",IF(HR_Data[[#This Row],[Age]]&lt;30,"20-29",IF(HR_Data[[#This Row],[Age]]&lt;50,"30-49",IF(HR_Data[[#This Row],[Age]]&lt;60,"50-59","60 and Above"))))</calculatedColumnFormula>
    </tableColumn>
    <tableColumn id="32" xr3:uid="{9F93EAEB-EBA3-40F2-86C4-F7CF5686F4D1}" name="Gender" dataDxfId="0" dataCellStyle="60% - Accent3">
      <calculatedColumnFormula>PROPER(HR_Data[[#This Row],[Sex]])</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kaggle.com/datasets/rhuebner/human-resourc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B97A-E0B1-4390-B606-7DE86BF3C775}">
  <sheetPr>
    <tabColor rgb="FF0070C0"/>
  </sheetPr>
  <dimension ref="A1:G9"/>
  <sheetViews>
    <sheetView showGridLines="0" zoomScaleNormal="100" workbookViewId="0">
      <selection activeCell="B3" sqref="B3"/>
    </sheetView>
  </sheetViews>
  <sheetFormatPr defaultRowHeight="15" x14ac:dyDescent="0.25"/>
  <cols>
    <col min="1" max="1" width="36.85546875" style="9" customWidth="1"/>
    <col min="2" max="2" width="101.28515625" style="9" customWidth="1"/>
    <col min="3" max="16384" width="9.140625" style="9"/>
  </cols>
  <sheetData>
    <row r="1" spans="1:7" customFormat="1" ht="21" x14ac:dyDescent="0.35">
      <c r="A1" s="3" t="s">
        <v>527</v>
      </c>
      <c r="B1" s="4"/>
      <c r="C1" s="5"/>
      <c r="D1" s="6"/>
      <c r="E1" s="6"/>
      <c r="F1" s="6"/>
      <c r="G1" s="6"/>
    </row>
    <row r="3" spans="1:7" ht="56.25" x14ac:dyDescent="0.25">
      <c r="A3" s="7" t="s">
        <v>472</v>
      </c>
      <c r="B3" s="8" t="s">
        <v>473</v>
      </c>
    </row>
    <row r="4" spans="1:7" ht="18.75" x14ac:dyDescent="0.25">
      <c r="B4" s="10"/>
    </row>
    <row r="5" spans="1:7" ht="187.5" x14ac:dyDescent="0.25">
      <c r="A5" s="7" t="s">
        <v>476</v>
      </c>
      <c r="B5" s="8" t="s">
        <v>525</v>
      </c>
    </row>
    <row r="6" spans="1:7" ht="18.75" x14ac:dyDescent="0.25">
      <c r="B6" s="10"/>
    </row>
    <row r="7" spans="1:7" ht="112.5" x14ac:dyDescent="0.25">
      <c r="A7" s="7" t="s">
        <v>474</v>
      </c>
      <c r="B7" s="8" t="s">
        <v>526</v>
      </c>
    </row>
    <row r="9" spans="1:7" ht="356.25" x14ac:dyDescent="0.25">
      <c r="A9" s="7" t="s">
        <v>475</v>
      </c>
      <c r="B9" s="8" t="s">
        <v>477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FB25-9E3C-40E9-A783-FD7F50231D83}">
  <sheetPr>
    <tabColor theme="4" tint="-0.499984740745262"/>
  </sheetPr>
  <dimension ref="C12:I16"/>
  <sheetViews>
    <sheetView showGridLines="0" tabSelected="1" zoomScale="80" zoomScaleNormal="80" workbookViewId="0">
      <selection activeCell="M57" sqref="M57"/>
    </sheetView>
  </sheetViews>
  <sheetFormatPr defaultRowHeight="15" x14ac:dyDescent="0.25"/>
  <sheetData>
    <row r="12" spans="3:9" x14ac:dyDescent="0.25">
      <c r="C12" s="30"/>
      <c r="D12" s="30"/>
      <c r="E12" s="30"/>
      <c r="F12" s="30"/>
      <c r="G12" s="30"/>
      <c r="H12" s="30"/>
      <c r="I12" s="30"/>
    </row>
    <row r="13" spans="3:9" x14ac:dyDescent="0.25">
      <c r="C13" s="30"/>
      <c r="D13" s="30"/>
      <c r="E13" s="30"/>
      <c r="F13" s="30"/>
      <c r="G13" s="30"/>
      <c r="H13" s="30"/>
      <c r="I13" s="30"/>
    </row>
    <row r="14" spans="3:9" x14ac:dyDescent="0.25">
      <c r="C14" s="30"/>
      <c r="D14" s="30"/>
      <c r="E14" s="30"/>
      <c r="F14" s="30"/>
      <c r="G14" s="30"/>
      <c r="H14" s="30"/>
      <c r="I14" s="30"/>
    </row>
    <row r="15" spans="3:9" x14ac:dyDescent="0.25">
      <c r="C15" s="30"/>
      <c r="D15" s="30"/>
      <c r="E15" s="30"/>
      <c r="F15" s="30"/>
      <c r="G15" s="30"/>
      <c r="H15" s="30"/>
      <c r="I15" s="30"/>
    </row>
    <row r="16" spans="3:9" x14ac:dyDescent="0.25">
      <c r="C16" s="30"/>
      <c r="D16" s="30"/>
      <c r="E16" s="30"/>
      <c r="F16" s="30"/>
      <c r="G16" s="30"/>
      <c r="H16" s="30"/>
      <c r="I16" s="30"/>
    </row>
  </sheetData>
  <sheetProtection algorithmName="SHA-512" hashValue="4fYIfQY8PNfxQV/V7xiht9gpMyN+roL1TD4KhWzS0xwQU5ibhJBNXIj5IAIUIvtMMnuEEQB5GjN68um3ETbymA==" saltValue="4/bMja4pOCWGrrInUmorTA==" spinCount="100000"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35DD-960D-4EF1-8467-35BE13E7ED77}">
  <sheetPr>
    <tabColor rgb="FFFFFF66"/>
  </sheetPr>
  <dimension ref="A1:AT41"/>
  <sheetViews>
    <sheetView topLeftCell="A6" workbookViewId="0">
      <selection activeCell="T11" sqref="T11"/>
    </sheetView>
  </sheetViews>
  <sheetFormatPr defaultRowHeight="15" x14ac:dyDescent="0.25"/>
  <cols>
    <col min="1" max="1" width="3.28515625" customWidth="1"/>
    <col min="2" max="2" width="20.7109375" customWidth="1"/>
    <col min="3" max="3" width="15.42578125" customWidth="1"/>
    <col min="4" max="4" width="5.28515625" customWidth="1"/>
    <col min="5" max="5" width="5.5703125" style="28" customWidth="1"/>
    <col min="6" max="6" width="16.5703125" customWidth="1"/>
    <col min="9" max="9" width="4.5703125" customWidth="1"/>
    <col min="10" max="10" width="4.28515625" style="28" customWidth="1"/>
    <col min="11" max="11" width="16.5703125" customWidth="1"/>
    <col min="12" max="12" width="18.5703125" customWidth="1"/>
    <col min="13" max="13" width="4.7109375" customWidth="1"/>
    <col min="14" max="14" width="4.5703125" style="28" customWidth="1"/>
    <col min="15" max="15" width="19.5703125" customWidth="1"/>
    <col min="16" max="16" width="9.5703125" bestFit="1" customWidth="1"/>
    <col min="18" max="18" width="4.85546875" customWidth="1"/>
    <col min="19" max="19" width="4.7109375" style="28" customWidth="1"/>
    <col min="20" max="20" width="20.28515625" bestFit="1" customWidth="1"/>
    <col min="21" max="21" width="16.140625" customWidth="1"/>
    <col min="22" max="22" width="4.42578125" customWidth="1"/>
    <col min="23" max="23" width="4.140625" style="28" customWidth="1"/>
    <col min="24" max="24" width="22.140625" customWidth="1"/>
    <col min="25" max="25" width="16.7109375" customWidth="1"/>
    <col min="27" max="27" width="4.140625" customWidth="1"/>
    <col min="28" max="28" width="4.85546875" style="28" customWidth="1"/>
    <col min="29" max="29" width="18.28515625" customWidth="1"/>
    <col min="30" max="30" width="16.140625" customWidth="1"/>
    <col min="32" max="32" width="4.5703125" customWidth="1"/>
    <col min="33" max="33" width="4.5703125" style="28" customWidth="1"/>
    <col min="34" max="34" width="19.28515625" customWidth="1"/>
    <col min="35" max="35" width="15.7109375" customWidth="1"/>
    <col min="37" max="37" width="4.85546875" customWidth="1"/>
    <col min="38" max="38" width="4.5703125" style="28" customWidth="1"/>
    <col min="39" max="39" width="19.140625" customWidth="1"/>
    <col min="40" max="40" width="19.5703125" customWidth="1"/>
    <col min="42" max="42" width="4.42578125" customWidth="1"/>
    <col min="43" max="43" width="4" style="28" customWidth="1"/>
    <col min="44" max="44" width="29.85546875" customWidth="1"/>
    <col min="45" max="45" width="11.5703125" customWidth="1"/>
  </cols>
  <sheetData>
    <row r="1" spans="1:46" ht="26.25" x14ac:dyDescent="0.4">
      <c r="A1" s="25" t="s">
        <v>537</v>
      </c>
    </row>
    <row r="5" spans="1:46" x14ac:dyDescent="0.25">
      <c r="B5" s="27" t="s">
        <v>547</v>
      </c>
      <c r="C5" s="26"/>
      <c r="F5" s="27" t="s">
        <v>546</v>
      </c>
      <c r="G5" s="26"/>
      <c r="K5" s="27" t="s">
        <v>558</v>
      </c>
      <c r="L5" s="26"/>
      <c r="O5" s="27" t="s">
        <v>549</v>
      </c>
      <c r="P5" s="26"/>
      <c r="T5" s="27" t="s">
        <v>14</v>
      </c>
      <c r="U5" s="26"/>
      <c r="X5" s="27" t="s">
        <v>2</v>
      </c>
      <c r="Y5" s="26"/>
      <c r="Z5" s="26"/>
      <c r="AC5" s="27" t="s">
        <v>2</v>
      </c>
      <c r="AD5" s="26"/>
      <c r="AE5" s="26"/>
      <c r="AH5" s="27" t="s">
        <v>528</v>
      </c>
      <c r="AI5" s="26"/>
      <c r="AM5" s="27" t="s">
        <v>552</v>
      </c>
      <c r="AN5" s="26"/>
      <c r="AR5" s="27" t="s">
        <v>554</v>
      </c>
      <c r="AS5" s="26"/>
    </row>
    <row r="9" spans="1:46" x14ac:dyDescent="0.25">
      <c r="T9" s="23" t="s">
        <v>13</v>
      </c>
      <c r="U9" t="s">
        <v>27</v>
      </c>
      <c r="X9" s="23" t="s">
        <v>13</v>
      </c>
      <c r="Y9" t="s">
        <v>27</v>
      </c>
      <c r="AC9" s="23" t="s">
        <v>13</v>
      </c>
      <c r="AD9" t="s">
        <v>27</v>
      </c>
    </row>
    <row r="10" spans="1:46" x14ac:dyDescent="0.25">
      <c r="B10" s="23" t="s">
        <v>13</v>
      </c>
      <c r="C10" t="s">
        <v>27</v>
      </c>
      <c r="F10" s="23" t="s">
        <v>13</v>
      </c>
      <c r="G10" t="s">
        <v>544</v>
      </c>
      <c r="K10" s="23" t="s">
        <v>13</v>
      </c>
      <c r="L10" t="s">
        <v>544</v>
      </c>
      <c r="O10" s="23" t="s">
        <v>13</v>
      </c>
      <c r="P10" t="s">
        <v>544</v>
      </c>
      <c r="AH10" s="23" t="s">
        <v>13</v>
      </c>
      <c r="AI10" t="s">
        <v>27</v>
      </c>
      <c r="AR10" s="23" t="s">
        <v>13</v>
      </c>
      <c r="AS10" t="s">
        <v>27</v>
      </c>
    </row>
    <row r="11" spans="1:46" x14ac:dyDescent="0.25">
      <c r="T11" s="23" t="s">
        <v>14</v>
      </c>
      <c r="U11" t="s">
        <v>538</v>
      </c>
      <c r="X11" s="23" t="s">
        <v>2</v>
      </c>
      <c r="Y11" t="s">
        <v>538</v>
      </c>
      <c r="Z11" t="s">
        <v>540</v>
      </c>
      <c r="AC11" s="23" t="s">
        <v>531</v>
      </c>
      <c r="AD11" t="s">
        <v>538</v>
      </c>
      <c r="AE11" t="s">
        <v>540</v>
      </c>
    </row>
    <row r="12" spans="1:46" x14ac:dyDescent="0.25">
      <c r="B12" t="s">
        <v>538</v>
      </c>
      <c r="F12" t="s">
        <v>545</v>
      </c>
      <c r="K12" t="s">
        <v>545</v>
      </c>
      <c r="O12" t="s">
        <v>548</v>
      </c>
      <c r="T12" t="s">
        <v>106</v>
      </c>
      <c r="U12" s="12">
        <v>7</v>
      </c>
      <c r="X12" t="s">
        <v>21</v>
      </c>
      <c r="Y12" s="12">
        <v>85</v>
      </c>
      <c r="Z12" s="29">
        <v>0.41062801932367149</v>
      </c>
      <c r="AC12" t="s">
        <v>541</v>
      </c>
      <c r="AD12" s="12">
        <v>116</v>
      </c>
      <c r="AE12" s="29">
        <v>0.56038647342995174</v>
      </c>
      <c r="AH12" s="23" t="s">
        <v>530</v>
      </c>
      <c r="AI12" t="s">
        <v>539</v>
      </c>
      <c r="AJ12" t="s">
        <v>540</v>
      </c>
      <c r="AM12" s="23" t="s">
        <v>552</v>
      </c>
      <c r="AN12" t="s">
        <v>553</v>
      </c>
      <c r="AO12" t="s">
        <v>540</v>
      </c>
      <c r="AR12" s="23" t="s">
        <v>9</v>
      </c>
      <c r="AS12" t="s">
        <v>557</v>
      </c>
      <c r="AT12" t="s">
        <v>556</v>
      </c>
    </row>
    <row r="13" spans="1:46" x14ac:dyDescent="0.25">
      <c r="B13" s="12">
        <v>207</v>
      </c>
      <c r="C13" s="12">
        <v>207</v>
      </c>
      <c r="F13">
        <v>311</v>
      </c>
      <c r="G13">
        <v>311</v>
      </c>
      <c r="K13">
        <v>104</v>
      </c>
      <c r="L13">
        <v>104</v>
      </c>
      <c r="O13" s="14">
        <v>3.8906752411575565</v>
      </c>
      <c r="P13" s="12"/>
      <c r="T13" t="s">
        <v>281</v>
      </c>
      <c r="U13" s="12">
        <v>1</v>
      </c>
      <c r="X13" t="s">
        <v>42</v>
      </c>
      <c r="Y13" s="12">
        <v>31</v>
      </c>
      <c r="Z13" s="29">
        <v>0.14975845410628019</v>
      </c>
      <c r="AC13" t="s">
        <v>542</v>
      </c>
      <c r="AD13" s="12">
        <v>91</v>
      </c>
      <c r="AE13" s="29">
        <v>0.43961352657004832</v>
      </c>
      <c r="AH13" t="s">
        <v>532</v>
      </c>
      <c r="AI13">
        <v>1</v>
      </c>
      <c r="AJ13" s="29">
        <v>4.8013516890163368E-3</v>
      </c>
      <c r="AM13" t="s">
        <v>39</v>
      </c>
      <c r="AN13">
        <v>87</v>
      </c>
      <c r="AO13" s="31">
        <v>0.27974276527331188</v>
      </c>
      <c r="AR13" t="s">
        <v>25</v>
      </c>
      <c r="AS13">
        <v>1214</v>
      </c>
      <c r="AT13">
        <v>124</v>
      </c>
    </row>
    <row r="14" spans="1:46" x14ac:dyDescent="0.25">
      <c r="T14" t="s">
        <v>37</v>
      </c>
      <c r="U14" s="12">
        <v>40</v>
      </c>
      <c r="X14" t="s">
        <v>119</v>
      </c>
      <c r="Y14" s="12">
        <v>23</v>
      </c>
      <c r="Z14" s="29">
        <v>0.1111111111111111</v>
      </c>
      <c r="AC14" t="s">
        <v>536</v>
      </c>
      <c r="AD14" s="12">
        <v>207</v>
      </c>
      <c r="AE14" s="29">
        <v>1</v>
      </c>
      <c r="AH14" t="s">
        <v>533</v>
      </c>
      <c r="AI14">
        <v>160</v>
      </c>
      <c r="AJ14" s="29">
        <v>0.77335411634520423</v>
      </c>
      <c r="AM14" t="s">
        <v>30</v>
      </c>
      <c r="AN14">
        <v>76</v>
      </c>
      <c r="AO14" s="31">
        <v>0.24437299035369775</v>
      </c>
      <c r="AR14" t="s">
        <v>63</v>
      </c>
      <c r="AS14">
        <v>539</v>
      </c>
      <c r="AT14">
        <v>51</v>
      </c>
    </row>
    <row r="15" spans="1:46" x14ac:dyDescent="0.25">
      <c r="O15" t="s">
        <v>550</v>
      </c>
      <c r="P15" s="14">
        <f>GETPIVOTDATA("EmpSatisfaction",$O$12)</f>
        <v>3.8906752411575565</v>
      </c>
      <c r="Q15">
        <f>P15/5</f>
        <v>0.77813504823151125</v>
      </c>
      <c r="T15" t="s">
        <v>121</v>
      </c>
      <c r="U15" s="12">
        <v>26</v>
      </c>
      <c r="X15" t="s">
        <v>109</v>
      </c>
      <c r="Y15" s="12">
        <v>9</v>
      </c>
      <c r="Z15" s="29">
        <v>4.3478260869565216E-2</v>
      </c>
      <c r="AH15" t="s">
        <v>534</v>
      </c>
      <c r="AI15">
        <v>39</v>
      </c>
      <c r="AJ15" s="29">
        <v>0.18805278250419427</v>
      </c>
      <c r="AM15" t="s">
        <v>51</v>
      </c>
      <c r="AN15">
        <v>49</v>
      </c>
      <c r="AO15" s="31">
        <v>0.15755627009646303</v>
      </c>
      <c r="AR15" t="s">
        <v>92</v>
      </c>
      <c r="AS15">
        <v>204</v>
      </c>
      <c r="AT15">
        <v>20</v>
      </c>
    </row>
    <row r="16" spans="1:46" x14ac:dyDescent="0.25">
      <c r="F16" s="12"/>
      <c r="K16" s="12"/>
      <c r="O16" t="s">
        <v>551</v>
      </c>
      <c r="P16" s="14">
        <f>5-P15</f>
        <v>1.1093247588424435</v>
      </c>
      <c r="Q16">
        <f>P16/5</f>
        <v>0.22186495176848869</v>
      </c>
      <c r="T16" t="s">
        <v>56</v>
      </c>
      <c r="U16" s="12">
        <v>7</v>
      </c>
      <c r="X16" t="s">
        <v>67</v>
      </c>
      <c r="Y16" s="12">
        <v>8</v>
      </c>
      <c r="Z16" s="29">
        <v>3.864734299516908E-2</v>
      </c>
      <c r="AH16" t="s">
        <v>535</v>
      </c>
      <c r="AI16">
        <v>7</v>
      </c>
      <c r="AJ16" s="29">
        <v>3.3791749461585141E-2</v>
      </c>
      <c r="AM16" t="s">
        <v>61</v>
      </c>
      <c r="AN16">
        <v>31</v>
      </c>
      <c r="AO16" s="31">
        <v>9.9678456591639875E-2</v>
      </c>
      <c r="AR16" t="s">
        <v>78</v>
      </c>
      <c r="AS16">
        <v>55</v>
      </c>
      <c r="AT16">
        <v>8</v>
      </c>
    </row>
    <row r="17" spans="2:46" x14ac:dyDescent="0.25">
      <c r="B17" s="12"/>
      <c r="C17" s="12"/>
      <c r="T17" t="s">
        <v>536</v>
      </c>
      <c r="U17" s="12">
        <v>81</v>
      </c>
      <c r="X17" t="s">
        <v>75</v>
      </c>
      <c r="Y17" s="12">
        <v>6</v>
      </c>
      <c r="Z17" s="29">
        <v>2.8985507246376812E-2</v>
      </c>
      <c r="AH17" t="s">
        <v>536</v>
      </c>
      <c r="AI17">
        <v>207</v>
      </c>
      <c r="AJ17" s="29">
        <v>1</v>
      </c>
      <c r="AM17" t="s">
        <v>65</v>
      </c>
      <c r="AN17">
        <v>29</v>
      </c>
      <c r="AO17" s="31">
        <v>9.3247588424437297E-2</v>
      </c>
      <c r="AR17" t="s">
        <v>237</v>
      </c>
      <c r="AS17">
        <v>21</v>
      </c>
      <c r="AT17">
        <v>3</v>
      </c>
    </row>
    <row r="18" spans="2:46" x14ac:dyDescent="0.25">
      <c r="X18" t="s">
        <v>55</v>
      </c>
      <c r="Y18" s="12">
        <v>6</v>
      </c>
      <c r="Z18" s="29">
        <v>2.8985507246376812E-2</v>
      </c>
      <c r="AM18" t="s">
        <v>97</v>
      </c>
      <c r="AN18">
        <v>23</v>
      </c>
      <c r="AO18" s="31">
        <v>7.3954983922829579E-2</v>
      </c>
      <c r="AR18" t="s">
        <v>323</v>
      </c>
      <c r="AS18">
        <v>2</v>
      </c>
      <c r="AT18">
        <v>1</v>
      </c>
    </row>
    <row r="19" spans="2:46" x14ac:dyDescent="0.25">
      <c r="X19" t="s">
        <v>159</v>
      </c>
      <c r="Y19" s="12">
        <v>5</v>
      </c>
      <c r="Z19" s="29">
        <v>2.4154589371980676E-2</v>
      </c>
      <c r="AM19" t="s">
        <v>181</v>
      </c>
      <c r="AN19">
        <v>13</v>
      </c>
      <c r="AO19" s="31">
        <v>4.1800643086816719E-2</v>
      </c>
      <c r="AR19" t="s">
        <v>536</v>
      </c>
      <c r="AS19">
        <v>2035</v>
      </c>
      <c r="AT19">
        <v>207</v>
      </c>
    </row>
    <row r="20" spans="2:46" x14ac:dyDescent="0.25">
      <c r="X20" t="s">
        <v>176</v>
      </c>
      <c r="Y20" s="12">
        <v>4</v>
      </c>
      <c r="Z20" s="29">
        <v>1.932367149758454E-2</v>
      </c>
      <c r="AM20" t="s">
        <v>215</v>
      </c>
      <c r="AN20">
        <v>2</v>
      </c>
      <c r="AO20" s="31">
        <v>6.4308681672025723E-3</v>
      </c>
    </row>
    <row r="21" spans="2:46" x14ac:dyDescent="0.25">
      <c r="T21" s="24" t="s">
        <v>14</v>
      </c>
      <c r="U21" s="24" t="s">
        <v>538</v>
      </c>
      <c r="X21" t="s">
        <v>205</v>
      </c>
      <c r="Y21" s="12">
        <v>4</v>
      </c>
      <c r="Z21" s="29">
        <v>1.932367149758454E-2</v>
      </c>
      <c r="AM21" t="s">
        <v>81</v>
      </c>
      <c r="AN21">
        <v>1</v>
      </c>
      <c r="AO21" s="31">
        <v>3.2154340836012861E-3</v>
      </c>
    </row>
    <row r="22" spans="2:46" x14ac:dyDescent="0.25">
      <c r="T22" t="s">
        <v>28</v>
      </c>
      <c r="U22" s="12">
        <v>126</v>
      </c>
      <c r="X22" t="s">
        <v>295</v>
      </c>
      <c r="Y22" s="12">
        <v>3</v>
      </c>
      <c r="Z22" s="29">
        <v>1.4492753623188406E-2</v>
      </c>
      <c r="AM22" t="s">
        <v>555</v>
      </c>
      <c r="AO22" s="31">
        <v>0</v>
      </c>
    </row>
    <row r="23" spans="2:46" x14ac:dyDescent="0.25">
      <c r="T23" t="s">
        <v>37</v>
      </c>
      <c r="U23" s="12">
        <v>40</v>
      </c>
      <c r="X23" t="s">
        <v>114</v>
      </c>
      <c r="Y23" s="12">
        <v>3</v>
      </c>
      <c r="Z23" s="29">
        <v>1.4492753623188406E-2</v>
      </c>
      <c r="AM23" t="s">
        <v>536</v>
      </c>
      <c r="AN23">
        <v>311</v>
      </c>
      <c r="AO23" s="31">
        <v>1</v>
      </c>
    </row>
    <row r="24" spans="2:46" x14ac:dyDescent="0.25">
      <c r="T24" t="s">
        <v>121</v>
      </c>
      <c r="U24" s="12">
        <v>26</v>
      </c>
      <c r="X24" t="s">
        <v>161</v>
      </c>
      <c r="Y24" s="12">
        <v>2</v>
      </c>
      <c r="Z24" s="29">
        <v>9.6618357487922701E-3</v>
      </c>
    </row>
    <row r="25" spans="2:46" x14ac:dyDescent="0.25">
      <c r="T25" t="s">
        <v>56</v>
      </c>
      <c r="U25" s="12">
        <v>7</v>
      </c>
      <c r="X25" t="s">
        <v>105</v>
      </c>
      <c r="Y25" s="12">
        <v>2</v>
      </c>
      <c r="Z25" s="29">
        <v>9.6618357487922701E-3</v>
      </c>
    </row>
    <row r="26" spans="2:46" x14ac:dyDescent="0.25">
      <c r="T26" t="s">
        <v>106</v>
      </c>
      <c r="U26" s="12">
        <v>7</v>
      </c>
      <c r="X26" t="s">
        <v>89</v>
      </c>
      <c r="Y26" s="12">
        <v>2</v>
      </c>
      <c r="Z26" s="29">
        <v>9.6618357487922701E-3</v>
      </c>
    </row>
    <row r="27" spans="2:46" x14ac:dyDescent="0.25">
      <c r="T27" t="s">
        <v>281</v>
      </c>
      <c r="U27" s="12">
        <v>1</v>
      </c>
      <c r="X27" t="s">
        <v>212</v>
      </c>
      <c r="Y27" s="12">
        <v>1</v>
      </c>
      <c r="Z27" s="29">
        <v>4.830917874396135E-3</v>
      </c>
    </row>
    <row r="28" spans="2:46" x14ac:dyDescent="0.25">
      <c r="X28" t="s">
        <v>154</v>
      </c>
      <c r="Y28" s="12">
        <v>1</v>
      </c>
      <c r="Z28" s="29">
        <v>4.830917874396135E-3</v>
      </c>
    </row>
    <row r="29" spans="2:46" x14ac:dyDescent="0.25">
      <c r="X29" t="s">
        <v>385</v>
      </c>
      <c r="Y29" s="12">
        <v>1</v>
      </c>
      <c r="Z29" s="29">
        <v>4.830917874396135E-3</v>
      </c>
    </row>
    <row r="30" spans="2:46" x14ac:dyDescent="0.25">
      <c r="X30" t="s">
        <v>389</v>
      </c>
      <c r="Y30" s="12">
        <v>1</v>
      </c>
      <c r="Z30" s="29">
        <v>4.830917874396135E-3</v>
      </c>
    </row>
    <row r="31" spans="2:46" x14ac:dyDescent="0.25">
      <c r="X31" t="s">
        <v>33</v>
      </c>
      <c r="Y31" s="12">
        <v>1</v>
      </c>
      <c r="Z31" s="29">
        <v>4.830917874396135E-3</v>
      </c>
    </row>
    <row r="32" spans="2:46" x14ac:dyDescent="0.25">
      <c r="X32" t="s">
        <v>255</v>
      </c>
      <c r="Y32" s="12">
        <v>1</v>
      </c>
      <c r="Z32" s="29">
        <v>4.830917874396135E-3</v>
      </c>
    </row>
    <row r="33" spans="24:26" x14ac:dyDescent="0.25">
      <c r="X33" t="s">
        <v>298</v>
      </c>
      <c r="Y33" s="12">
        <v>1</v>
      </c>
      <c r="Z33" s="29">
        <v>4.830917874396135E-3</v>
      </c>
    </row>
    <row r="34" spans="24:26" x14ac:dyDescent="0.25">
      <c r="X34" t="s">
        <v>136</v>
      </c>
      <c r="Y34" s="12">
        <v>1</v>
      </c>
      <c r="Z34" s="29">
        <v>4.830917874396135E-3</v>
      </c>
    </row>
    <row r="35" spans="24:26" x14ac:dyDescent="0.25">
      <c r="X35" t="s">
        <v>126</v>
      </c>
      <c r="Y35" s="12">
        <v>1</v>
      </c>
      <c r="Z35" s="29">
        <v>4.830917874396135E-3</v>
      </c>
    </row>
    <row r="36" spans="24:26" x14ac:dyDescent="0.25">
      <c r="X36" t="s">
        <v>463</v>
      </c>
      <c r="Y36" s="12">
        <v>1</v>
      </c>
      <c r="Z36" s="29">
        <v>4.830917874396135E-3</v>
      </c>
    </row>
    <row r="37" spans="24:26" x14ac:dyDescent="0.25">
      <c r="X37" t="s">
        <v>258</v>
      </c>
      <c r="Y37" s="12">
        <v>1</v>
      </c>
      <c r="Z37" s="29">
        <v>4.830917874396135E-3</v>
      </c>
    </row>
    <row r="38" spans="24:26" x14ac:dyDescent="0.25">
      <c r="X38" t="s">
        <v>280</v>
      </c>
      <c r="Y38" s="12">
        <v>1</v>
      </c>
      <c r="Z38" s="29">
        <v>4.830917874396135E-3</v>
      </c>
    </row>
    <row r="39" spans="24:26" x14ac:dyDescent="0.25">
      <c r="X39" t="s">
        <v>327</v>
      </c>
      <c r="Y39" s="12">
        <v>1</v>
      </c>
      <c r="Z39" s="29">
        <v>4.830917874396135E-3</v>
      </c>
    </row>
    <row r="40" spans="24:26" x14ac:dyDescent="0.25">
      <c r="X40" t="s">
        <v>186</v>
      </c>
      <c r="Y40" s="12">
        <v>1</v>
      </c>
      <c r="Z40" s="29">
        <v>4.830917874396135E-3</v>
      </c>
    </row>
    <row r="41" spans="24:26" x14ac:dyDescent="0.25">
      <c r="X41" t="s">
        <v>536</v>
      </c>
      <c r="Y41" s="12">
        <v>207</v>
      </c>
      <c r="Z41" s="29">
        <v>1</v>
      </c>
    </row>
  </sheetData>
  <sheetProtection algorithmName="SHA-512" hashValue="kSZDJT7OXrJYv/6G0DcGtLpGcui+dTHSFiJz1sU2MyrB6gH2LM87HchpD1NUtG3x7olfuDEIB9We4drlKnsmMQ==" saltValue="iWL24BTNVjsF1LuaKCs8gA==" spinCount="100000" sheet="1" objects="1" scenarios="1"/>
  <pageMargins left="0.7" right="0.7" top="0.75" bottom="0.75" header="0.3" footer="0.3"/>
  <pageSetup paperSize="9" orientation="portrait" horizontalDpi="0" verticalDpi="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7EC8-B058-42ED-B644-FEBA2CA2BF43}">
  <sheetPr>
    <tabColor rgb="FF00B0F0"/>
  </sheetPr>
  <dimension ref="A1:B35"/>
  <sheetViews>
    <sheetView workbookViewId="0">
      <selection activeCell="G18" sqref="G18"/>
    </sheetView>
  </sheetViews>
  <sheetFormatPr defaultRowHeight="15" x14ac:dyDescent="0.25"/>
  <cols>
    <col min="1" max="1" width="13.140625" customWidth="1"/>
    <col min="2" max="2" width="44.85546875" customWidth="1"/>
  </cols>
  <sheetData>
    <row r="1" spans="1:2" x14ac:dyDescent="0.25">
      <c r="A1" t="s">
        <v>2</v>
      </c>
    </row>
    <row r="3" spans="1:2" x14ac:dyDescent="0.25">
      <c r="A3" t="s">
        <v>479</v>
      </c>
      <c r="B3" t="s">
        <v>2</v>
      </c>
    </row>
    <row r="4" spans="1:2" x14ac:dyDescent="0.25">
      <c r="A4" t="s">
        <v>480</v>
      </c>
      <c r="B4" t="s">
        <v>114</v>
      </c>
    </row>
    <row r="5" spans="1:2" x14ac:dyDescent="0.25">
      <c r="A5" t="s">
        <v>481</v>
      </c>
      <c r="B5" t="s">
        <v>258</v>
      </c>
    </row>
    <row r="6" spans="1:2" x14ac:dyDescent="0.25">
      <c r="A6" t="s">
        <v>482</v>
      </c>
      <c r="B6" t="s">
        <v>119</v>
      </c>
    </row>
    <row r="7" spans="1:2" x14ac:dyDescent="0.25">
      <c r="A7" t="s">
        <v>483</v>
      </c>
      <c r="B7" t="s">
        <v>176</v>
      </c>
    </row>
    <row r="8" spans="1:2" x14ac:dyDescent="0.25">
      <c r="A8" t="s">
        <v>484</v>
      </c>
      <c r="B8" t="s">
        <v>136</v>
      </c>
    </row>
    <row r="9" spans="1:2" x14ac:dyDescent="0.25">
      <c r="A9" t="s">
        <v>485</v>
      </c>
      <c r="B9" t="s">
        <v>463</v>
      </c>
    </row>
    <row r="10" spans="1:2" x14ac:dyDescent="0.25">
      <c r="A10" t="s">
        <v>486</v>
      </c>
      <c r="B10" t="s">
        <v>75</v>
      </c>
    </row>
    <row r="11" spans="1:2" x14ac:dyDescent="0.25">
      <c r="A11" t="s">
        <v>487</v>
      </c>
      <c r="B11" t="s">
        <v>396</v>
      </c>
    </row>
    <row r="12" spans="1:2" x14ac:dyDescent="0.25">
      <c r="A12" t="s">
        <v>488</v>
      </c>
      <c r="B12" t="s">
        <v>385</v>
      </c>
    </row>
    <row r="13" spans="1:2" x14ac:dyDescent="0.25">
      <c r="A13" t="s">
        <v>489</v>
      </c>
      <c r="B13" t="s">
        <v>89</v>
      </c>
    </row>
    <row r="14" spans="1:2" x14ac:dyDescent="0.25">
      <c r="A14" t="s">
        <v>490</v>
      </c>
      <c r="B14" t="s">
        <v>154</v>
      </c>
    </row>
    <row r="15" spans="1:2" x14ac:dyDescent="0.25">
      <c r="A15" t="s">
        <v>491</v>
      </c>
      <c r="B15" t="s">
        <v>255</v>
      </c>
    </row>
    <row r="16" spans="1:2" x14ac:dyDescent="0.25">
      <c r="A16" t="s">
        <v>492</v>
      </c>
      <c r="B16" t="s">
        <v>101</v>
      </c>
    </row>
    <row r="17" spans="1:2" x14ac:dyDescent="0.25">
      <c r="A17" t="s">
        <v>493</v>
      </c>
      <c r="B17" t="s">
        <v>212</v>
      </c>
    </row>
    <row r="18" spans="1:2" x14ac:dyDescent="0.25">
      <c r="A18" t="s">
        <v>494</v>
      </c>
      <c r="B18" t="s">
        <v>389</v>
      </c>
    </row>
    <row r="19" spans="1:2" x14ac:dyDescent="0.25">
      <c r="A19" t="s">
        <v>495</v>
      </c>
      <c r="B19" t="s">
        <v>327</v>
      </c>
    </row>
    <row r="20" spans="1:2" x14ac:dyDescent="0.25">
      <c r="A20" t="s">
        <v>496</v>
      </c>
      <c r="B20" t="s">
        <v>186</v>
      </c>
    </row>
    <row r="21" spans="1:2" x14ac:dyDescent="0.25">
      <c r="A21" t="s">
        <v>497</v>
      </c>
      <c r="B21" t="s">
        <v>67</v>
      </c>
    </row>
    <row r="22" spans="1:2" x14ac:dyDescent="0.25">
      <c r="A22" t="s">
        <v>498</v>
      </c>
      <c r="B22" t="s">
        <v>205</v>
      </c>
    </row>
    <row r="23" spans="1:2" x14ac:dyDescent="0.25">
      <c r="A23" t="s">
        <v>499</v>
      </c>
      <c r="B23" t="s">
        <v>280</v>
      </c>
    </row>
    <row r="24" spans="1:2" x14ac:dyDescent="0.25">
      <c r="A24" t="s">
        <v>500</v>
      </c>
      <c r="B24" t="s">
        <v>383</v>
      </c>
    </row>
    <row r="25" spans="1:2" x14ac:dyDescent="0.25">
      <c r="A25" t="s">
        <v>501</v>
      </c>
      <c r="B25" t="s">
        <v>109</v>
      </c>
    </row>
    <row r="26" spans="1:2" x14ac:dyDescent="0.25">
      <c r="A26" t="s">
        <v>502</v>
      </c>
      <c r="B26" t="s">
        <v>21</v>
      </c>
    </row>
    <row r="27" spans="1:2" x14ac:dyDescent="0.25">
      <c r="A27" t="s">
        <v>503</v>
      </c>
      <c r="B27" t="s">
        <v>42</v>
      </c>
    </row>
    <row r="28" spans="1:2" x14ac:dyDescent="0.25">
      <c r="A28" t="s">
        <v>504</v>
      </c>
      <c r="B28" t="s">
        <v>161</v>
      </c>
    </row>
    <row r="29" spans="1:2" x14ac:dyDescent="0.25">
      <c r="A29" t="s">
        <v>505</v>
      </c>
      <c r="B29" t="s">
        <v>295</v>
      </c>
    </row>
    <row r="30" spans="1:2" x14ac:dyDescent="0.25">
      <c r="A30" t="s">
        <v>506</v>
      </c>
      <c r="B30" t="s">
        <v>298</v>
      </c>
    </row>
    <row r="31" spans="1:2" x14ac:dyDescent="0.25">
      <c r="A31" t="s">
        <v>507</v>
      </c>
      <c r="B31" t="s">
        <v>55</v>
      </c>
    </row>
    <row r="32" spans="1:2" x14ac:dyDescent="0.25">
      <c r="A32" t="s">
        <v>508</v>
      </c>
      <c r="B32" t="s">
        <v>126</v>
      </c>
    </row>
    <row r="33" spans="1:2" x14ac:dyDescent="0.25">
      <c r="A33" t="s">
        <v>509</v>
      </c>
      <c r="B33" t="s">
        <v>105</v>
      </c>
    </row>
    <row r="34" spans="1:2" x14ac:dyDescent="0.25">
      <c r="A34" t="s">
        <v>510</v>
      </c>
      <c r="B34" t="s">
        <v>33</v>
      </c>
    </row>
    <row r="35" spans="1:2" x14ac:dyDescent="0.25">
      <c r="A35" t="s">
        <v>511</v>
      </c>
      <c r="B35" t="s">
        <v>159</v>
      </c>
    </row>
  </sheetData>
  <sortState xmlns:xlrd2="http://schemas.microsoft.com/office/spreadsheetml/2017/richdata2" ref="B4:B35">
    <sortCondition ref="B4:B35"/>
  </sortState>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H312"/>
  <sheetViews>
    <sheetView topLeftCell="R1" workbookViewId="0">
      <selection activeCell="Y9" sqref="Y9"/>
    </sheetView>
  </sheetViews>
  <sheetFormatPr defaultRowHeight="15" x14ac:dyDescent="0.25"/>
  <cols>
    <col min="1" max="1" width="23.85546875" bestFit="1" customWidth="1"/>
    <col min="2" max="3" width="13" customWidth="1"/>
    <col min="4" max="4" width="16.140625" customWidth="1"/>
    <col min="5" max="5" width="15.7109375" customWidth="1"/>
    <col min="6" max="6" width="14.28515625" customWidth="1"/>
    <col min="7" max="7" width="13.5703125" style="12" customWidth="1"/>
    <col min="8" max="8" width="8.5703125" customWidth="1"/>
    <col min="9" max="9" width="12.140625" style="13" customWidth="1"/>
    <col min="10" max="10" width="13.7109375" customWidth="1"/>
    <col min="11" max="11" width="18.140625" bestFit="1" customWidth="1"/>
    <col min="12" max="12" width="14.5703125" customWidth="1"/>
    <col min="15" max="15" width="20" style="13" customWidth="1"/>
    <col min="16" max="16" width="29.42578125" bestFit="1" customWidth="1"/>
    <col min="17" max="17" width="22" bestFit="1" customWidth="1"/>
    <col min="18" max="18" width="23" bestFit="1" customWidth="1"/>
    <col min="19" max="19" width="19.42578125" customWidth="1"/>
    <col min="20" max="20" width="20.5703125" bestFit="1" customWidth="1"/>
    <col min="21" max="21" width="18.42578125" customWidth="1"/>
    <col min="22" max="22" width="29.7109375" style="13" customWidth="1"/>
    <col min="23" max="23" width="11.5703125" style="11" customWidth="1"/>
    <col min="24" max="24" width="23.85546875" style="19" customWidth="1"/>
    <col min="25" max="25" width="20.7109375" style="19" customWidth="1"/>
    <col min="26" max="26" width="18" style="19" bestFit="1" customWidth="1"/>
    <col min="27" max="27" width="9.140625" style="20"/>
    <col min="28" max="28" width="14.7109375" customWidth="1"/>
    <col min="32" max="32" width="10.7109375" bestFit="1" customWidth="1"/>
  </cols>
  <sheetData>
    <row r="1" spans="1:34" x14ac:dyDescent="0.25">
      <c r="A1" t="s">
        <v>471</v>
      </c>
      <c r="B1" t="s">
        <v>0</v>
      </c>
      <c r="C1" t="s">
        <v>479</v>
      </c>
      <c r="D1" t="s">
        <v>521</v>
      </c>
      <c r="E1" t="s">
        <v>522</v>
      </c>
      <c r="F1" s="13" t="s">
        <v>10</v>
      </c>
      <c r="G1" s="12" t="s">
        <v>1</v>
      </c>
      <c r="H1" t="s">
        <v>6</v>
      </c>
      <c r="I1" s="13" t="s">
        <v>5</v>
      </c>
      <c r="J1" t="s">
        <v>7</v>
      </c>
      <c r="K1" t="s">
        <v>8</v>
      </c>
      <c r="L1" t="s">
        <v>9</v>
      </c>
      <c r="M1" t="s">
        <v>3</v>
      </c>
      <c r="N1" t="s">
        <v>4</v>
      </c>
      <c r="O1" s="13" t="s">
        <v>11</v>
      </c>
      <c r="P1" t="s">
        <v>12</v>
      </c>
      <c r="Q1" t="s">
        <v>13</v>
      </c>
      <c r="R1" t="s">
        <v>15</v>
      </c>
      <c r="S1" t="s">
        <v>16</v>
      </c>
      <c r="T1" s="14" t="s">
        <v>17</v>
      </c>
      <c r="U1" s="11" t="s">
        <v>18</v>
      </c>
      <c r="V1" s="13" t="s">
        <v>19</v>
      </c>
      <c r="W1" s="11" t="s">
        <v>20</v>
      </c>
      <c r="X1" s="17" t="s">
        <v>2</v>
      </c>
      <c r="Y1" s="17" t="s">
        <v>14</v>
      </c>
      <c r="Z1" s="17" t="s">
        <v>470</v>
      </c>
      <c r="AA1" s="17" t="s">
        <v>528</v>
      </c>
      <c r="AB1" s="16" t="s">
        <v>530</v>
      </c>
      <c r="AC1" s="16" t="s">
        <v>531</v>
      </c>
      <c r="AG1" t="s">
        <v>529</v>
      </c>
      <c r="AH1" s="1">
        <f ca="1">TODAY()</f>
        <v>45138</v>
      </c>
    </row>
    <row r="2" spans="1:34" x14ac:dyDescent="0.25">
      <c r="A2" t="s">
        <v>478</v>
      </c>
      <c r="B2">
        <v>10026</v>
      </c>
      <c r="C2" t="s">
        <v>502</v>
      </c>
      <c r="D2" t="s">
        <v>517</v>
      </c>
      <c r="E2">
        <v>10026</v>
      </c>
      <c r="F2" s="1">
        <v>40729</v>
      </c>
      <c r="G2" s="12">
        <v>62506</v>
      </c>
      <c r="H2" t="s">
        <v>469</v>
      </c>
      <c r="I2" s="15">
        <v>30507</v>
      </c>
      <c r="J2" t="s">
        <v>23</v>
      </c>
      <c r="K2" t="s">
        <v>24</v>
      </c>
      <c r="L2" t="s">
        <v>25</v>
      </c>
      <c r="M2" t="s">
        <v>22</v>
      </c>
      <c r="N2">
        <v>1960</v>
      </c>
      <c r="P2" t="s">
        <v>26</v>
      </c>
      <c r="Q2" t="s">
        <v>27</v>
      </c>
      <c r="R2" t="s">
        <v>30</v>
      </c>
      <c r="S2" t="s">
        <v>31</v>
      </c>
      <c r="T2">
        <v>4.5999999999999996</v>
      </c>
      <c r="U2">
        <v>5</v>
      </c>
      <c r="V2" s="13">
        <v>43482</v>
      </c>
      <c r="W2" s="11">
        <v>1</v>
      </c>
      <c r="X2" s="18" t="str">
        <f>INDEX(Position!$B:$B,MATCH(C2,Position!$A:$A,0))</f>
        <v>Production Technician I</v>
      </c>
      <c r="Y2" s="18" t="str">
        <f>INDEX(Department!$B:$B,MATCH(D2,Department!$A:$A,0))</f>
        <v xml:space="preserve">Production        </v>
      </c>
      <c r="Z2" s="18" t="str">
        <f>INDEX(Manager!$B:$B,MATCH(E2,Manager!$A:$A,0))</f>
        <v>Michael Albert</v>
      </c>
      <c r="AA2" s="18">
        <v>59</v>
      </c>
      <c r="AB2" s="21" t="str">
        <f>IF(HR_Data[[#This Row],[Age]]&lt;20,"Below 20",IF(HR_Data[[#This Row],[Age]]&lt;30,"20-29",IF(HR_Data[[#This Row],[Age]]&lt;50,"30-49",IF(HR_Data[[#This Row],[Age]]&lt;60,"50-59","60 and Above"))))</f>
        <v>50-59</v>
      </c>
      <c r="AC2" s="21" t="str">
        <f>PROPER(HR_Data[[#This Row],[Sex]])</f>
        <v>Male</v>
      </c>
    </row>
    <row r="3" spans="1:34" x14ac:dyDescent="0.25">
      <c r="A3" t="s">
        <v>32</v>
      </c>
      <c r="B3">
        <v>10084</v>
      </c>
      <c r="C3" t="s">
        <v>510</v>
      </c>
      <c r="D3" t="s">
        <v>516</v>
      </c>
      <c r="E3">
        <v>10084</v>
      </c>
      <c r="F3" s="1">
        <v>42093</v>
      </c>
      <c r="G3" s="12">
        <v>104437</v>
      </c>
      <c r="H3" t="s">
        <v>469</v>
      </c>
      <c r="I3" s="13">
        <v>27519</v>
      </c>
      <c r="J3" t="s">
        <v>34</v>
      </c>
      <c r="K3" t="s">
        <v>24</v>
      </c>
      <c r="L3" t="s">
        <v>25</v>
      </c>
      <c r="M3" t="s">
        <v>22</v>
      </c>
      <c r="N3">
        <v>2148</v>
      </c>
      <c r="O3" s="13">
        <v>42537</v>
      </c>
      <c r="P3" t="s">
        <v>35</v>
      </c>
      <c r="Q3" t="s">
        <v>36</v>
      </c>
      <c r="R3" t="s">
        <v>39</v>
      </c>
      <c r="S3" t="s">
        <v>40</v>
      </c>
      <c r="T3">
        <v>4.96</v>
      </c>
      <c r="U3">
        <v>3</v>
      </c>
      <c r="V3" s="13">
        <v>42424</v>
      </c>
      <c r="W3" s="11">
        <v>17</v>
      </c>
      <c r="X3" s="18" t="str">
        <f>INDEX(Position!$B:$B,MATCH(C3,Position!$A:$A,0))</f>
        <v>Sr. DBA</v>
      </c>
      <c r="Y3" s="18" t="str">
        <f>INDEX(Department!$B:$B,MATCH(D3,Department!$A:$A,0))</f>
        <v>IT/IS</v>
      </c>
      <c r="Z3" s="18" t="str">
        <f>INDEX(Manager!$B:$B,MATCH(E3,Manager!$A:$A,0))</f>
        <v>Simon Roup</v>
      </c>
      <c r="AA3" s="18">
        <f ca="1">INT(($AH$1-HR_Data[[#This Row],[DOB]])/365.25)</f>
        <v>48</v>
      </c>
      <c r="AB3" s="18" t="str">
        <f ca="1">IF(HR_Data[[#This Row],[Age]]&lt;20,"Below 20",IF(HR_Data[[#This Row],[Age]]&lt;30,"20-29",IF(HR_Data[[#This Row],[Age]]&lt;50,"30-49",IF(HR_Data[[#This Row],[Age]]&lt;60,"50-59","60 and Above"))))</f>
        <v>30-49</v>
      </c>
      <c r="AC3" s="18" t="str">
        <f>PROPER(HR_Data[[#This Row],[Sex]])</f>
        <v>Male</v>
      </c>
    </row>
    <row r="4" spans="1:34" x14ac:dyDescent="0.25">
      <c r="A4" t="s">
        <v>41</v>
      </c>
      <c r="B4">
        <v>10196</v>
      </c>
      <c r="C4" t="s">
        <v>503</v>
      </c>
      <c r="D4" t="s">
        <v>517</v>
      </c>
      <c r="E4">
        <v>10196</v>
      </c>
      <c r="F4" s="1">
        <v>40729</v>
      </c>
      <c r="G4" s="12">
        <v>64955</v>
      </c>
      <c r="H4" t="s">
        <v>468</v>
      </c>
      <c r="I4" s="13">
        <v>32405</v>
      </c>
      <c r="J4" t="s">
        <v>34</v>
      </c>
      <c r="K4" t="s">
        <v>24</v>
      </c>
      <c r="L4" t="s">
        <v>25</v>
      </c>
      <c r="M4" t="s">
        <v>22</v>
      </c>
      <c r="N4">
        <v>1810</v>
      </c>
      <c r="O4" s="13">
        <v>41176</v>
      </c>
      <c r="P4" t="s">
        <v>43</v>
      </c>
      <c r="Q4" t="s">
        <v>36</v>
      </c>
      <c r="R4" t="s">
        <v>30</v>
      </c>
      <c r="S4" t="s">
        <v>40</v>
      </c>
      <c r="T4">
        <v>3.02</v>
      </c>
      <c r="U4">
        <v>3</v>
      </c>
      <c r="V4" s="13">
        <v>41044</v>
      </c>
      <c r="W4" s="11">
        <v>3</v>
      </c>
      <c r="X4" s="18" t="str">
        <f>INDEX(Position!$B:$B,MATCH(C4,Position!$A:$A,0))</f>
        <v>Production Technician II</v>
      </c>
      <c r="Y4" s="18" t="str">
        <f>INDEX(Department!$B:$B,MATCH(D4,Department!$A:$A,0))</f>
        <v xml:space="preserve">Production        </v>
      </c>
      <c r="Z4" s="18" t="str">
        <f>INDEX(Manager!$B:$B,MATCH(E4,Manager!$A:$A,0))</f>
        <v>Kissy Sullivan</v>
      </c>
      <c r="AA4" s="18">
        <f ca="1">INT(($AH$1-HR_Data[[#This Row],[DOB]])/365.25)</f>
        <v>34</v>
      </c>
      <c r="AB4" s="18" t="str">
        <f ca="1">IF(HR_Data[[#This Row],[Age]]&lt;20,"Below 20",IF(HR_Data[[#This Row],[Age]]&lt;30,"20-29",IF(HR_Data[[#This Row],[Age]]&lt;50,"30-49",IF(HR_Data[[#This Row],[Age]]&lt;60,"50-59","60 and Above"))))</f>
        <v>30-49</v>
      </c>
      <c r="AC4" s="18" t="str">
        <f>PROPER(HR_Data[[#This Row],[Sex]])</f>
        <v>Female</v>
      </c>
    </row>
    <row r="5" spans="1:34" x14ac:dyDescent="0.25">
      <c r="A5" t="s">
        <v>45</v>
      </c>
      <c r="B5">
        <v>10088</v>
      </c>
      <c r="C5" t="s">
        <v>502</v>
      </c>
      <c r="D5" t="s">
        <v>517</v>
      </c>
      <c r="E5">
        <v>10088</v>
      </c>
      <c r="F5" s="1">
        <v>39454</v>
      </c>
      <c r="G5" s="12">
        <v>64991</v>
      </c>
      <c r="H5" t="s">
        <v>468</v>
      </c>
      <c r="I5" s="13">
        <v>32413</v>
      </c>
      <c r="J5" t="s">
        <v>34</v>
      </c>
      <c r="K5" t="s">
        <v>24</v>
      </c>
      <c r="L5" t="s">
        <v>25</v>
      </c>
      <c r="M5" t="s">
        <v>22</v>
      </c>
      <c r="N5">
        <v>1886</v>
      </c>
      <c r="P5" t="s">
        <v>26</v>
      </c>
      <c r="Q5" t="s">
        <v>27</v>
      </c>
      <c r="R5" t="s">
        <v>39</v>
      </c>
      <c r="S5" t="s">
        <v>40</v>
      </c>
      <c r="T5">
        <v>4.84</v>
      </c>
      <c r="U5">
        <v>5</v>
      </c>
      <c r="V5" s="13">
        <v>43468</v>
      </c>
      <c r="W5" s="11">
        <v>15</v>
      </c>
      <c r="X5" s="18" t="str">
        <f>INDEX(Position!$B:$B,MATCH(C5,Position!$A:$A,0))</f>
        <v>Production Technician I</v>
      </c>
      <c r="Y5" s="18" t="str">
        <f>INDEX(Department!$B:$B,MATCH(D5,Department!$A:$A,0))</f>
        <v xml:space="preserve">Production        </v>
      </c>
      <c r="Z5" s="18" t="str">
        <f>INDEX(Manager!$B:$B,MATCH(E5,Manager!$A:$A,0))</f>
        <v>Elijiah Gray</v>
      </c>
      <c r="AA5" s="18">
        <v>19</v>
      </c>
      <c r="AB5" s="18" t="str">
        <f>IF(HR_Data[[#This Row],[Age]]&lt;20,"Below 20",IF(HR_Data[[#This Row],[Age]]&lt;30,"20-29",IF(HR_Data[[#This Row],[Age]]&lt;50,"30-49",IF(HR_Data[[#This Row],[Age]]&lt;60,"50-59","60 and Above"))))</f>
        <v>Below 20</v>
      </c>
      <c r="AC5" s="18" t="str">
        <f>PROPER(HR_Data[[#This Row],[Sex]])</f>
        <v>Female</v>
      </c>
    </row>
    <row r="6" spans="1:34" x14ac:dyDescent="0.25">
      <c r="A6" t="s">
        <v>47</v>
      </c>
      <c r="B6">
        <v>10069</v>
      </c>
      <c r="C6" t="s">
        <v>502</v>
      </c>
      <c r="D6" t="s">
        <v>517</v>
      </c>
      <c r="E6">
        <v>10069</v>
      </c>
      <c r="F6" s="1">
        <v>40735</v>
      </c>
      <c r="G6" s="12">
        <v>50825</v>
      </c>
      <c r="H6" t="s">
        <v>468</v>
      </c>
      <c r="I6" s="13">
        <v>32759</v>
      </c>
      <c r="J6" t="s">
        <v>48</v>
      </c>
      <c r="K6" t="s">
        <v>24</v>
      </c>
      <c r="L6" t="s">
        <v>25</v>
      </c>
      <c r="M6" t="s">
        <v>22</v>
      </c>
      <c r="N6">
        <v>2169</v>
      </c>
      <c r="O6" s="13">
        <v>42619</v>
      </c>
      <c r="P6" t="s">
        <v>49</v>
      </c>
      <c r="Q6" t="s">
        <v>36</v>
      </c>
      <c r="R6" t="s">
        <v>51</v>
      </c>
      <c r="S6" t="s">
        <v>40</v>
      </c>
      <c r="T6">
        <v>5</v>
      </c>
      <c r="U6">
        <v>4</v>
      </c>
      <c r="V6" s="13">
        <v>42401</v>
      </c>
      <c r="W6" s="11">
        <v>2</v>
      </c>
      <c r="X6" s="18" t="str">
        <f>INDEX(Position!$B:$B,MATCH(C6,Position!$A:$A,0))</f>
        <v>Production Technician I</v>
      </c>
      <c r="Y6" s="18" t="str">
        <f>INDEX(Department!$B:$B,MATCH(D6,Department!$A:$A,0))</f>
        <v xml:space="preserve">Production        </v>
      </c>
      <c r="Z6" s="18" t="str">
        <f>INDEX(Manager!$B:$B,MATCH(E6,Manager!$A:$A,0))</f>
        <v>Webster Butler</v>
      </c>
      <c r="AA6" s="18">
        <f ca="1">INT(($AH$1-HR_Data[[#This Row],[DOB]])/365.25)</f>
        <v>33</v>
      </c>
      <c r="AB6" s="18" t="str">
        <f ca="1">IF(HR_Data[[#This Row],[Age]]&lt;20,"Below 20",IF(HR_Data[[#This Row],[Age]]&lt;30,"20-29",IF(HR_Data[[#This Row],[Age]]&lt;50,"30-49",IF(HR_Data[[#This Row],[Age]]&lt;60,"50-59","60 and Above"))))</f>
        <v>30-49</v>
      </c>
      <c r="AC6" s="18" t="str">
        <f>PROPER(HR_Data[[#This Row],[Sex]])</f>
        <v>Female</v>
      </c>
    </row>
    <row r="7" spans="1:34" x14ac:dyDescent="0.25">
      <c r="A7" t="s">
        <v>52</v>
      </c>
      <c r="B7">
        <v>10002</v>
      </c>
      <c r="C7" t="s">
        <v>502</v>
      </c>
      <c r="D7" t="s">
        <v>517</v>
      </c>
      <c r="E7">
        <v>10002</v>
      </c>
      <c r="F7" s="1">
        <v>40917</v>
      </c>
      <c r="G7" s="12">
        <v>57568</v>
      </c>
      <c r="H7" t="s">
        <v>468</v>
      </c>
      <c r="I7" s="13">
        <v>28267</v>
      </c>
      <c r="J7" t="s">
        <v>23</v>
      </c>
      <c r="K7" t="s">
        <v>24</v>
      </c>
      <c r="L7" t="s">
        <v>25</v>
      </c>
      <c r="M7" t="s">
        <v>22</v>
      </c>
      <c r="N7">
        <v>1844</v>
      </c>
      <c r="P7" t="s">
        <v>26</v>
      </c>
      <c r="Q7" t="s">
        <v>27</v>
      </c>
      <c r="R7" t="s">
        <v>30</v>
      </c>
      <c r="S7" t="s">
        <v>31</v>
      </c>
      <c r="T7">
        <v>5</v>
      </c>
      <c r="U7">
        <v>5</v>
      </c>
      <c r="V7" s="13">
        <v>43472</v>
      </c>
      <c r="W7" s="11">
        <v>15</v>
      </c>
      <c r="X7" s="18" t="str">
        <f>INDEX(Position!$B:$B,MATCH(C7,Position!$A:$A,0))</f>
        <v>Production Technician I</v>
      </c>
      <c r="Y7" s="18" t="str">
        <f>INDEX(Department!$B:$B,MATCH(D7,Department!$A:$A,0))</f>
        <v xml:space="preserve">Production        </v>
      </c>
      <c r="Z7" s="18" t="str">
        <f>INDEX(Manager!$B:$B,MATCH(E7,Manager!$A:$A,0))</f>
        <v>Amy Dunn</v>
      </c>
      <c r="AA7" s="18">
        <f ca="1">INT(($AH$1-HR_Data[[#This Row],[DOB]])/365.25)</f>
        <v>46</v>
      </c>
      <c r="AB7" s="18" t="str">
        <f ca="1">IF(HR_Data[[#This Row],[Age]]&lt;20,"Below 20",IF(HR_Data[[#This Row],[Age]]&lt;30,"20-29",IF(HR_Data[[#This Row],[Age]]&lt;50,"30-49",IF(HR_Data[[#This Row],[Age]]&lt;60,"50-59","60 and Above"))))</f>
        <v>30-49</v>
      </c>
      <c r="AC7" s="18" t="str">
        <f>PROPER(HR_Data[[#This Row],[Sex]])</f>
        <v>Female</v>
      </c>
    </row>
    <row r="8" spans="1:34" x14ac:dyDescent="0.25">
      <c r="A8" t="s">
        <v>54</v>
      </c>
      <c r="B8">
        <v>10194</v>
      </c>
      <c r="C8" t="s">
        <v>507</v>
      </c>
      <c r="D8" t="s">
        <v>519</v>
      </c>
      <c r="E8">
        <v>10194</v>
      </c>
      <c r="F8" s="1">
        <v>41953</v>
      </c>
      <c r="G8" s="12">
        <v>95660</v>
      </c>
      <c r="H8" t="s">
        <v>468</v>
      </c>
      <c r="I8" s="13">
        <v>28999</v>
      </c>
      <c r="J8" t="s">
        <v>23</v>
      </c>
      <c r="K8" t="s">
        <v>24</v>
      </c>
      <c r="L8" t="s">
        <v>25</v>
      </c>
      <c r="M8" t="s">
        <v>22</v>
      </c>
      <c r="N8">
        <v>2110</v>
      </c>
      <c r="P8" t="s">
        <v>26</v>
      </c>
      <c r="Q8" t="s">
        <v>27</v>
      </c>
      <c r="R8" t="s">
        <v>30</v>
      </c>
      <c r="S8" t="s">
        <v>40</v>
      </c>
      <c r="T8">
        <v>3.04</v>
      </c>
      <c r="U8">
        <v>3</v>
      </c>
      <c r="V8" s="13">
        <v>43467</v>
      </c>
      <c r="W8" s="11">
        <v>19</v>
      </c>
      <c r="X8" s="18" t="str">
        <f>INDEX(Position!$B:$B,MATCH(C8,Position!$A:$A,0))</f>
        <v>Software Engineer</v>
      </c>
      <c r="Y8" s="18" t="str">
        <f>INDEX(Department!$B:$B,MATCH(D8,Department!$A:$A,0))</f>
        <v>Software Engineering</v>
      </c>
      <c r="Z8" s="18" t="str">
        <f>INDEX(Manager!$B:$B,MATCH(E8,Manager!$A:$A,0))</f>
        <v>Alex Sweetwater</v>
      </c>
      <c r="AA8" s="18">
        <f ca="1">INT(($AH$1-HR_Data[[#This Row],[DOB]])/365.25)</f>
        <v>44</v>
      </c>
      <c r="AB8" s="18" t="str">
        <f ca="1">IF(HR_Data[[#This Row],[Age]]&lt;20,"Below 20",IF(HR_Data[[#This Row],[Age]]&lt;30,"20-29",IF(HR_Data[[#This Row],[Age]]&lt;50,"30-49",IF(HR_Data[[#This Row],[Age]]&lt;60,"50-59","60 and Above"))))</f>
        <v>30-49</v>
      </c>
      <c r="AC8" s="18" t="str">
        <f>PROPER(HR_Data[[#This Row],[Sex]])</f>
        <v>Female</v>
      </c>
    </row>
    <row r="9" spans="1:34" x14ac:dyDescent="0.25">
      <c r="A9" t="s">
        <v>58</v>
      </c>
      <c r="B9">
        <v>10062</v>
      </c>
      <c r="C9" t="s">
        <v>502</v>
      </c>
      <c r="D9" t="s">
        <v>517</v>
      </c>
      <c r="E9">
        <v>10062</v>
      </c>
      <c r="F9" s="1">
        <v>41547</v>
      </c>
      <c r="G9" s="12">
        <v>59365</v>
      </c>
      <c r="H9" t="s">
        <v>469</v>
      </c>
      <c r="I9" s="13">
        <v>30365</v>
      </c>
      <c r="J9" t="s">
        <v>59</v>
      </c>
      <c r="K9" t="s">
        <v>24</v>
      </c>
      <c r="L9" t="s">
        <v>25</v>
      </c>
      <c r="M9" t="s">
        <v>22</v>
      </c>
      <c r="N9">
        <v>2199</v>
      </c>
      <c r="P9" t="s">
        <v>26</v>
      </c>
      <c r="Q9" t="s">
        <v>27</v>
      </c>
      <c r="R9" t="s">
        <v>61</v>
      </c>
      <c r="S9" t="s">
        <v>40</v>
      </c>
      <c r="T9">
        <v>5</v>
      </c>
      <c r="U9">
        <v>4</v>
      </c>
      <c r="V9" s="13">
        <v>43521</v>
      </c>
      <c r="W9" s="11">
        <v>19</v>
      </c>
      <c r="X9" s="18" t="str">
        <f>INDEX(Position!$B:$B,MATCH(C9,Position!$A:$A,0))</f>
        <v>Production Technician I</v>
      </c>
      <c r="Y9" s="18" t="str">
        <f>INDEX(Department!$B:$B,MATCH(D9,Department!$A:$A,0))</f>
        <v xml:space="preserve">Production        </v>
      </c>
      <c r="Z9" s="18" t="str">
        <f>INDEX(Manager!$B:$B,MATCH(E9,Manager!$A:$A,0))</f>
        <v>Ketsia Liebig</v>
      </c>
      <c r="AA9" s="18">
        <f ca="1">INT(($AH$1-HR_Data[[#This Row],[DOB]])/365.25)</f>
        <v>40</v>
      </c>
      <c r="AB9" s="18" t="str">
        <f ca="1">IF(HR_Data[[#This Row],[Age]]&lt;20,"Below 20",IF(HR_Data[[#This Row],[Age]]&lt;30,"20-29",IF(HR_Data[[#This Row],[Age]]&lt;50,"30-49",IF(HR_Data[[#This Row],[Age]]&lt;60,"50-59","60 and Above"))))</f>
        <v>30-49</v>
      </c>
      <c r="AC9" s="18" t="str">
        <f>PROPER(HR_Data[[#This Row],[Sex]])</f>
        <v>Male</v>
      </c>
    </row>
    <row r="10" spans="1:34" x14ac:dyDescent="0.25">
      <c r="A10" t="s">
        <v>62</v>
      </c>
      <c r="B10">
        <v>10114</v>
      </c>
      <c r="C10" t="s">
        <v>502</v>
      </c>
      <c r="D10" t="s">
        <v>517</v>
      </c>
      <c r="E10">
        <v>10114</v>
      </c>
      <c r="F10" s="1">
        <v>40000</v>
      </c>
      <c r="G10" s="12">
        <v>47837</v>
      </c>
      <c r="H10" t="s">
        <v>468</v>
      </c>
      <c r="I10" s="13">
        <v>25610</v>
      </c>
      <c r="J10" t="s">
        <v>23</v>
      </c>
      <c r="K10" t="s">
        <v>24</v>
      </c>
      <c r="L10" t="s">
        <v>63</v>
      </c>
      <c r="M10" t="s">
        <v>22</v>
      </c>
      <c r="N10">
        <v>1902</v>
      </c>
      <c r="P10" t="s">
        <v>26</v>
      </c>
      <c r="Q10" t="s">
        <v>27</v>
      </c>
      <c r="R10" t="s">
        <v>65</v>
      </c>
      <c r="S10" t="s">
        <v>40</v>
      </c>
      <c r="T10">
        <v>4.46</v>
      </c>
      <c r="U10">
        <v>3</v>
      </c>
      <c r="V10" s="13">
        <v>43490</v>
      </c>
      <c r="W10" s="11">
        <v>4</v>
      </c>
      <c r="X10" s="18" t="str">
        <f>INDEX(Position!$B:$B,MATCH(C10,Position!$A:$A,0))</f>
        <v>Production Technician I</v>
      </c>
      <c r="Y10" s="18" t="str">
        <f>INDEX(Department!$B:$B,MATCH(D10,Department!$A:$A,0))</f>
        <v xml:space="preserve">Production        </v>
      </c>
      <c r="Z10" s="18" t="str">
        <f>INDEX(Manager!$B:$B,MATCH(E10,Manager!$A:$A,0))</f>
        <v>Brannon Miller</v>
      </c>
      <c r="AA10" s="18">
        <f ca="1">INT(($AH$1-HR_Data[[#This Row],[DOB]])/365.25)</f>
        <v>53</v>
      </c>
      <c r="AB10" s="18" t="str">
        <f ca="1">IF(HR_Data[[#This Row],[Age]]&lt;20,"Below 20",IF(HR_Data[[#This Row],[Age]]&lt;30,"20-29",IF(HR_Data[[#This Row],[Age]]&lt;50,"30-49",IF(HR_Data[[#This Row],[Age]]&lt;60,"50-59","60 and Above"))))</f>
        <v>50-59</v>
      </c>
      <c r="AC10" s="18" t="str">
        <f>PROPER(HR_Data[[#This Row],[Sex]])</f>
        <v>Female</v>
      </c>
    </row>
    <row r="11" spans="1:34" x14ac:dyDescent="0.25">
      <c r="A11" t="s">
        <v>66</v>
      </c>
      <c r="B11">
        <v>10250</v>
      </c>
      <c r="C11" t="s">
        <v>497</v>
      </c>
      <c r="D11" t="s">
        <v>516</v>
      </c>
      <c r="E11">
        <v>10250</v>
      </c>
      <c r="F11" s="1">
        <v>42009</v>
      </c>
      <c r="G11" s="12">
        <v>50178</v>
      </c>
      <c r="H11" t="s">
        <v>469</v>
      </c>
      <c r="I11" s="13">
        <v>32149</v>
      </c>
      <c r="J11" t="s">
        <v>48</v>
      </c>
      <c r="K11" t="s">
        <v>24</v>
      </c>
      <c r="L11" t="s">
        <v>25</v>
      </c>
      <c r="M11" t="s">
        <v>22</v>
      </c>
      <c r="N11">
        <v>1886</v>
      </c>
      <c r="P11" t="s">
        <v>26</v>
      </c>
      <c r="Q11" t="s">
        <v>27</v>
      </c>
      <c r="R11" t="s">
        <v>39</v>
      </c>
      <c r="S11" t="s">
        <v>40</v>
      </c>
      <c r="T11">
        <v>5</v>
      </c>
      <c r="U11">
        <v>5</v>
      </c>
      <c r="V11" s="13">
        <v>43514</v>
      </c>
      <c r="W11" s="11">
        <v>16</v>
      </c>
      <c r="X11" s="18" t="str">
        <f>INDEX(Position!$B:$B,MATCH(C11,Position!$A:$A,0))</f>
        <v>IT Support</v>
      </c>
      <c r="Y11" s="18" t="str">
        <f>INDEX(Department!$B:$B,MATCH(D11,Department!$A:$A,0))</f>
        <v>IT/IS</v>
      </c>
      <c r="Z11" s="18" t="str">
        <f>INDEX(Manager!$B:$B,MATCH(E11,Manager!$A:$A,0))</f>
        <v>Peter Monroe</v>
      </c>
      <c r="AA11" s="18">
        <f ca="1">INT(($AH$1-HR_Data[[#This Row],[DOB]])/365.25)</f>
        <v>35</v>
      </c>
      <c r="AB11" s="18" t="str">
        <f ca="1">IF(HR_Data[[#This Row],[Age]]&lt;20,"Below 20",IF(HR_Data[[#This Row],[Age]]&lt;30,"20-29",IF(HR_Data[[#This Row],[Age]]&lt;50,"30-49",IF(HR_Data[[#This Row],[Age]]&lt;60,"50-59","60 and Above"))))</f>
        <v>30-49</v>
      </c>
      <c r="AC11" s="18" t="str">
        <f>PROPER(HR_Data[[#This Row],[Sex]])</f>
        <v>Male</v>
      </c>
    </row>
    <row r="12" spans="1:34" x14ac:dyDescent="0.25">
      <c r="A12" t="s">
        <v>69</v>
      </c>
      <c r="B12">
        <v>10252</v>
      </c>
      <c r="C12" t="s">
        <v>502</v>
      </c>
      <c r="D12" t="s">
        <v>517</v>
      </c>
      <c r="E12">
        <v>10252</v>
      </c>
      <c r="F12" s="1">
        <v>40553</v>
      </c>
      <c r="G12" s="12">
        <v>54670</v>
      </c>
      <c r="H12" t="s">
        <v>468</v>
      </c>
      <c r="I12" s="13">
        <v>27041</v>
      </c>
      <c r="J12" t="s">
        <v>34</v>
      </c>
      <c r="K12" t="s">
        <v>24</v>
      </c>
      <c r="L12" t="s">
        <v>63</v>
      </c>
      <c r="M12" t="s">
        <v>22</v>
      </c>
      <c r="N12">
        <v>1902</v>
      </c>
      <c r="O12" s="13">
        <v>42747</v>
      </c>
      <c r="P12" t="s">
        <v>70</v>
      </c>
      <c r="Q12" t="s">
        <v>36</v>
      </c>
      <c r="R12" t="s">
        <v>65</v>
      </c>
      <c r="S12" t="s">
        <v>40</v>
      </c>
      <c r="T12">
        <v>4.2</v>
      </c>
      <c r="U12">
        <v>4</v>
      </c>
      <c r="V12" s="13">
        <v>42399</v>
      </c>
      <c r="W12" s="11">
        <v>12</v>
      </c>
      <c r="X12" s="18" t="str">
        <f>INDEX(Position!$B:$B,MATCH(C12,Position!$A:$A,0))</f>
        <v>Production Technician I</v>
      </c>
      <c r="Y12" s="18" t="str">
        <f>INDEX(Department!$B:$B,MATCH(D12,Department!$A:$A,0))</f>
        <v xml:space="preserve">Production        </v>
      </c>
      <c r="Z12" s="18" t="str">
        <f>INDEX(Manager!$B:$B,MATCH(E12,Manager!$A:$A,0))</f>
        <v>David Stanley</v>
      </c>
      <c r="AA12" s="18">
        <f ca="1">INT(($AH$1-HR_Data[[#This Row],[DOB]])/365.25)</f>
        <v>49</v>
      </c>
      <c r="AB12" s="18" t="str">
        <f ca="1">IF(HR_Data[[#This Row],[Age]]&lt;20,"Below 20",IF(HR_Data[[#This Row],[Age]]&lt;30,"20-29",IF(HR_Data[[#This Row],[Age]]&lt;50,"30-49",IF(HR_Data[[#This Row],[Age]]&lt;60,"50-59","60 and Above"))))</f>
        <v>30-49</v>
      </c>
      <c r="AC12" s="18" t="str">
        <f>PROPER(HR_Data[[#This Row],[Sex]])</f>
        <v>Female</v>
      </c>
    </row>
    <row r="13" spans="1:34" x14ac:dyDescent="0.25">
      <c r="A13" t="s">
        <v>72</v>
      </c>
      <c r="B13">
        <v>10242</v>
      </c>
      <c r="C13" t="s">
        <v>502</v>
      </c>
      <c r="D13" t="s">
        <v>517</v>
      </c>
      <c r="E13">
        <v>10196</v>
      </c>
      <c r="F13" s="1">
        <v>41001</v>
      </c>
      <c r="G13" s="12">
        <v>47211</v>
      </c>
      <c r="H13" t="s">
        <v>469</v>
      </c>
      <c r="I13" s="13">
        <v>27081</v>
      </c>
      <c r="J13" t="s">
        <v>34</v>
      </c>
      <c r="K13" t="s">
        <v>24</v>
      </c>
      <c r="L13" t="s">
        <v>63</v>
      </c>
      <c r="M13" t="s">
        <v>22</v>
      </c>
      <c r="N13">
        <v>2062</v>
      </c>
      <c r="O13" s="13">
        <v>42632</v>
      </c>
      <c r="P13" t="s">
        <v>73</v>
      </c>
      <c r="Q13" t="s">
        <v>36</v>
      </c>
      <c r="R13" t="s">
        <v>65</v>
      </c>
      <c r="S13" t="s">
        <v>40</v>
      </c>
      <c r="T13">
        <v>4.2</v>
      </c>
      <c r="U13">
        <v>3</v>
      </c>
      <c r="V13" s="13">
        <v>42496</v>
      </c>
      <c r="W13" s="11">
        <v>15</v>
      </c>
      <c r="X13" s="18" t="str">
        <f>INDEX(Position!$B:$B,MATCH(C13,Position!$A:$A,0))</f>
        <v>Production Technician I</v>
      </c>
      <c r="Y13" s="18" t="str">
        <f>INDEX(Department!$B:$B,MATCH(D13,Department!$A:$A,0))</f>
        <v xml:space="preserve">Production        </v>
      </c>
      <c r="Z13" s="18" t="str">
        <f>INDEX(Manager!$B:$B,MATCH(E13,Manager!$A:$A,0))</f>
        <v>Kissy Sullivan</v>
      </c>
      <c r="AA13" s="18">
        <f ca="1">INT(($AH$1-HR_Data[[#This Row],[DOB]])/365.25)</f>
        <v>49</v>
      </c>
      <c r="AB13" s="18" t="str">
        <f ca="1">IF(HR_Data[[#This Row],[Age]]&lt;20,"Below 20",IF(HR_Data[[#This Row],[Age]]&lt;30,"20-29",IF(HR_Data[[#This Row],[Age]]&lt;50,"30-49",IF(HR_Data[[#This Row],[Age]]&lt;60,"50-59","60 and Above"))))</f>
        <v>30-49</v>
      </c>
      <c r="AC13" s="18" t="str">
        <f>PROPER(HR_Data[[#This Row],[Sex]])</f>
        <v>Male</v>
      </c>
    </row>
    <row r="14" spans="1:34" x14ac:dyDescent="0.25">
      <c r="A14" t="s">
        <v>74</v>
      </c>
      <c r="B14">
        <v>10012</v>
      </c>
      <c r="C14" t="s">
        <v>486</v>
      </c>
      <c r="D14" t="s">
        <v>516</v>
      </c>
      <c r="E14">
        <v>10084</v>
      </c>
      <c r="F14" s="1">
        <v>41953</v>
      </c>
      <c r="G14" s="12">
        <v>92328</v>
      </c>
      <c r="H14" t="s">
        <v>469</v>
      </c>
      <c r="I14" s="13">
        <v>32328</v>
      </c>
      <c r="J14" t="s">
        <v>48</v>
      </c>
      <c r="K14" t="s">
        <v>24</v>
      </c>
      <c r="L14" t="s">
        <v>63</v>
      </c>
      <c r="M14" t="s">
        <v>76</v>
      </c>
      <c r="N14">
        <v>78230</v>
      </c>
      <c r="P14" t="s">
        <v>26</v>
      </c>
      <c r="Q14" t="s">
        <v>27</v>
      </c>
      <c r="R14" t="s">
        <v>65</v>
      </c>
      <c r="S14" t="s">
        <v>31</v>
      </c>
      <c r="T14">
        <v>4.28</v>
      </c>
      <c r="U14">
        <v>4</v>
      </c>
      <c r="V14" s="13">
        <v>43521</v>
      </c>
      <c r="W14" s="11">
        <v>9</v>
      </c>
      <c r="X14" s="18" t="str">
        <f>INDEX(Position!$B:$B,MATCH(C14,Position!$A:$A,0))</f>
        <v>Data Analyst</v>
      </c>
      <c r="Y14" s="18" t="str">
        <f>INDEX(Department!$B:$B,MATCH(D14,Department!$A:$A,0))</f>
        <v>IT/IS</v>
      </c>
      <c r="Z14" s="18" t="str">
        <f>INDEX(Manager!$B:$B,MATCH(E14,Manager!$A:$A,0))</f>
        <v>Simon Roup</v>
      </c>
      <c r="AA14" s="18">
        <f ca="1">INT(($AH$1-HR_Data[[#This Row],[DOB]])/365.25)</f>
        <v>35</v>
      </c>
      <c r="AB14" s="18" t="str">
        <f ca="1">IF(HR_Data[[#This Row],[Age]]&lt;20,"Below 20",IF(HR_Data[[#This Row],[Age]]&lt;30,"20-29",IF(HR_Data[[#This Row],[Age]]&lt;50,"30-49",IF(HR_Data[[#This Row],[Age]]&lt;60,"50-59","60 and Above"))))</f>
        <v>30-49</v>
      </c>
      <c r="AC14" s="18" t="str">
        <f>PROPER(HR_Data[[#This Row],[Sex]])</f>
        <v>Male</v>
      </c>
    </row>
    <row r="15" spans="1:34" x14ac:dyDescent="0.25">
      <c r="A15" t="s">
        <v>77</v>
      </c>
      <c r="B15">
        <v>10265</v>
      </c>
      <c r="C15" t="s">
        <v>502</v>
      </c>
      <c r="D15" t="s">
        <v>517</v>
      </c>
      <c r="E15">
        <v>10265</v>
      </c>
      <c r="F15" s="1">
        <v>40959</v>
      </c>
      <c r="G15" s="12">
        <v>58709</v>
      </c>
      <c r="H15" t="s">
        <v>469</v>
      </c>
      <c r="I15" s="13">
        <v>30517</v>
      </c>
      <c r="J15" t="s">
        <v>23</v>
      </c>
      <c r="K15" t="s">
        <v>24</v>
      </c>
      <c r="L15" t="s">
        <v>78</v>
      </c>
      <c r="M15" t="s">
        <v>22</v>
      </c>
      <c r="N15">
        <v>1810</v>
      </c>
      <c r="P15" t="s">
        <v>26</v>
      </c>
      <c r="Q15" t="s">
        <v>27</v>
      </c>
      <c r="R15" t="s">
        <v>51</v>
      </c>
      <c r="S15" t="s">
        <v>40</v>
      </c>
      <c r="T15">
        <v>4.5999999999999996</v>
      </c>
      <c r="U15">
        <v>4</v>
      </c>
      <c r="V15" s="13">
        <v>43510</v>
      </c>
      <c r="W15" s="11">
        <v>7</v>
      </c>
      <c r="X15" s="18" t="str">
        <f>INDEX(Position!$B:$B,MATCH(C15,Position!$A:$A,0))</f>
        <v>Production Technician I</v>
      </c>
      <c r="Y15" s="18" t="str">
        <f>INDEX(Department!$B:$B,MATCH(D15,Department!$A:$A,0))</f>
        <v xml:space="preserve">Production        </v>
      </c>
      <c r="Z15" s="18" t="str">
        <f>INDEX(Manager!$B:$B,MATCH(E15,Manager!$A:$A,0))</f>
        <v>Kelley Spirea</v>
      </c>
      <c r="AA15" s="18">
        <f ca="1">INT(($AH$1-HR_Data[[#This Row],[DOB]])/365.25)</f>
        <v>40</v>
      </c>
      <c r="AB15" s="18" t="str">
        <f ca="1">IF(HR_Data[[#This Row],[Age]]&lt;20,"Below 20",IF(HR_Data[[#This Row],[Age]]&lt;30,"20-29",IF(HR_Data[[#This Row],[Age]]&lt;50,"30-49",IF(HR_Data[[#This Row],[Age]]&lt;60,"50-59","60 and Above"))))</f>
        <v>30-49</v>
      </c>
      <c r="AC15" s="18" t="str">
        <f>PROPER(HR_Data[[#This Row],[Sex]])</f>
        <v>Male</v>
      </c>
    </row>
    <row r="16" spans="1:34" x14ac:dyDescent="0.25">
      <c r="A16" t="s">
        <v>80</v>
      </c>
      <c r="B16">
        <v>10066</v>
      </c>
      <c r="C16" t="s">
        <v>502</v>
      </c>
      <c r="D16" t="s">
        <v>517</v>
      </c>
      <c r="E16">
        <v>10026</v>
      </c>
      <c r="F16" s="1">
        <v>41176</v>
      </c>
      <c r="G16" s="12">
        <v>52505</v>
      </c>
      <c r="H16" t="s">
        <v>469</v>
      </c>
      <c r="I16" s="13">
        <v>28321</v>
      </c>
      <c r="J16" t="s">
        <v>48</v>
      </c>
      <c r="K16" t="s">
        <v>24</v>
      </c>
      <c r="L16" t="s">
        <v>25</v>
      </c>
      <c r="M16" t="s">
        <v>22</v>
      </c>
      <c r="N16">
        <v>2747</v>
      </c>
      <c r="O16" s="13">
        <v>42831</v>
      </c>
      <c r="P16" t="s">
        <v>70</v>
      </c>
      <c r="Q16" t="s">
        <v>36</v>
      </c>
      <c r="R16" t="s">
        <v>81</v>
      </c>
      <c r="S16" t="s">
        <v>40</v>
      </c>
      <c r="T16">
        <v>5</v>
      </c>
      <c r="U16">
        <v>5</v>
      </c>
      <c r="V16" s="13">
        <v>42796</v>
      </c>
      <c r="W16" s="11">
        <v>1</v>
      </c>
      <c r="X16" s="18" t="str">
        <f>INDEX(Position!$B:$B,MATCH(C16,Position!$A:$A,0))</f>
        <v>Production Technician I</v>
      </c>
      <c r="Y16" s="18" t="str">
        <f>INDEX(Department!$B:$B,MATCH(D16,Department!$A:$A,0))</f>
        <v xml:space="preserve">Production        </v>
      </c>
      <c r="Z16" s="18" t="str">
        <f>INDEX(Manager!$B:$B,MATCH(E16,Manager!$A:$A,0))</f>
        <v>Michael Albert</v>
      </c>
      <c r="AA16" s="18">
        <f ca="1">INT(($AH$1-HR_Data[[#This Row],[DOB]])/365.25)</f>
        <v>46</v>
      </c>
      <c r="AB16" s="18" t="str">
        <f ca="1">IF(HR_Data[[#This Row],[Age]]&lt;20,"Below 20",IF(HR_Data[[#This Row],[Age]]&lt;30,"20-29",IF(HR_Data[[#This Row],[Age]]&lt;50,"30-49",IF(HR_Data[[#This Row],[Age]]&lt;60,"50-59","60 and Above"))))</f>
        <v>30-49</v>
      </c>
      <c r="AC16" s="18" t="str">
        <f>PROPER(HR_Data[[#This Row],[Sex]])</f>
        <v>Male</v>
      </c>
    </row>
    <row r="17" spans="1:29" x14ac:dyDescent="0.25">
      <c r="A17" t="s">
        <v>82</v>
      </c>
      <c r="B17">
        <v>10061</v>
      </c>
      <c r="C17" t="s">
        <v>502</v>
      </c>
      <c r="D17" t="s">
        <v>517</v>
      </c>
      <c r="E17">
        <v>10265</v>
      </c>
      <c r="F17" s="1">
        <v>40595</v>
      </c>
      <c r="G17" s="12">
        <v>57834</v>
      </c>
      <c r="H17" t="s">
        <v>469</v>
      </c>
      <c r="I17" s="13">
        <v>29877</v>
      </c>
      <c r="J17" t="s">
        <v>23</v>
      </c>
      <c r="K17" t="s">
        <v>24</v>
      </c>
      <c r="L17" t="s">
        <v>25</v>
      </c>
      <c r="M17" t="s">
        <v>22</v>
      </c>
      <c r="N17">
        <v>2050</v>
      </c>
      <c r="O17" s="13">
        <v>42951</v>
      </c>
      <c r="P17" t="s">
        <v>83</v>
      </c>
      <c r="Q17" t="s">
        <v>84</v>
      </c>
      <c r="R17" t="s">
        <v>51</v>
      </c>
      <c r="S17" t="s">
        <v>40</v>
      </c>
      <c r="T17">
        <v>5</v>
      </c>
      <c r="U17">
        <v>4</v>
      </c>
      <c r="V17" s="13">
        <v>42830</v>
      </c>
      <c r="W17" s="11">
        <v>20</v>
      </c>
      <c r="X17" s="18" t="str">
        <f>INDEX(Position!$B:$B,MATCH(C17,Position!$A:$A,0))</f>
        <v>Production Technician I</v>
      </c>
      <c r="Y17" s="18" t="str">
        <f>INDEX(Department!$B:$B,MATCH(D17,Department!$A:$A,0))</f>
        <v xml:space="preserve">Production        </v>
      </c>
      <c r="Z17" s="18" t="str">
        <f>INDEX(Manager!$B:$B,MATCH(E17,Manager!$A:$A,0))</f>
        <v>Kelley Spirea</v>
      </c>
      <c r="AA17" s="18">
        <f ca="1">INT(($AH$1-HR_Data[[#This Row],[DOB]])/365.25)</f>
        <v>41</v>
      </c>
      <c r="AB17" s="18" t="str">
        <f ca="1">IF(HR_Data[[#This Row],[Age]]&lt;20,"Below 20",IF(HR_Data[[#This Row],[Age]]&lt;30,"20-29",IF(HR_Data[[#This Row],[Age]]&lt;50,"30-49",IF(HR_Data[[#This Row],[Age]]&lt;60,"50-59","60 and Above"))))</f>
        <v>30-49</v>
      </c>
      <c r="AC17" s="18" t="str">
        <f>PROPER(HR_Data[[#This Row],[Sex]])</f>
        <v>Male</v>
      </c>
    </row>
    <row r="18" spans="1:29" x14ac:dyDescent="0.25">
      <c r="A18" t="s">
        <v>85</v>
      </c>
      <c r="B18">
        <v>10023</v>
      </c>
      <c r="C18" t="s">
        <v>503</v>
      </c>
      <c r="D18" t="s">
        <v>517</v>
      </c>
      <c r="E18">
        <v>10265</v>
      </c>
      <c r="F18" s="1">
        <v>42572</v>
      </c>
      <c r="G18" s="12">
        <v>70131</v>
      </c>
      <c r="H18" t="s">
        <v>468</v>
      </c>
      <c r="I18" s="13">
        <v>24214</v>
      </c>
      <c r="J18" t="s">
        <v>34</v>
      </c>
      <c r="K18" t="s">
        <v>24</v>
      </c>
      <c r="L18" t="s">
        <v>25</v>
      </c>
      <c r="M18" t="s">
        <v>22</v>
      </c>
      <c r="N18">
        <v>2145</v>
      </c>
      <c r="P18" t="s">
        <v>26</v>
      </c>
      <c r="Q18" t="s">
        <v>27</v>
      </c>
      <c r="R18" t="s">
        <v>61</v>
      </c>
      <c r="S18" t="s">
        <v>31</v>
      </c>
      <c r="T18">
        <v>4.4000000000000004</v>
      </c>
      <c r="U18">
        <v>3</v>
      </c>
      <c r="V18" s="13">
        <v>43479</v>
      </c>
      <c r="W18" s="11">
        <v>16</v>
      </c>
      <c r="X18" s="18" t="str">
        <f>INDEX(Position!$B:$B,MATCH(C18,Position!$A:$A,0))</f>
        <v>Production Technician II</v>
      </c>
      <c r="Y18" s="18" t="str">
        <f>INDEX(Department!$B:$B,MATCH(D18,Department!$A:$A,0))</f>
        <v xml:space="preserve">Production        </v>
      </c>
      <c r="Z18" s="18" t="str">
        <f>INDEX(Manager!$B:$B,MATCH(E18,Manager!$A:$A,0))</f>
        <v>Kelley Spirea</v>
      </c>
      <c r="AA18" s="18">
        <f ca="1">INT(($AH$1-HR_Data[[#This Row],[DOB]])/365.25)</f>
        <v>57</v>
      </c>
      <c r="AB18" s="18" t="str">
        <f ca="1">IF(HR_Data[[#This Row],[Age]]&lt;20,"Below 20",IF(HR_Data[[#This Row],[Age]]&lt;30,"20-29",IF(HR_Data[[#This Row],[Age]]&lt;50,"30-49",IF(HR_Data[[#This Row],[Age]]&lt;60,"50-59","60 and Above"))))</f>
        <v>50-59</v>
      </c>
      <c r="AC18" s="18" t="str">
        <f>PROPER(HR_Data[[#This Row],[Sex]])</f>
        <v>Female</v>
      </c>
    </row>
    <row r="19" spans="1:29" x14ac:dyDescent="0.25">
      <c r="A19" t="s">
        <v>86</v>
      </c>
      <c r="B19">
        <v>10055</v>
      </c>
      <c r="C19" t="s">
        <v>502</v>
      </c>
      <c r="D19" t="s">
        <v>517</v>
      </c>
      <c r="E19">
        <v>10088</v>
      </c>
      <c r="F19" s="1">
        <v>40637</v>
      </c>
      <c r="G19" s="12">
        <v>59026</v>
      </c>
      <c r="H19" t="s">
        <v>468</v>
      </c>
      <c r="I19" s="13">
        <v>25868</v>
      </c>
      <c r="J19" t="s">
        <v>23</v>
      </c>
      <c r="K19" t="s">
        <v>87</v>
      </c>
      <c r="L19" t="s">
        <v>25</v>
      </c>
      <c r="M19" t="s">
        <v>22</v>
      </c>
      <c r="N19">
        <v>1915</v>
      </c>
      <c r="P19" t="s">
        <v>26</v>
      </c>
      <c r="Q19" t="s">
        <v>27</v>
      </c>
      <c r="R19" t="s">
        <v>51</v>
      </c>
      <c r="S19" t="s">
        <v>40</v>
      </c>
      <c r="T19">
        <v>5</v>
      </c>
      <c r="U19">
        <v>5</v>
      </c>
      <c r="V19" s="13">
        <v>43479</v>
      </c>
      <c r="W19" s="11">
        <v>12</v>
      </c>
      <c r="X19" s="18" t="str">
        <f>INDEX(Position!$B:$B,MATCH(C19,Position!$A:$A,0))</f>
        <v>Production Technician I</v>
      </c>
      <c r="Y19" s="18" t="str">
        <f>INDEX(Department!$B:$B,MATCH(D19,Department!$A:$A,0))</f>
        <v xml:space="preserve">Production        </v>
      </c>
      <c r="Z19" s="18" t="str">
        <f>INDEX(Manager!$B:$B,MATCH(E19,Manager!$A:$A,0))</f>
        <v>Elijiah Gray</v>
      </c>
      <c r="AA19" s="18">
        <f ca="1">INT(($AH$1-HR_Data[[#This Row],[DOB]])/365.25)</f>
        <v>52</v>
      </c>
      <c r="AB19" s="18" t="str">
        <f ca="1">IF(HR_Data[[#This Row],[Age]]&lt;20,"Below 20",IF(HR_Data[[#This Row],[Age]]&lt;30,"20-29",IF(HR_Data[[#This Row],[Age]]&lt;50,"30-49",IF(HR_Data[[#This Row],[Age]]&lt;60,"50-59","60 and Above"))))</f>
        <v>50-59</v>
      </c>
      <c r="AC19" s="18" t="str">
        <f>PROPER(HR_Data[[#This Row],[Sex]])</f>
        <v>Female</v>
      </c>
    </row>
    <row r="20" spans="1:29" x14ac:dyDescent="0.25">
      <c r="A20" t="s">
        <v>88</v>
      </c>
      <c r="B20">
        <v>10245</v>
      </c>
      <c r="C20" t="s">
        <v>489</v>
      </c>
      <c r="D20" t="s">
        <v>516</v>
      </c>
      <c r="E20">
        <v>10084</v>
      </c>
      <c r="F20" s="1">
        <v>41827</v>
      </c>
      <c r="G20" s="12">
        <v>110000</v>
      </c>
      <c r="H20" t="s">
        <v>468</v>
      </c>
      <c r="I20" s="13">
        <v>31506</v>
      </c>
      <c r="J20" t="s">
        <v>23</v>
      </c>
      <c r="K20" t="s">
        <v>24</v>
      </c>
      <c r="L20" t="s">
        <v>25</v>
      </c>
      <c r="M20" t="s">
        <v>22</v>
      </c>
      <c r="N20">
        <v>2026</v>
      </c>
      <c r="O20" s="13">
        <v>42259</v>
      </c>
      <c r="P20" t="s">
        <v>90</v>
      </c>
      <c r="Q20" t="s">
        <v>84</v>
      </c>
      <c r="R20" t="s">
        <v>51</v>
      </c>
      <c r="S20" t="s">
        <v>40</v>
      </c>
      <c r="T20">
        <v>4.5</v>
      </c>
      <c r="U20">
        <v>4</v>
      </c>
      <c r="V20" s="13">
        <v>42019</v>
      </c>
      <c r="W20" s="11">
        <v>8</v>
      </c>
      <c r="X20" s="18" t="str">
        <f>INDEX(Position!$B:$B,MATCH(C20,Position!$A:$A,0))</f>
        <v>Database Administrator</v>
      </c>
      <c r="Y20" s="18" t="str">
        <f>INDEX(Department!$B:$B,MATCH(D20,Department!$A:$A,0))</f>
        <v>IT/IS</v>
      </c>
      <c r="Z20" s="18" t="str">
        <f>INDEX(Manager!$B:$B,MATCH(E20,Manager!$A:$A,0))</f>
        <v>Simon Roup</v>
      </c>
      <c r="AA20" s="18">
        <f ca="1">INT(($AH$1-HR_Data[[#This Row],[DOB]])/365.25)</f>
        <v>37</v>
      </c>
      <c r="AB20" s="18" t="str">
        <f ca="1">IF(HR_Data[[#This Row],[Age]]&lt;20,"Below 20",IF(HR_Data[[#This Row],[Age]]&lt;30,"20-29",IF(HR_Data[[#This Row],[Age]]&lt;50,"30-49",IF(HR_Data[[#This Row],[Age]]&lt;60,"50-59","60 and Above"))))</f>
        <v>30-49</v>
      </c>
      <c r="AC20" s="18" t="str">
        <f>PROPER(HR_Data[[#This Row],[Sex]])</f>
        <v>Female</v>
      </c>
    </row>
    <row r="21" spans="1:29" x14ac:dyDescent="0.25">
      <c r="A21" t="s">
        <v>91</v>
      </c>
      <c r="B21">
        <v>10277</v>
      </c>
      <c r="C21" t="s">
        <v>502</v>
      </c>
      <c r="D21" t="s">
        <v>517</v>
      </c>
      <c r="E21">
        <v>10069</v>
      </c>
      <c r="F21" s="1">
        <v>41463</v>
      </c>
      <c r="G21" s="12">
        <v>53250</v>
      </c>
      <c r="H21" t="s">
        <v>469</v>
      </c>
      <c r="I21" s="13">
        <v>28951</v>
      </c>
      <c r="J21" t="s">
        <v>23</v>
      </c>
      <c r="K21" t="s">
        <v>24</v>
      </c>
      <c r="L21" t="s">
        <v>92</v>
      </c>
      <c r="M21" t="s">
        <v>22</v>
      </c>
      <c r="N21">
        <v>2452</v>
      </c>
      <c r="P21" t="s">
        <v>26</v>
      </c>
      <c r="Q21" t="s">
        <v>27</v>
      </c>
      <c r="R21" t="s">
        <v>30</v>
      </c>
      <c r="S21" t="s">
        <v>40</v>
      </c>
      <c r="T21">
        <v>4.2</v>
      </c>
      <c r="U21">
        <v>4</v>
      </c>
      <c r="V21" s="13">
        <v>43476</v>
      </c>
      <c r="W21" s="11">
        <v>13</v>
      </c>
      <c r="X21" s="18" t="str">
        <f>INDEX(Position!$B:$B,MATCH(C21,Position!$A:$A,0))</f>
        <v>Production Technician I</v>
      </c>
      <c r="Y21" s="18" t="str">
        <f>INDEX(Department!$B:$B,MATCH(D21,Department!$A:$A,0))</f>
        <v xml:space="preserve">Production        </v>
      </c>
      <c r="Z21" s="18" t="str">
        <f>INDEX(Manager!$B:$B,MATCH(E21,Manager!$A:$A,0))</f>
        <v>Webster Butler</v>
      </c>
      <c r="AA21" s="18">
        <f ca="1">INT(($AH$1-HR_Data[[#This Row],[DOB]])/365.25)</f>
        <v>44</v>
      </c>
      <c r="AB21" s="18" t="str">
        <f ca="1">IF(HR_Data[[#This Row],[Age]]&lt;20,"Below 20",IF(HR_Data[[#This Row],[Age]]&lt;30,"20-29",IF(HR_Data[[#This Row],[Age]]&lt;50,"30-49",IF(HR_Data[[#This Row],[Age]]&lt;60,"50-59","60 and Above"))))</f>
        <v>30-49</v>
      </c>
      <c r="AC21" s="18" t="str">
        <f>PROPER(HR_Data[[#This Row],[Sex]])</f>
        <v>Male</v>
      </c>
    </row>
    <row r="22" spans="1:29" x14ac:dyDescent="0.25">
      <c r="A22" t="s">
        <v>93</v>
      </c>
      <c r="B22">
        <v>10046</v>
      </c>
      <c r="C22" t="s">
        <v>502</v>
      </c>
      <c r="D22" t="s">
        <v>517</v>
      </c>
      <c r="E22">
        <v>10002</v>
      </c>
      <c r="F22" s="1">
        <v>41001</v>
      </c>
      <c r="G22" s="12">
        <v>51044</v>
      </c>
      <c r="H22" t="s">
        <v>469</v>
      </c>
      <c r="I22" s="13">
        <v>25924</v>
      </c>
      <c r="J22" t="s">
        <v>23</v>
      </c>
      <c r="K22" t="s">
        <v>24</v>
      </c>
      <c r="L22" t="s">
        <v>25</v>
      </c>
      <c r="M22" t="s">
        <v>22</v>
      </c>
      <c r="N22">
        <v>2072</v>
      </c>
      <c r="P22" t="s">
        <v>26</v>
      </c>
      <c r="Q22" t="s">
        <v>27</v>
      </c>
      <c r="R22" t="s">
        <v>51</v>
      </c>
      <c r="S22" t="s">
        <v>40</v>
      </c>
      <c r="T22">
        <v>5</v>
      </c>
      <c r="U22">
        <v>3</v>
      </c>
      <c r="V22" s="13">
        <v>43479</v>
      </c>
      <c r="W22" s="11">
        <v>13</v>
      </c>
      <c r="X22" s="18" t="str">
        <f>INDEX(Position!$B:$B,MATCH(C22,Position!$A:$A,0))</f>
        <v>Production Technician I</v>
      </c>
      <c r="Y22" s="18" t="str">
        <f>INDEX(Department!$B:$B,MATCH(D22,Department!$A:$A,0))</f>
        <v xml:space="preserve">Production        </v>
      </c>
      <c r="Z22" s="18" t="str">
        <f>INDEX(Manager!$B:$B,MATCH(E22,Manager!$A:$A,0))</f>
        <v>Amy Dunn</v>
      </c>
      <c r="AA22" s="18">
        <f ca="1">INT(($AH$1-HR_Data[[#This Row],[DOB]])/365.25)</f>
        <v>52</v>
      </c>
      <c r="AB22" s="18" t="str">
        <f ca="1">IF(HR_Data[[#This Row],[Age]]&lt;20,"Below 20",IF(HR_Data[[#This Row],[Age]]&lt;30,"20-29",IF(HR_Data[[#This Row],[Age]]&lt;50,"30-49",IF(HR_Data[[#This Row],[Age]]&lt;60,"50-59","60 and Above"))))</f>
        <v>50-59</v>
      </c>
      <c r="AC22" s="18" t="str">
        <f>PROPER(HR_Data[[#This Row],[Sex]])</f>
        <v>Male</v>
      </c>
    </row>
    <row r="23" spans="1:29" x14ac:dyDescent="0.25">
      <c r="A23" t="s">
        <v>94</v>
      </c>
      <c r="B23">
        <v>10226</v>
      </c>
      <c r="C23" t="s">
        <v>502</v>
      </c>
      <c r="D23" t="s">
        <v>517</v>
      </c>
      <c r="E23">
        <v>10062</v>
      </c>
      <c r="F23" s="1">
        <v>41505</v>
      </c>
      <c r="G23" s="12">
        <v>64919</v>
      </c>
      <c r="H23" t="s">
        <v>468</v>
      </c>
      <c r="I23" s="13">
        <v>21546</v>
      </c>
      <c r="J23" t="s">
        <v>48</v>
      </c>
      <c r="K23" t="s">
        <v>24</v>
      </c>
      <c r="L23" t="s">
        <v>92</v>
      </c>
      <c r="M23" t="s">
        <v>22</v>
      </c>
      <c r="N23">
        <v>2027</v>
      </c>
      <c r="P23" t="s">
        <v>26</v>
      </c>
      <c r="Q23" t="s">
        <v>27</v>
      </c>
      <c r="R23" t="s">
        <v>39</v>
      </c>
      <c r="S23" t="s">
        <v>40</v>
      </c>
      <c r="T23">
        <v>4.2</v>
      </c>
      <c r="U23">
        <v>3</v>
      </c>
      <c r="V23" s="13">
        <v>43475</v>
      </c>
      <c r="W23" s="11">
        <v>2</v>
      </c>
      <c r="X23" s="18" t="str">
        <f>INDEX(Position!$B:$B,MATCH(C23,Position!$A:$A,0))</f>
        <v>Production Technician I</v>
      </c>
      <c r="Y23" s="18" t="str">
        <f>INDEX(Department!$B:$B,MATCH(D23,Department!$A:$A,0))</f>
        <v xml:space="preserve">Production        </v>
      </c>
      <c r="Z23" s="18" t="str">
        <f>INDEX(Manager!$B:$B,MATCH(E23,Manager!$A:$A,0))</f>
        <v>Ketsia Liebig</v>
      </c>
      <c r="AA23" s="18">
        <f ca="1">INT(($AH$1-HR_Data[[#This Row],[DOB]])/365.25)</f>
        <v>64</v>
      </c>
      <c r="AB23" s="18" t="str">
        <f ca="1">IF(HR_Data[[#This Row],[Age]]&lt;20,"Below 20",IF(HR_Data[[#This Row],[Age]]&lt;30,"20-29",IF(HR_Data[[#This Row],[Age]]&lt;50,"30-49",IF(HR_Data[[#This Row],[Age]]&lt;60,"50-59","60 and Above"))))</f>
        <v>60 and Above</v>
      </c>
      <c r="AC23" s="18" t="str">
        <f>PROPER(HR_Data[[#This Row],[Sex]])</f>
        <v>Female</v>
      </c>
    </row>
    <row r="24" spans="1:29" x14ac:dyDescent="0.25">
      <c r="A24" t="s">
        <v>95</v>
      </c>
      <c r="B24">
        <v>10003</v>
      </c>
      <c r="C24" t="s">
        <v>502</v>
      </c>
      <c r="D24" t="s">
        <v>517</v>
      </c>
      <c r="E24">
        <v>10114</v>
      </c>
      <c r="F24" s="1">
        <v>41827</v>
      </c>
      <c r="G24" s="12">
        <v>62910</v>
      </c>
      <c r="H24" t="s">
        <v>468</v>
      </c>
      <c r="I24" s="13">
        <v>32752</v>
      </c>
      <c r="J24" t="s">
        <v>34</v>
      </c>
      <c r="K24" t="s">
        <v>24</v>
      </c>
      <c r="L24" t="s">
        <v>25</v>
      </c>
      <c r="M24" t="s">
        <v>22</v>
      </c>
      <c r="N24">
        <v>2031</v>
      </c>
      <c r="P24" t="s">
        <v>26</v>
      </c>
      <c r="Q24" t="s">
        <v>27</v>
      </c>
      <c r="R24" t="s">
        <v>39</v>
      </c>
      <c r="S24" t="s">
        <v>31</v>
      </c>
      <c r="T24">
        <v>5</v>
      </c>
      <c r="U24">
        <v>3</v>
      </c>
      <c r="V24" s="13">
        <v>43523</v>
      </c>
      <c r="W24" s="11">
        <v>19</v>
      </c>
      <c r="X24" s="18" t="str">
        <f>INDEX(Position!$B:$B,MATCH(C24,Position!$A:$A,0))</f>
        <v>Production Technician I</v>
      </c>
      <c r="Y24" s="18" t="str">
        <f>INDEX(Department!$B:$B,MATCH(D24,Department!$A:$A,0))</f>
        <v xml:space="preserve">Production        </v>
      </c>
      <c r="Z24" s="18" t="str">
        <f>INDEX(Manager!$B:$B,MATCH(E24,Manager!$A:$A,0))</f>
        <v>Brannon Miller</v>
      </c>
      <c r="AA24" s="18">
        <f ca="1">INT(($AH$1-HR_Data[[#This Row],[DOB]])/365.25)</f>
        <v>33</v>
      </c>
      <c r="AB24" s="18" t="str">
        <f ca="1">IF(HR_Data[[#This Row],[Age]]&lt;20,"Below 20",IF(HR_Data[[#This Row],[Age]]&lt;30,"20-29",IF(HR_Data[[#This Row],[Age]]&lt;50,"30-49",IF(HR_Data[[#This Row],[Age]]&lt;60,"50-59","60 and Above"))))</f>
        <v>30-49</v>
      </c>
      <c r="AC24" s="18" t="str">
        <f>PROPER(HR_Data[[#This Row],[Sex]])</f>
        <v>Female</v>
      </c>
    </row>
    <row r="25" spans="1:29" x14ac:dyDescent="0.25">
      <c r="A25" t="s">
        <v>96</v>
      </c>
      <c r="B25">
        <v>10294</v>
      </c>
      <c r="C25" t="s">
        <v>503</v>
      </c>
      <c r="D25" t="s">
        <v>517</v>
      </c>
      <c r="E25">
        <v>10026</v>
      </c>
      <c r="F25" s="1">
        <v>40637</v>
      </c>
      <c r="G25" s="12">
        <v>66441</v>
      </c>
      <c r="H25" t="s">
        <v>468</v>
      </c>
      <c r="I25" s="13">
        <v>33137</v>
      </c>
      <c r="J25" t="s">
        <v>23</v>
      </c>
      <c r="K25" t="s">
        <v>24</v>
      </c>
      <c r="L25" t="s">
        <v>25</v>
      </c>
      <c r="M25" t="s">
        <v>22</v>
      </c>
      <c r="N25">
        <v>2171</v>
      </c>
      <c r="P25" t="s">
        <v>26</v>
      </c>
      <c r="Q25" t="s">
        <v>27</v>
      </c>
      <c r="R25" t="s">
        <v>97</v>
      </c>
      <c r="S25" t="s">
        <v>98</v>
      </c>
      <c r="T25">
        <v>2</v>
      </c>
      <c r="U25">
        <v>3</v>
      </c>
      <c r="V25" s="13">
        <v>43523</v>
      </c>
      <c r="W25" s="11">
        <v>3</v>
      </c>
      <c r="X25" s="18" t="str">
        <f>INDEX(Position!$B:$B,MATCH(C25,Position!$A:$A,0))</f>
        <v>Production Technician II</v>
      </c>
      <c r="Y25" s="18" t="str">
        <f>INDEX(Department!$B:$B,MATCH(D25,Department!$A:$A,0))</f>
        <v xml:space="preserve">Production        </v>
      </c>
      <c r="Z25" s="18" t="str">
        <f>INDEX(Manager!$B:$B,MATCH(E25,Manager!$A:$A,0))</f>
        <v>Michael Albert</v>
      </c>
      <c r="AA25" s="18">
        <f ca="1">INT(($AH$1-HR_Data[[#This Row],[DOB]])/365.25)</f>
        <v>32</v>
      </c>
      <c r="AB25" s="18" t="str">
        <f ca="1">IF(HR_Data[[#This Row],[Age]]&lt;20,"Below 20",IF(HR_Data[[#This Row],[Age]]&lt;30,"20-29",IF(HR_Data[[#This Row],[Age]]&lt;50,"30-49",IF(HR_Data[[#This Row],[Age]]&lt;60,"50-59","60 and Above"))))</f>
        <v>30-49</v>
      </c>
      <c r="AC25" s="18" t="str">
        <f>PROPER(HR_Data[[#This Row],[Sex]])</f>
        <v>Female</v>
      </c>
    </row>
    <row r="26" spans="1:29" x14ac:dyDescent="0.25">
      <c r="A26" t="s">
        <v>99</v>
      </c>
      <c r="B26">
        <v>10267</v>
      </c>
      <c r="C26" t="s">
        <v>503</v>
      </c>
      <c r="D26" t="s">
        <v>517</v>
      </c>
      <c r="E26">
        <v>10088</v>
      </c>
      <c r="F26" s="1">
        <v>40553</v>
      </c>
      <c r="G26" s="12">
        <v>57815</v>
      </c>
      <c r="H26" t="s">
        <v>468</v>
      </c>
      <c r="I26" s="13">
        <v>24488</v>
      </c>
      <c r="J26" t="s">
        <v>23</v>
      </c>
      <c r="K26" t="s">
        <v>24</v>
      </c>
      <c r="L26" t="s">
        <v>25</v>
      </c>
      <c r="M26" t="s">
        <v>22</v>
      </c>
      <c r="N26">
        <v>2210</v>
      </c>
      <c r="O26" s="13">
        <v>41733</v>
      </c>
      <c r="P26" t="s">
        <v>35</v>
      </c>
      <c r="Q26" t="s">
        <v>36</v>
      </c>
      <c r="R26" t="s">
        <v>51</v>
      </c>
      <c r="S26" t="s">
        <v>40</v>
      </c>
      <c r="T26">
        <v>4.8</v>
      </c>
      <c r="U26">
        <v>5</v>
      </c>
      <c r="V26" s="13">
        <v>41702</v>
      </c>
      <c r="W26" s="11">
        <v>5</v>
      </c>
      <c r="X26" s="18" t="str">
        <f>INDEX(Position!$B:$B,MATCH(C26,Position!$A:$A,0))</f>
        <v>Production Technician II</v>
      </c>
      <c r="Y26" s="18" t="str">
        <f>INDEX(Department!$B:$B,MATCH(D26,Department!$A:$A,0))</f>
        <v xml:space="preserve">Production        </v>
      </c>
      <c r="Z26" s="18" t="str">
        <f>INDEX(Manager!$B:$B,MATCH(E26,Manager!$A:$A,0))</f>
        <v>Elijiah Gray</v>
      </c>
      <c r="AA26" s="18">
        <f ca="1">INT(($AH$1-HR_Data[[#This Row],[DOB]])/365.25)</f>
        <v>56</v>
      </c>
      <c r="AB26" s="18" t="str">
        <f ca="1">IF(HR_Data[[#This Row],[Age]]&lt;20,"Below 20",IF(HR_Data[[#This Row],[Age]]&lt;30,"20-29",IF(HR_Data[[#This Row],[Age]]&lt;50,"30-49",IF(HR_Data[[#This Row],[Age]]&lt;60,"50-59","60 and Above"))))</f>
        <v>50-59</v>
      </c>
      <c r="AC26" s="18" t="str">
        <f>PROPER(HR_Data[[#This Row],[Sex]])</f>
        <v>Female</v>
      </c>
    </row>
    <row r="27" spans="1:29" x14ac:dyDescent="0.25">
      <c r="A27" t="s">
        <v>100</v>
      </c>
      <c r="B27">
        <v>10199</v>
      </c>
      <c r="C27" t="s">
        <v>492</v>
      </c>
      <c r="D27" t="s">
        <v>516</v>
      </c>
      <c r="E27">
        <v>10084</v>
      </c>
      <c r="F27" s="1">
        <v>41687</v>
      </c>
      <c r="G27" s="12">
        <v>103613</v>
      </c>
      <c r="H27" t="s">
        <v>469</v>
      </c>
      <c r="I27" s="13">
        <v>23588</v>
      </c>
      <c r="J27" t="s">
        <v>23</v>
      </c>
      <c r="K27" t="s">
        <v>24</v>
      </c>
      <c r="L27" t="s">
        <v>63</v>
      </c>
      <c r="M27" t="s">
        <v>102</v>
      </c>
      <c r="N27">
        <v>6033</v>
      </c>
      <c r="O27" s="13">
        <v>42419</v>
      </c>
      <c r="P27" t="s">
        <v>103</v>
      </c>
      <c r="Q27" t="s">
        <v>84</v>
      </c>
      <c r="R27" t="s">
        <v>30</v>
      </c>
      <c r="S27" t="s">
        <v>40</v>
      </c>
      <c r="T27">
        <v>3.5</v>
      </c>
      <c r="U27">
        <v>5</v>
      </c>
      <c r="V27" s="13">
        <v>42379</v>
      </c>
      <c r="W27" s="11">
        <v>2</v>
      </c>
      <c r="X27" s="18" t="str">
        <f>INDEX(Position!$B:$B,MATCH(C27,Position!$A:$A,0))</f>
        <v>Enterprise Architect</v>
      </c>
      <c r="Y27" s="18" t="str">
        <f>INDEX(Department!$B:$B,MATCH(D27,Department!$A:$A,0))</f>
        <v>IT/IS</v>
      </c>
      <c r="Z27" s="18" t="str">
        <f>INDEX(Manager!$B:$B,MATCH(E27,Manager!$A:$A,0))</f>
        <v>Simon Roup</v>
      </c>
      <c r="AA27" s="18">
        <f ca="1">INT(($AH$1-HR_Data[[#This Row],[DOB]])/365.25)</f>
        <v>59</v>
      </c>
      <c r="AB27" s="18" t="str">
        <f ca="1">IF(HR_Data[[#This Row],[Age]]&lt;20,"Below 20",IF(HR_Data[[#This Row],[Age]]&lt;30,"20-29",IF(HR_Data[[#This Row],[Age]]&lt;50,"30-49",IF(HR_Data[[#This Row],[Age]]&lt;60,"50-59","60 and Above"))))</f>
        <v>50-59</v>
      </c>
      <c r="AC27" s="18" t="str">
        <f>PROPER(HR_Data[[#This Row],[Sex]])</f>
        <v>Male</v>
      </c>
    </row>
    <row r="28" spans="1:29" x14ac:dyDescent="0.25">
      <c r="A28" t="s">
        <v>104</v>
      </c>
      <c r="B28">
        <v>10081</v>
      </c>
      <c r="C28" t="s">
        <v>509</v>
      </c>
      <c r="D28" t="s">
        <v>514</v>
      </c>
      <c r="E28">
        <v>10081</v>
      </c>
      <c r="F28" s="1">
        <v>42051</v>
      </c>
      <c r="G28" s="12">
        <v>106367</v>
      </c>
      <c r="H28" t="s">
        <v>468</v>
      </c>
      <c r="I28" s="13">
        <v>31871</v>
      </c>
      <c r="J28" t="s">
        <v>34</v>
      </c>
      <c r="K28" t="s">
        <v>24</v>
      </c>
      <c r="L28" t="s">
        <v>63</v>
      </c>
      <c r="M28" t="s">
        <v>22</v>
      </c>
      <c r="N28">
        <v>2468</v>
      </c>
      <c r="P28" t="s">
        <v>26</v>
      </c>
      <c r="Q28" t="s">
        <v>27</v>
      </c>
      <c r="R28" t="s">
        <v>65</v>
      </c>
      <c r="S28" t="s">
        <v>40</v>
      </c>
      <c r="T28">
        <v>5</v>
      </c>
      <c r="U28">
        <v>4</v>
      </c>
      <c r="V28" s="13">
        <v>43514</v>
      </c>
      <c r="W28" s="11">
        <v>4</v>
      </c>
      <c r="X28" s="18" t="str">
        <f>INDEX(Position!$B:$B,MATCH(C28,Position!$A:$A,0))</f>
        <v>Sr. Accountant</v>
      </c>
      <c r="Y28" s="18" t="str">
        <f>INDEX(Department!$B:$B,MATCH(D28,Department!$A:$A,0))</f>
        <v>Admin Offices</v>
      </c>
      <c r="Z28" s="18" t="str">
        <f>INDEX(Manager!$B:$B,MATCH(E28,Manager!$A:$A,0))</f>
        <v>Brandon R. LeBlanc</v>
      </c>
      <c r="AA28" s="18">
        <f ca="1">INT(($AH$1-HR_Data[[#This Row],[DOB]])/365.25)</f>
        <v>36</v>
      </c>
      <c r="AB28" s="18" t="str">
        <f ca="1">IF(HR_Data[[#This Row],[Age]]&lt;20,"Below 20",IF(HR_Data[[#This Row],[Age]]&lt;30,"20-29",IF(HR_Data[[#This Row],[Age]]&lt;50,"30-49",IF(HR_Data[[#This Row],[Age]]&lt;60,"50-59","60 and Above"))))</f>
        <v>30-49</v>
      </c>
      <c r="AC28" s="18" t="str">
        <f>PROPER(HR_Data[[#This Row],[Sex]])</f>
        <v>Female</v>
      </c>
    </row>
    <row r="29" spans="1:29" x14ac:dyDescent="0.25">
      <c r="A29" t="s">
        <v>108</v>
      </c>
      <c r="B29">
        <v>10175</v>
      </c>
      <c r="C29" t="s">
        <v>501</v>
      </c>
      <c r="D29" t="s">
        <v>517</v>
      </c>
      <c r="E29">
        <v>10175</v>
      </c>
      <c r="F29" s="1">
        <v>41547</v>
      </c>
      <c r="G29" s="12">
        <v>74312</v>
      </c>
      <c r="H29" t="s">
        <v>469</v>
      </c>
      <c r="I29" s="13">
        <v>25637</v>
      </c>
      <c r="J29" t="s">
        <v>23</v>
      </c>
      <c r="K29" t="s">
        <v>24</v>
      </c>
      <c r="L29" t="s">
        <v>92</v>
      </c>
      <c r="M29" t="s">
        <v>22</v>
      </c>
      <c r="N29">
        <v>1901</v>
      </c>
      <c r="O29" s="13">
        <v>41858</v>
      </c>
      <c r="P29" t="s">
        <v>110</v>
      </c>
      <c r="Q29" t="s">
        <v>36</v>
      </c>
      <c r="R29" t="s">
        <v>39</v>
      </c>
      <c r="S29" t="s">
        <v>40</v>
      </c>
      <c r="T29">
        <v>3.39</v>
      </c>
      <c r="U29">
        <v>3</v>
      </c>
      <c r="V29" s="13">
        <v>41690</v>
      </c>
      <c r="W29" s="11">
        <v>14</v>
      </c>
      <c r="X29" s="18" t="str">
        <f>INDEX(Position!$B:$B,MATCH(C29,Position!$A:$A,0))</f>
        <v>Production Manager</v>
      </c>
      <c r="Y29" s="18" t="str">
        <f>INDEX(Department!$B:$B,MATCH(D29,Department!$A:$A,0))</f>
        <v xml:space="preserve">Production        </v>
      </c>
      <c r="Z29" s="18" t="str">
        <f>INDEX(Manager!$B:$B,MATCH(E29,Manager!$A:$A,0))</f>
        <v>Janet King</v>
      </c>
      <c r="AA29" s="18">
        <f ca="1">INT(($AH$1-HR_Data[[#This Row],[DOB]])/365.25)</f>
        <v>53</v>
      </c>
      <c r="AB29" s="18" t="str">
        <f ca="1">IF(HR_Data[[#This Row],[Age]]&lt;20,"Below 20",IF(HR_Data[[#This Row],[Age]]&lt;30,"20-29",IF(HR_Data[[#This Row],[Age]]&lt;50,"30-49",IF(HR_Data[[#This Row],[Age]]&lt;60,"50-59","60 and Above"))))</f>
        <v>50-59</v>
      </c>
      <c r="AC29" s="18" t="str">
        <f>PROPER(HR_Data[[#This Row],[Sex]])</f>
        <v>Male</v>
      </c>
    </row>
    <row r="30" spans="1:29" x14ac:dyDescent="0.25">
      <c r="A30" t="s">
        <v>112</v>
      </c>
      <c r="B30">
        <v>10177</v>
      </c>
      <c r="C30" t="s">
        <v>502</v>
      </c>
      <c r="D30" t="s">
        <v>517</v>
      </c>
      <c r="E30">
        <v>10252</v>
      </c>
      <c r="F30" s="1">
        <v>41001</v>
      </c>
      <c r="G30" s="12">
        <v>53492</v>
      </c>
      <c r="H30" t="s">
        <v>468</v>
      </c>
      <c r="I30" s="13">
        <v>33109</v>
      </c>
      <c r="J30" t="s">
        <v>34</v>
      </c>
      <c r="K30" t="s">
        <v>24</v>
      </c>
      <c r="L30" t="s">
        <v>25</v>
      </c>
      <c r="M30" t="s">
        <v>22</v>
      </c>
      <c r="N30">
        <v>1701</v>
      </c>
      <c r="O30" s="13">
        <v>41440</v>
      </c>
      <c r="P30" t="s">
        <v>70</v>
      </c>
      <c r="Q30" t="s">
        <v>36</v>
      </c>
      <c r="R30" t="s">
        <v>51</v>
      </c>
      <c r="S30" t="s">
        <v>40</v>
      </c>
      <c r="T30">
        <v>3.35</v>
      </c>
      <c r="U30">
        <v>4</v>
      </c>
      <c r="V30" s="13">
        <v>41337</v>
      </c>
      <c r="W30" s="11">
        <v>6</v>
      </c>
      <c r="X30" s="18" t="str">
        <f>INDEX(Position!$B:$B,MATCH(C30,Position!$A:$A,0))</f>
        <v>Production Technician I</v>
      </c>
      <c r="Y30" s="18" t="str">
        <f>INDEX(Department!$B:$B,MATCH(D30,Department!$A:$A,0))</f>
        <v xml:space="preserve">Production        </v>
      </c>
      <c r="Z30" s="18" t="str">
        <f>INDEX(Manager!$B:$B,MATCH(E30,Manager!$A:$A,0))</f>
        <v>David Stanley</v>
      </c>
      <c r="AA30" s="18">
        <f ca="1">INT(($AH$1-HR_Data[[#This Row],[DOB]])/365.25)</f>
        <v>32</v>
      </c>
      <c r="AB30" s="18" t="str">
        <f ca="1">IF(HR_Data[[#This Row],[Age]]&lt;20,"Below 20",IF(HR_Data[[#This Row],[Age]]&lt;30,"20-29",IF(HR_Data[[#This Row],[Age]]&lt;50,"30-49",IF(HR_Data[[#This Row],[Age]]&lt;60,"50-59","60 and Above"))))</f>
        <v>30-49</v>
      </c>
      <c r="AC30" s="18" t="str">
        <f>PROPER(HR_Data[[#This Row],[Sex]])</f>
        <v>Female</v>
      </c>
    </row>
    <row r="31" spans="1:29" x14ac:dyDescent="0.25">
      <c r="A31" t="s">
        <v>113</v>
      </c>
      <c r="B31">
        <v>10238</v>
      </c>
      <c r="C31" t="s">
        <v>480</v>
      </c>
      <c r="D31" t="s">
        <v>514</v>
      </c>
      <c r="E31">
        <v>10081</v>
      </c>
      <c r="F31" s="1">
        <v>39748</v>
      </c>
      <c r="G31" s="12">
        <v>63000</v>
      </c>
      <c r="H31" t="s">
        <v>468</v>
      </c>
      <c r="I31" s="13">
        <v>32105</v>
      </c>
      <c r="J31" t="s">
        <v>34</v>
      </c>
      <c r="K31" t="s">
        <v>24</v>
      </c>
      <c r="L31" t="s">
        <v>63</v>
      </c>
      <c r="M31" t="s">
        <v>22</v>
      </c>
      <c r="N31">
        <v>1450</v>
      </c>
      <c r="P31" t="s">
        <v>26</v>
      </c>
      <c r="Q31" t="s">
        <v>27</v>
      </c>
      <c r="R31" t="s">
        <v>65</v>
      </c>
      <c r="S31" t="s">
        <v>40</v>
      </c>
      <c r="T31">
        <v>4.5</v>
      </c>
      <c r="U31">
        <v>2</v>
      </c>
      <c r="V31" s="13">
        <v>43480</v>
      </c>
      <c r="W31" s="11">
        <v>14</v>
      </c>
      <c r="X31" s="18" t="str">
        <f>INDEX(Position!$B:$B,MATCH(C31,Position!$A:$A,0))</f>
        <v>Accountant I</v>
      </c>
      <c r="Y31" s="18" t="str">
        <f>INDEX(Department!$B:$B,MATCH(D31,Department!$A:$A,0))</f>
        <v>Admin Offices</v>
      </c>
      <c r="Z31" s="18" t="str">
        <f>INDEX(Manager!$B:$B,MATCH(E31,Manager!$A:$A,0))</f>
        <v>Brandon R. LeBlanc</v>
      </c>
      <c r="AA31" s="18">
        <f ca="1">INT(($AH$1-HR_Data[[#This Row],[DOB]])/365.25)</f>
        <v>35</v>
      </c>
      <c r="AB31" s="18" t="str">
        <f ca="1">IF(HR_Data[[#This Row],[Age]]&lt;20,"Below 20",IF(HR_Data[[#This Row],[Age]]&lt;30,"20-29",IF(HR_Data[[#This Row],[Age]]&lt;50,"30-49",IF(HR_Data[[#This Row],[Age]]&lt;60,"50-59","60 and Above"))))</f>
        <v>30-49</v>
      </c>
      <c r="AC31" s="18" t="str">
        <f>PROPER(HR_Data[[#This Row],[Sex]])</f>
        <v>Female</v>
      </c>
    </row>
    <row r="32" spans="1:29" x14ac:dyDescent="0.25">
      <c r="A32" t="s">
        <v>115</v>
      </c>
      <c r="B32">
        <v>10184</v>
      </c>
      <c r="C32" t="s">
        <v>503</v>
      </c>
      <c r="D32" t="s">
        <v>517</v>
      </c>
      <c r="E32">
        <v>10069</v>
      </c>
      <c r="F32" s="1">
        <v>41911</v>
      </c>
      <c r="G32" s="12">
        <v>65288</v>
      </c>
      <c r="H32" t="s">
        <v>469</v>
      </c>
      <c r="I32" s="13">
        <v>30525</v>
      </c>
      <c r="J32" t="s">
        <v>23</v>
      </c>
      <c r="K32" t="s">
        <v>24</v>
      </c>
      <c r="L32" t="s">
        <v>25</v>
      </c>
      <c r="M32" t="s">
        <v>22</v>
      </c>
      <c r="N32">
        <v>1013</v>
      </c>
      <c r="P32" t="s">
        <v>26</v>
      </c>
      <c r="Q32" t="s">
        <v>27</v>
      </c>
      <c r="R32" t="s">
        <v>51</v>
      </c>
      <c r="S32" t="s">
        <v>40</v>
      </c>
      <c r="T32">
        <v>3.19</v>
      </c>
      <c r="U32">
        <v>3</v>
      </c>
      <c r="V32" s="13">
        <v>43497</v>
      </c>
      <c r="W32" s="11">
        <v>9</v>
      </c>
      <c r="X32" s="18" t="str">
        <f>INDEX(Position!$B:$B,MATCH(C32,Position!$A:$A,0))</f>
        <v>Production Technician II</v>
      </c>
      <c r="Y32" s="18" t="str">
        <f>INDEX(Department!$B:$B,MATCH(D32,Department!$A:$A,0))</f>
        <v xml:space="preserve">Production        </v>
      </c>
      <c r="Z32" s="18" t="str">
        <f>INDEX(Manager!$B:$B,MATCH(E32,Manager!$A:$A,0))</f>
        <v>Webster Butler</v>
      </c>
      <c r="AA32" s="18">
        <f ca="1">INT(($AH$1-HR_Data[[#This Row],[DOB]])/365.25)</f>
        <v>40</v>
      </c>
      <c r="AB32" s="18" t="str">
        <f ca="1">IF(HR_Data[[#This Row],[Age]]&lt;20,"Below 20",IF(HR_Data[[#This Row],[Age]]&lt;30,"20-29",IF(HR_Data[[#This Row],[Age]]&lt;50,"30-49",IF(HR_Data[[#This Row],[Age]]&lt;60,"50-59","60 and Above"))))</f>
        <v>30-49</v>
      </c>
      <c r="AC32" s="18" t="str">
        <f>PROPER(HR_Data[[#This Row],[Sex]])</f>
        <v>Male</v>
      </c>
    </row>
    <row r="33" spans="1:29" x14ac:dyDescent="0.25">
      <c r="A33" t="s">
        <v>116</v>
      </c>
      <c r="B33">
        <v>10203</v>
      </c>
      <c r="C33" t="s">
        <v>502</v>
      </c>
      <c r="D33" t="s">
        <v>517</v>
      </c>
      <c r="E33">
        <v>10196</v>
      </c>
      <c r="F33" s="1">
        <v>41589</v>
      </c>
      <c r="G33" s="12">
        <v>64375</v>
      </c>
      <c r="H33" t="s">
        <v>468</v>
      </c>
      <c r="I33" s="13">
        <v>25506</v>
      </c>
      <c r="J33" t="s">
        <v>117</v>
      </c>
      <c r="K33" t="s">
        <v>24</v>
      </c>
      <c r="L33" t="s">
        <v>63</v>
      </c>
      <c r="M33" t="s">
        <v>22</v>
      </c>
      <c r="N33">
        <v>2043</v>
      </c>
      <c r="P33" t="s">
        <v>26</v>
      </c>
      <c r="Q33" t="s">
        <v>27</v>
      </c>
      <c r="R33" t="s">
        <v>65</v>
      </c>
      <c r="S33" t="s">
        <v>40</v>
      </c>
      <c r="T33">
        <v>3.5</v>
      </c>
      <c r="U33">
        <v>5</v>
      </c>
      <c r="V33" s="13">
        <v>43486</v>
      </c>
      <c r="W33" s="11">
        <v>17</v>
      </c>
      <c r="X33" s="18" t="str">
        <f>INDEX(Position!$B:$B,MATCH(C33,Position!$A:$A,0))</f>
        <v>Production Technician I</v>
      </c>
      <c r="Y33" s="18" t="str">
        <f>INDEX(Department!$B:$B,MATCH(D33,Department!$A:$A,0))</f>
        <v xml:space="preserve">Production        </v>
      </c>
      <c r="Z33" s="18" t="str">
        <f>INDEX(Manager!$B:$B,MATCH(E33,Manager!$A:$A,0))</f>
        <v>Kissy Sullivan</v>
      </c>
      <c r="AA33" s="18">
        <f ca="1">INT(($AH$1-HR_Data[[#This Row],[DOB]])/365.25)</f>
        <v>53</v>
      </c>
      <c r="AB33" s="18" t="str">
        <f ca="1">IF(HR_Data[[#This Row],[Age]]&lt;20,"Below 20",IF(HR_Data[[#This Row],[Age]]&lt;30,"20-29",IF(HR_Data[[#This Row],[Age]]&lt;50,"30-49",IF(HR_Data[[#This Row],[Age]]&lt;60,"50-59","60 and Above"))))</f>
        <v>50-59</v>
      </c>
      <c r="AC33" s="18" t="str">
        <f>PROPER(HR_Data[[#This Row],[Sex]])</f>
        <v>Female</v>
      </c>
    </row>
    <row r="34" spans="1:29" x14ac:dyDescent="0.25">
      <c r="A34" t="s">
        <v>118</v>
      </c>
      <c r="B34">
        <v>10188</v>
      </c>
      <c r="C34" t="s">
        <v>482</v>
      </c>
      <c r="D34" t="s">
        <v>518</v>
      </c>
      <c r="E34">
        <v>10188</v>
      </c>
      <c r="F34" s="1">
        <v>40770</v>
      </c>
      <c r="G34" s="12">
        <v>74326</v>
      </c>
      <c r="H34" t="s">
        <v>468</v>
      </c>
      <c r="I34" s="13">
        <v>23529</v>
      </c>
      <c r="J34" t="s">
        <v>34</v>
      </c>
      <c r="K34" t="s">
        <v>87</v>
      </c>
      <c r="L34" t="s">
        <v>63</v>
      </c>
      <c r="M34" t="s">
        <v>120</v>
      </c>
      <c r="N34">
        <v>21851</v>
      </c>
      <c r="O34" s="13">
        <v>41853</v>
      </c>
      <c r="P34" t="s">
        <v>70</v>
      </c>
      <c r="Q34" t="s">
        <v>36</v>
      </c>
      <c r="R34" t="s">
        <v>51</v>
      </c>
      <c r="S34" t="s">
        <v>40</v>
      </c>
      <c r="T34">
        <v>3.14</v>
      </c>
      <c r="U34">
        <v>5</v>
      </c>
      <c r="V34" s="13">
        <v>41315</v>
      </c>
      <c r="W34" s="11">
        <v>19</v>
      </c>
      <c r="X34" s="18" t="str">
        <f>INDEX(Position!$B:$B,MATCH(C34,Position!$A:$A,0))</f>
        <v>Area Sales Manager</v>
      </c>
      <c r="Y34" s="18" t="str">
        <f>INDEX(Department!$B:$B,MATCH(D34,Department!$A:$A,0))</f>
        <v>Sales</v>
      </c>
      <c r="Z34" s="18" t="str">
        <f>INDEX(Manager!$B:$B,MATCH(E34,Manager!$A:$A,0))</f>
        <v>John Smith</v>
      </c>
      <c r="AA34" s="18">
        <f ca="1">INT(($AH$1-HR_Data[[#This Row],[DOB]])/365.25)</f>
        <v>59</v>
      </c>
      <c r="AB34" s="18" t="str">
        <f ca="1">IF(HR_Data[[#This Row],[Age]]&lt;20,"Below 20",IF(HR_Data[[#This Row],[Age]]&lt;30,"20-29",IF(HR_Data[[#This Row],[Age]]&lt;50,"30-49",IF(HR_Data[[#This Row],[Age]]&lt;60,"50-59","60 and Above"))))</f>
        <v>50-59</v>
      </c>
      <c r="AC34" s="18" t="str">
        <f>PROPER(HR_Data[[#This Row],[Sex]])</f>
        <v>Female</v>
      </c>
    </row>
    <row r="35" spans="1:29" x14ac:dyDescent="0.25">
      <c r="A35" t="s">
        <v>123</v>
      </c>
      <c r="B35">
        <v>10107</v>
      </c>
      <c r="C35" t="s">
        <v>503</v>
      </c>
      <c r="D35" t="s">
        <v>517</v>
      </c>
      <c r="E35">
        <v>10002</v>
      </c>
      <c r="F35" s="1">
        <v>40973</v>
      </c>
      <c r="G35" s="12">
        <v>63763</v>
      </c>
      <c r="H35" t="s">
        <v>468</v>
      </c>
      <c r="I35" s="13">
        <v>29282</v>
      </c>
      <c r="J35" t="s">
        <v>23</v>
      </c>
      <c r="K35" t="s">
        <v>24</v>
      </c>
      <c r="L35" t="s">
        <v>63</v>
      </c>
      <c r="M35" t="s">
        <v>22</v>
      </c>
      <c r="N35">
        <v>2148</v>
      </c>
      <c r="P35" t="s">
        <v>26</v>
      </c>
      <c r="Q35" t="s">
        <v>27</v>
      </c>
      <c r="R35" t="s">
        <v>61</v>
      </c>
      <c r="S35" t="s">
        <v>40</v>
      </c>
      <c r="T35">
        <v>4.51</v>
      </c>
      <c r="U35">
        <v>4</v>
      </c>
      <c r="V35" s="13">
        <v>43517</v>
      </c>
      <c r="W35" s="11">
        <v>3</v>
      </c>
      <c r="X35" s="18" t="str">
        <f>INDEX(Position!$B:$B,MATCH(C35,Position!$A:$A,0))</f>
        <v>Production Technician II</v>
      </c>
      <c r="Y35" s="18" t="str">
        <f>INDEX(Department!$B:$B,MATCH(D35,Department!$A:$A,0))</f>
        <v xml:space="preserve">Production        </v>
      </c>
      <c r="Z35" s="18" t="str">
        <f>INDEX(Manager!$B:$B,MATCH(E35,Manager!$A:$A,0))</f>
        <v>Amy Dunn</v>
      </c>
      <c r="AA35" s="18">
        <f ca="1">INT(($AH$1-HR_Data[[#This Row],[DOB]])/365.25)</f>
        <v>43</v>
      </c>
      <c r="AB35" s="18" t="str">
        <f ca="1">IF(HR_Data[[#This Row],[Age]]&lt;20,"Below 20",IF(HR_Data[[#This Row],[Age]]&lt;30,"20-29",IF(HR_Data[[#This Row],[Age]]&lt;50,"30-49",IF(HR_Data[[#This Row],[Age]]&lt;60,"50-59","60 and Above"))))</f>
        <v>30-49</v>
      </c>
      <c r="AC35" s="18" t="str">
        <f>PROPER(HR_Data[[#This Row],[Sex]])</f>
        <v>Female</v>
      </c>
    </row>
    <row r="36" spans="1:29" x14ac:dyDescent="0.25">
      <c r="A36" t="s">
        <v>124</v>
      </c>
      <c r="B36">
        <v>10181</v>
      </c>
      <c r="C36" t="s">
        <v>503</v>
      </c>
      <c r="D36" t="s">
        <v>517</v>
      </c>
      <c r="E36">
        <v>10062</v>
      </c>
      <c r="F36" s="1">
        <v>40637</v>
      </c>
      <c r="G36" s="12">
        <v>62162</v>
      </c>
      <c r="H36" t="s">
        <v>469</v>
      </c>
      <c r="I36" s="13">
        <v>28356</v>
      </c>
      <c r="J36" t="s">
        <v>34</v>
      </c>
      <c r="K36" t="s">
        <v>24</v>
      </c>
      <c r="L36" t="s">
        <v>25</v>
      </c>
      <c r="M36" t="s">
        <v>22</v>
      </c>
      <c r="N36">
        <v>1890</v>
      </c>
      <c r="P36" t="s">
        <v>26</v>
      </c>
      <c r="Q36" t="s">
        <v>27</v>
      </c>
      <c r="R36" t="s">
        <v>39</v>
      </c>
      <c r="S36" t="s">
        <v>40</v>
      </c>
      <c r="T36">
        <v>3.25</v>
      </c>
      <c r="U36">
        <v>5</v>
      </c>
      <c r="V36" s="13">
        <v>43479</v>
      </c>
      <c r="W36" s="11">
        <v>15</v>
      </c>
      <c r="X36" s="18" t="str">
        <f>INDEX(Position!$B:$B,MATCH(C36,Position!$A:$A,0))</f>
        <v>Production Technician II</v>
      </c>
      <c r="Y36" s="18" t="str">
        <f>INDEX(Department!$B:$B,MATCH(D36,Department!$A:$A,0))</f>
        <v xml:space="preserve">Production        </v>
      </c>
      <c r="Z36" s="18" t="str">
        <f>INDEX(Manager!$B:$B,MATCH(E36,Manager!$A:$A,0))</f>
        <v>Ketsia Liebig</v>
      </c>
      <c r="AA36" s="18">
        <f ca="1">INT(($AH$1-HR_Data[[#This Row],[DOB]])/365.25)</f>
        <v>45</v>
      </c>
      <c r="AB36" s="18" t="str">
        <f ca="1">IF(HR_Data[[#This Row],[Age]]&lt;20,"Below 20",IF(HR_Data[[#This Row],[Age]]&lt;30,"20-29",IF(HR_Data[[#This Row],[Age]]&lt;50,"30-49",IF(HR_Data[[#This Row],[Age]]&lt;60,"50-59","60 and Above"))))</f>
        <v>30-49</v>
      </c>
      <c r="AC36" s="18" t="str">
        <f>PROPER(HR_Data[[#This Row],[Sex]])</f>
        <v>Male</v>
      </c>
    </row>
    <row r="37" spans="1:29" x14ac:dyDescent="0.25">
      <c r="A37" t="s">
        <v>125</v>
      </c>
      <c r="B37">
        <v>10150</v>
      </c>
      <c r="C37" t="s">
        <v>508</v>
      </c>
      <c r="D37" t="s">
        <v>519</v>
      </c>
      <c r="E37">
        <v>10150</v>
      </c>
      <c r="F37" s="1">
        <v>40770</v>
      </c>
      <c r="G37" s="12">
        <v>77692</v>
      </c>
      <c r="H37" t="s">
        <v>469</v>
      </c>
      <c r="I37" s="13">
        <v>24433</v>
      </c>
      <c r="J37" t="s">
        <v>23</v>
      </c>
      <c r="K37" t="s">
        <v>24</v>
      </c>
      <c r="L37" t="s">
        <v>25</v>
      </c>
      <c r="M37" t="s">
        <v>22</v>
      </c>
      <c r="N37">
        <v>2184</v>
      </c>
      <c r="P37" t="s">
        <v>26</v>
      </c>
      <c r="Q37" t="s">
        <v>27</v>
      </c>
      <c r="R37" t="s">
        <v>51</v>
      </c>
      <c r="S37" t="s">
        <v>40</v>
      </c>
      <c r="T37">
        <v>3.84</v>
      </c>
      <c r="U37">
        <v>3</v>
      </c>
      <c r="V37" s="13">
        <v>43486</v>
      </c>
      <c r="W37" s="11">
        <v>4</v>
      </c>
      <c r="X37" s="18" t="str">
        <f>INDEX(Position!$B:$B,MATCH(C37,Position!$A:$A,0))</f>
        <v>Software Engineering Manager</v>
      </c>
      <c r="Y37" s="18" t="str">
        <f>INDEX(Department!$B:$B,MATCH(D37,Department!$A:$A,0))</f>
        <v>Software Engineering</v>
      </c>
      <c r="Z37" s="18" t="str">
        <f>INDEX(Manager!$B:$B,MATCH(E37,Manager!$A:$A,0))</f>
        <v>Jennifer Zamora</v>
      </c>
      <c r="AA37" s="18">
        <f ca="1">INT(($AH$1-HR_Data[[#This Row],[DOB]])/365.25)</f>
        <v>56</v>
      </c>
      <c r="AB37" s="18" t="str">
        <f ca="1">IF(HR_Data[[#This Row],[Age]]&lt;20,"Below 20",IF(HR_Data[[#This Row],[Age]]&lt;30,"20-29",IF(HR_Data[[#This Row],[Age]]&lt;50,"30-49",IF(HR_Data[[#This Row],[Age]]&lt;60,"50-59","60 and Above"))))</f>
        <v>50-59</v>
      </c>
      <c r="AC37" s="18" t="str">
        <f>PROPER(HR_Data[[#This Row],[Sex]])</f>
        <v>Male</v>
      </c>
    </row>
    <row r="38" spans="1:29" x14ac:dyDescent="0.25">
      <c r="A38" t="s">
        <v>128</v>
      </c>
      <c r="B38">
        <v>10001</v>
      </c>
      <c r="C38" t="s">
        <v>501</v>
      </c>
      <c r="D38" t="s">
        <v>517</v>
      </c>
      <c r="E38">
        <v>10175</v>
      </c>
      <c r="F38" s="1">
        <v>42397</v>
      </c>
      <c r="G38" s="12">
        <v>72640</v>
      </c>
      <c r="H38" t="s">
        <v>469</v>
      </c>
      <c r="I38" s="13">
        <v>30537</v>
      </c>
      <c r="J38" t="s">
        <v>23</v>
      </c>
      <c r="K38" t="s">
        <v>24</v>
      </c>
      <c r="L38" t="s">
        <v>25</v>
      </c>
      <c r="M38" t="s">
        <v>22</v>
      </c>
      <c r="N38">
        <v>2169</v>
      </c>
      <c r="P38" t="s">
        <v>26</v>
      </c>
      <c r="Q38" t="s">
        <v>27</v>
      </c>
      <c r="R38" t="s">
        <v>39</v>
      </c>
      <c r="S38" t="s">
        <v>31</v>
      </c>
      <c r="T38">
        <v>5</v>
      </c>
      <c r="U38">
        <v>3</v>
      </c>
      <c r="V38" s="13">
        <v>43518</v>
      </c>
      <c r="W38" s="11">
        <v>14</v>
      </c>
      <c r="X38" s="18" t="str">
        <f>INDEX(Position!$B:$B,MATCH(C38,Position!$A:$A,0))</f>
        <v>Production Manager</v>
      </c>
      <c r="Y38" s="18" t="str">
        <f>INDEX(Department!$B:$B,MATCH(D38,Department!$A:$A,0))</f>
        <v xml:space="preserve">Production        </v>
      </c>
      <c r="Z38" s="18" t="str">
        <f>INDEX(Manager!$B:$B,MATCH(E38,Manager!$A:$A,0))</f>
        <v>Janet King</v>
      </c>
      <c r="AA38" s="18">
        <f ca="1">INT(($AH$1-HR_Data[[#This Row],[DOB]])/365.25)</f>
        <v>39</v>
      </c>
      <c r="AB38" s="18" t="str">
        <f ca="1">IF(HR_Data[[#This Row],[Age]]&lt;20,"Below 20",IF(HR_Data[[#This Row],[Age]]&lt;30,"20-29",IF(HR_Data[[#This Row],[Age]]&lt;50,"30-49",IF(HR_Data[[#This Row],[Age]]&lt;60,"50-59","60 and Above"))))</f>
        <v>30-49</v>
      </c>
      <c r="AC38" s="18" t="str">
        <f>PROPER(HR_Data[[#This Row],[Sex]])</f>
        <v>Male</v>
      </c>
    </row>
    <row r="39" spans="1:29" x14ac:dyDescent="0.25">
      <c r="A39" t="s">
        <v>129</v>
      </c>
      <c r="B39">
        <v>10085</v>
      </c>
      <c r="C39" t="s">
        <v>507</v>
      </c>
      <c r="D39" t="s">
        <v>519</v>
      </c>
      <c r="E39">
        <v>10194</v>
      </c>
      <c r="F39" s="1">
        <v>41589</v>
      </c>
      <c r="G39" s="12">
        <v>93396</v>
      </c>
      <c r="H39" t="s">
        <v>468</v>
      </c>
      <c r="I39" s="13">
        <v>31872</v>
      </c>
      <c r="J39" t="s">
        <v>23</v>
      </c>
      <c r="K39" t="s">
        <v>24</v>
      </c>
      <c r="L39" t="s">
        <v>25</v>
      </c>
      <c r="M39" t="s">
        <v>22</v>
      </c>
      <c r="N39">
        <v>2132</v>
      </c>
      <c r="P39" t="s">
        <v>26</v>
      </c>
      <c r="Q39" t="s">
        <v>27</v>
      </c>
      <c r="R39" t="s">
        <v>39</v>
      </c>
      <c r="S39" t="s">
        <v>40</v>
      </c>
      <c r="T39">
        <v>4.96</v>
      </c>
      <c r="U39">
        <v>4</v>
      </c>
      <c r="V39" s="13">
        <v>43495</v>
      </c>
      <c r="W39" s="11">
        <v>3</v>
      </c>
      <c r="X39" s="18" t="str">
        <f>INDEX(Position!$B:$B,MATCH(C39,Position!$A:$A,0))</f>
        <v>Software Engineer</v>
      </c>
      <c r="Y39" s="18" t="str">
        <f>INDEX(Department!$B:$B,MATCH(D39,Department!$A:$A,0))</f>
        <v>Software Engineering</v>
      </c>
      <c r="Z39" s="18" t="str">
        <f>INDEX(Manager!$B:$B,MATCH(E39,Manager!$A:$A,0))</f>
        <v>Alex Sweetwater</v>
      </c>
      <c r="AA39" s="18">
        <f ca="1">INT(($AH$1-HR_Data[[#This Row],[DOB]])/365.25)</f>
        <v>36</v>
      </c>
      <c r="AB39" s="18" t="str">
        <f ca="1">IF(HR_Data[[#This Row],[Age]]&lt;20,"Below 20",IF(HR_Data[[#This Row],[Age]]&lt;30,"20-29",IF(HR_Data[[#This Row],[Age]]&lt;50,"30-49",IF(HR_Data[[#This Row],[Age]]&lt;60,"50-59","60 and Above"))))</f>
        <v>30-49</v>
      </c>
      <c r="AC39" s="18" t="str">
        <f>PROPER(HR_Data[[#This Row],[Sex]])</f>
        <v>Female</v>
      </c>
    </row>
    <row r="40" spans="1:29" x14ac:dyDescent="0.25">
      <c r="A40" t="s">
        <v>130</v>
      </c>
      <c r="B40">
        <v>10115</v>
      </c>
      <c r="C40" t="s">
        <v>502</v>
      </c>
      <c r="D40" t="s">
        <v>517</v>
      </c>
      <c r="E40">
        <v>10265</v>
      </c>
      <c r="F40" s="1">
        <v>41729</v>
      </c>
      <c r="G40" s="12">
        <v>52846</v>
      </c>
      <c r="H40" t="s">
        <v>469</v>
      </c>
      <c r="I40" s="13">
        <v>30349</v>
      </c>
      <c r="J40" t="s">
        <v>23</v>
      </c>
      <c r="K40" t="s">
        <v>24</v>
      </c>
      <c r="L40" t="s">
        <v>63</v>
      </c>
      <c r="M40" t="s">
        <v>22</v>
      </c>
      <c r="N40">
        <v>1701</v>
      </c>
      <c r="P40" t="s">
        <v>26</v>
      </c>
      <c r="Q40" t="s">
        <v>27</v>
      </c>
      <c r="R40" t="s">
        <v>30</v>
      </c>
      <c r="S40" t="s">
        <v>40</v>
      </c>
      <c r="T40">
        <v>4.43</v>
      </c>
      <c r="U40">
        <v>3</v>
      </c>
      <c r="V40" s="13">
        <v>43497</v>
      </c>
      <c r="W40" s="11">
        <v>14</v>
      </c>
      <c r="X40" s="18" t="str">
        <f>INDEX(Position!$B:$B,MATCH(C40,Position!$A:$A,0))</f>
        <v>Production Technician I</v>
      </c>
      <c r="Y40" s="18" t="str">
        <f>INDEX(Department!$B:$B,MATCH(D40,Department!$A:$A,0))</f>
        <v xml:space="preserve">Production        </v>
      </c>
      <c r="Z40" s="18" t="str">
        <f>INDEX(Manager!$B:$B,MATCH(E40,Manager!$A:$A,0))</f>
        <v>Kelley Spirea</v>
      </c>
      <c r="AA40" s="18">
        <f ca="1">INT(($AH$1-HR_Data[[#This Row],[DOB]])/365.25)</f>
        <v>40</v>
      </c>
      <c r="AB40" s="18" t="str">
        <f ca="1">IF(HR_Data[[#This Row],[Age]]&lt;20,"Below 20",IF(HR_Data[[#This Row],[Age]]&lt;30,"20-29",IF(HR_Data[[#This Row],[Age]]&lt;50,"30-49",IF(HR_Data[[#This Row],[Age]]&lt;60,"50-59","60 and Above"))))</f>
        <v>30-49</v>
      </c>
      <c r="AC40" s="18" t="str">
        <f>PROPER(HR_Data[[#This Row],[Sex]])</f>
        <v>Male</v>
      </c>
    </row>
    <row r="41" spans="1:29" x14ac:dyDescent="0.25">
      <c r="A41" t="s">
        <v>131</v>
      </c>
      <c r="B41">
        <v>10082</v>
      </c>
      <c r="C41" t="s">
        <v>510</v>
      </c>
      <c r="D41" t="s">
        <v>516</v>
      </c>
      <c r="E41">
        <v>10084</v>
      </c>
      <c r="F41" s="1">
        <v>42551</v>
      </c>
      <c r="G41" s="12">
        <v>100031</v>
      </c>
      <c r="H41" t="s">
        <v>468</v>
      </c>
      <c r="I41" s="13">
        <v>31569</v>
      </c>
      <c r="J41" t="s">
        <v>23</v>
      </c>
      <c r="K41" t="s">
        <v>24</v>
      </c>
      <c r="L41" t="s">
        <v>63</v>
      </c>
      <c r="M41" t="s">
        <v>22</v>
      </c>
      <c r="N41">
        <v>1886</v>
      </c>
      <c r="P41" t="s">
        <v>26</v>
      </c>
      <c r="Q41" t="s">
        <v>27</v>
      </c>
      <c r="R41" t="s">
        <v>30</v>
      </c>
      <c r="S41" t="s">
        <v>40</v>
      </c>
      <c r="T41">
        <v>5</v>
      </c>
      <c r="U41">
        <v>5</v>
      </c>
      <c r="V41" s="13">
        <v>43514</v>
      </c>
      <c r="W41" s="11">
        <v>7</v>
      </c>
      <c r="X41" s="18" t="str">
        <f>INDEX(Position!$B:$B,MATCH(C41,Position!$A:$A,0))</f>
        <v>Sr. DBA</v>
      </c>
      <c r="Y41" s="18" t="str">
        <f>INDEX(Department!$B:$B,MATCH(D41,Department!$A:$A,0))</f>
        <v>IT/IS</v>
      </c>
      <c r="Z41" s="18" t="str">
        <f>INDEX(Manager!$B:$B,MATCH(E41,Manager!$A:$A,0))</f>
        <v>Simon Roup</v>
      </c>
      <c r="AA41" s="18">
        <f ca="1">INT(($AH$1-HR_Data[[#This Row],[DOB]])/365.25)</f>
        <v>37</v>
      </c>
      <c r="AB41" s="18" t="str">
        <f ca="1">IF(HR_Data[[#This Row],[Age]]&lt;20,"Below 20",IF(HR_Data[[#This Row],[Age]]&lt;30,"20-29",IF(HR_Data[[#This Row],[Age]]&lt;50,"30-49",IF(HR_Data[[#This Row],[Age]]&lt;60,"50-59","60 and Above"))))</f>
        <v>30-49</v>
      </c>
      <c r="AC41" s="18" t="str">
        <f>PROPER(HR_Data[[#This Row],[Sex]])</f>
        <v>Female</v>
      </c>
    </row>
    <row r="42" spans="1:29" x14ac:dyDescent="0.25">
      <c r="A42" t="s">
        <v>132</v>
      </c>
      <c r="B42">
        <v>10040</v>
      </c>
      <c r="C42" t="s">
        <v>482</v>
      </c>
      <c r="D42" t="s">
        <v>518</v>
      </c>
      <c r="E42">
        <v>10188</v>
      </c>
      <c r="F42" s="1">
        <v>41869</v>
      </c>
      <c r="G42" s="12">
        <v>71860</v>
      </c>
      <c r="H42" t="s">
        <v>468</v>
      </c>
      <c r="I42" s="13">
        <v>23146</v>
      </c>
      <c r="J42" t="s">
        <v>23</v>
      </c>
      <c r="K42" t="s">
        <v>24</v>
      </c>
      <c r="L42" t="s">
        <v>25</v>
      </c>
      <c r="M42" t="s">
        <v>133</v>
      </c>
      <c r="N42">
        <v>5664</v>
      </c>
      <c r="P42" t="s">
        <v>26</v>
      </c>
      <c r="Q42" t="s">
        <v>27</v>
      </c>
      <c r="R42" t="s">
        <v>39</v>
      </c>
      <c r="S42" t="s">
        <v>40</v>
      </c>
      <c r="T42">
        <v>5</v>
      </c>
      <c r="U42">
        <v>5</v>
      </c>
      <c r="V42" s="13">
        <v>43486</v>
      </c>
      <c r="W42" s="11">
        <v>7</v>
      </c>
      <c r="X42" s="18" t="str">
        <f>INDEX(Position!$B:$B,MATCH(C42,Position!$A:$A,0))</f>
        <v>Area Sales Manager</v>
      </c>
      <c r="Y42" s="18" t="str">
        <f>INDEX(Department!$B:$B,MATCH(D42,Department!$A:$A,0))</f>
        <v>Sales</v>
      </c>
      <c r="Z42" s="18" t="str">
        <f>INDEX(Manager!$B:$B,MATCH(E42,Manager!$A:$A,0))</f>
        <v>John Smith</v>
      </c>
      <c r="AA42" s="18">
        <f ca="1">INT(($AH$1-HR_Data[[#This Row],[DOB]])/365.25)</f>
        <v>60</v>
      </c>
      <c r="AB42" s="18" t="str">
        <f ca="1">IF(HR_Data[[#This Row],[Age]]&lt;20,"Below 20",IF(HR_Data[[#This Row],[Age]]&lt;30,"20-29",IF(HR_Data[[#This Row],[Age]]&lt;50,"30-49",IF(HR_Data[[#This Row],[Age]]&lt;60,"50-59","60 and Above"))))</f>
        <v>60 and Above</v>
      </c>
      <c r="AC42" s="18" t="str">
        <f>PROPER(HR_Data[[#This Row],[Sex]])</f>
        <v>Female</v>
      </c>
    </row>
    <row r="43" spans="1:29" x14ac:dyDescent="0.25">
      <c r="A43" t="s">
        <v>134</v>
      </c>
      <c r="B43">
        <v>10067</v>
      </c>
      <c r="C43" t="s">
        <v>502</v>
      </c>
      <c r="D43" t="s">
        <v>517</v>
      </c>
      <c r="E43">
        <v>10026</v>
      </c>
      <c r="F43" s="1">
        <v>41911</v>
      </c>
      <c r="G43" s="12">
        <v>61656</v>
      </c>
      <c r="H43" t="s">
        <v>468</v>
      </c>
      <c r="I43" s="13">
        <v>18630</v>
      </c>
      <c r="J43" t="s">
        <v>23</v>
      </c>
      <c r="K43" t="s">
        <v>24</v>
      </c>
      <c r="L43" t="s">
        <v>25</v>
      </c>
      <c r="M43" t="s">
        <v>22</v>
      </c>
      <c r="N43">
        <v>2763</v>
      </c>
      <c r="P43" t="s">
        <v>26</v>
      </c>
      <c r="Q43" t="s">
        <v>27</v>
      </c>
      <c r="R43" t="s">
        <v>51</v>
      </c>
      <c r="S43" t="s">
        <v>40</v>
      </c>
      <c r="T43">
        <v>5</v>
      </c>
      <c r="U43">
        <v>4</v>
      </c>
      <c r="V43" s="13">
        <v>43508</v>
      </c>
      <c r="W43" s="11">
        <v>11</v>
      </c>
      <c r="X43" s="18" t="str">
        <f>INDEX(Position!$B:$B,MATCH(C43,Position!$A:$A,0))</f>
        <v>Production Technician I</v>
      </c>
      <c r="Y43" s="18" t="str">
        <f>INDEX(Department!$B:$B,MATCH(D43,Department!$A:$A,0))</f>
        <v xml:space="preserve">Production        </v>
      </c>
      <c r="Z43" s="18" t="str">
        <f>INDEX(Manager!$B:$B,MATCH(E43,Manager!$A:$A,0))</f>
        <v>Michael Albert</v>
      </c>
      <c r="AA43" s="18">
        <f ca="1">INT(($AH$1-HR_Data[[#This Row],[DOB]])/365.25)</f>
        <v>72</v>
      </c>
      <c r="AB43" s="18" t="str">
        <f ca="1">IF(HR_Data[[#This Row],[Age]]&lt;20,"Below 20",IF(HR_Data[[#This Row],[Age]]&lt;30,"20-29",IF(HR_Data[[#This Row],[Age]]&lt;50,"30-49",IF(HR_Data[[#This Row],[Age]]&lt;60,"50-59","60 and Above"))))</f>
        <v>60 and Above</v>
      </c>
      <c r="AC43" s="18" t="str">
        <f>PROPER(HR_Data[[#This Row],[Sex]])</f>
        <v>Female</v>
      </c>
    </row>
    <row r="44" spans="1:29" x14ac:dyDescent="0.25">
      <c r="A44" t="s">
        <v>135</v>
      </c>
      <c r="B44">
        <v>10108</v>
      </c>
      <c r="C44" t="s">
        <v>484</v>
      </c>
      <c r="D44" t="s">
        <v>516</v>
      </c>
      <c r="E44">
        <v>10150</v>
      </c>
      <c r="F44" s="1">
        <v>42619</v>
      </c>
      <c r="G44" s="12">
        <v>110929</v>
      </c>
      <c r="H44" t="s">
        <v>469</v>
      </c>
      <c r="I44" s="13">
        <v>26338</v>
      </c>
      <c r="J44" t="s">
        <v>34</v>
      </c>
      <c r="K44" t="s">
        <v>24</v>
      </c>
      <c r="L44" t="s">
        <v>25</v>
      </c>
      <c r="M44" t="s">
        <v>22</v>
      </c>
      <c r="N44">
        <v>2045</v>
      </c>
      <c r="P44" t="s">
        <v>26</v>
      </c>
      <c r="Q44" t="s">
        <v>27</v>
      </c>
      <c r="R44" t="s">
        <v>39</v>
      </c>
      <c r="S44" t="s">
        <v>40</v>
      </c>
      <c r="T44">
        <v>4.5</v>
      </c>
      <c r="U44">
        <v>5</v>
      </c>
      <c r="V44" s="13">
        <v>43480</v>
      </c>
      <c r="W44" s="11">
        <v>8</v>
      </c>
      <c r="X44" s="18" t="str">
        <f>INDEX(Position!$B:$B,MATCH(C44,Position!$A:$A,0))</f>
        <v>BI Director</v>
      </c>
      <c r="Y44" s="18" t="str">
        <f>INDEX(Department!$B:$B,MATCH(D44,Department!$A:$A,0))</f>
        <v>IT/IS</v>
      </c>
      <c r="Z44" s="18" t="str">
        <f>INDEX(Manager!$B:$B,MATCH(E44,Manager!$A:$A,0))</f>
        <v>Jennifer Zamora</v>
      </c>
      <c r="AA44" s="18">
        <f ca="1">INT(($AH$1-HR_Data[[#This Row],[DOB]])/365.25)</f>
        <v>51</v>
      </c>
      <c r="AB44" s="18" t="str">
        <f ca="1">IF(HR_Data[[#This Row],[Age]]&lt;20,"Below 20",IF(HR_Data[[#This Row],[Age]]&lt;30,"20-29",IF(HR_Data[[#This Row],[Age]]&lt;50,"30-49",IF(HR_Data[[#This Row],[Age]]&lt;60,"50-59","60 and Above"))))</f>
        <v>50-59</v>
      </c>
      <c r="AC44" s="18" t="str">
        <f>PROPER(HR_Data[[#This Row],[Sex]])</f>
        <v>Male</v>
      </c>
    </row>
    <row r="45" spans="1:29" x14ac:dyDescent="0.25">
      <c r="A45" t="s">
        <v>137</v>
      </c>
      <c r="B45">
        <v>10210</v>
      </c>
      <c r="C45" t="s">
        <v>502</v>
      </c>
      <c r="D45" t="s">
        <v>517</v>
      </c>
      <c r="E45">
        <v>10088</v>
      </c>
      <c r="F45" s="1">
        <v>41771</v>
      </c>
      <c r="G45" s="12">
        <v>54237</v>
      </c>
      <c r="H45" t="s">
        <v>468</v>
      </c>
      <c r="I45" s="13">
        <v>28898</v>
      </c>
      <c r="J45" t="s">
        <v>23</v>
      </c>
      <c r="K45" t="s">
        <v>24</v>
      </c>
      <c r="L45" t="s">
        <v>25</v>
      </c>
      <c r="M45" t="s">
        <v>22</v>
      </c>
      <c r="N45">
        <v>2170</v>
      </c>
      <c r="P45" t="s">
        <v>26</v>
      </c>
      <c r="Q45" t="s">
        <v>27</v>
      </c>
      <c r="R45" t="s">
        <v>39</v>
      </c>
      <c r="S45" t="s">
        <v>40</v>
      </c>
      <c r="T45">
        <v>3.3</v>
      </c>
      <c r="U45">
        <v>4</v>
      </c>
      <c r="V45" s="13">
        <v>43515</v>
      </c>
      <c r="W45" s="11">
        <v>11</v>
      </c>
      <c r="X45" s="18" t="str">
        <f>INDEX(Position!$B:$B,MATCH(C45,Position!$A:$A,0))</f>
        <v>Production Technician I</v>
      </c>
      <c r="Y45" s="18" t="str">
        <f>INDEX(Department!$B:$B,MATCH(D45,Department!$A:$A,0))</f>
        <v xml:space="preserve">Production        </v>
      </c>
      <c r="Z45" s="18" t="str">
        <f>INDEX(Manager!$B:$B,MATCH(E45,Manager!$A:$A,0))</f>
        <v>Elijiah Gray</v>
      </c>
      <c r="AA45" s="18">
        <f ca="1">INT(($AH$1-HR_Data[[#This Row],[DOB]])/365.25)</f>
        <v>44</v>
      </c>
      <c r="AB45" s="18" t="str">
        <f ca="1">IF(HR_Data[[#This Row],[Age]]&lt;20,"Below 20",IF(HR_Data[[#This Row],[Age]]&lt;30,"20-29",IF(HR_Data[[#This Row],[Age]]&lt;50,"30-49",IF(HR_Data[[#This Row],[Age]]&lt;60,"50-59","60 and Above"))))</f>
        <v>30-49</v>
      </c>
      <c r="AC45" s="18" t="str">
        <f>PROPER(HR_Data[[#This Row],[Sex]])</f>
        <v>Female</v>
      </c>
    </row>
    <row r="46" spans="1:29" x14ac:dyDescent="0.25">
      <c r="A46" t="s">
        <v>138</v>
      </c>
      <c r="B46">
        <v>10154</v>
      </c>
      <c r="C46" t="s">
        <v>502</v>
      </c>
      <c r="D46" t="s">
        <v>517</v>
      </c>
      <c r="E46">
        <v>10069</v>
      </c>
      <c r="F46" s="1">
        <v>41463</v>
      </c>
      <c r="G46" s="12">
        <v>60380</v>
      </c>
      <c r="H46" t="s">
        <v>469</v>
      </c>
      <c r="I46" s="13">
        <v>30552</v>
      </c>
      <c r="J46" t="s">
        <v>23</v>
      </c>
      <c r="K46" t="s">
        <v>24</v>
      </c>
      <c r="L46" t="s">
        <v>25</v>
      </c>
      <c r="M46" t="s">
        <v>22</v>
      </c>
      <c r="N46">
        <v>1845</v>
      </c>
      <c r="P46" t="s">
        <v>26</v>
      </c>
      <c r="Q46" t="s">
        <v>27</v>
      </c>
      <c r="R46" t="s">
        <v>30</v>
      </c>
      <c r="S46" t="s">
        <v>40</v>
      </c>
      <c r="T46">
        <v>3.8</v>
      </c>
      <c r="U46">
        <v>5</v>
      </c>
      <c r="V46" s="13">
        <v>43479</v>
      </c>
      <c r="W46" s="11">
        <v>4</v>
      </c>
      <c r="X46" s="18" t="str">
        <f>INDEX(Position!$B:$B,MATCH(C46,Position!$A:$A,0))</f>
        <v>Production Technician I</v>
      </c>
      <c r="Y46" s="18" t="str">
        <f>INDEX(Department!$B:$B,MATCH(D46,Department!$A:$A,0))</f>
        <v xml:space="preserve">Production        </v>
      </c>
      <c r="Z46" s="18" t="str">
        <f>INDEX(Manager!$B:$B,MATCH(E46,Manager!$A:$A,0))</f>
        <v>Webster Butler</v>
      </c>
      <c r="AA46" s="18">
        <f ca="1">INT(($AH$1-HR_Data[[#This Row],[DOB]])/365.25)</f>
        <v>39</v>
      </c>
      <c r="AB46" s="18" t="str">
        <f ca="1">IF(HR_Data[[#This Row],[Age]]&lt;20,"Below 20",IF(HR_Data[[#This Row],[Age]]&lt;30,"20-29",IF(HR_Data[[#This Row],[Age]]&lt;50,"30-49",IF(HR_Data[[#This Row],[Age]]&lt;60,"50-59","60 and Above"))))</f>
        <v>30-49</v>
      </c>
      <c r="AC46" s="18" t="str">
        <f>PROPER(HR_Data[[#This Row],[Sex]])</f>
        <v>Male</v>
      </c>
    </row>
    <row r="47" spans="1:29" x14ac:dyDescent="0.25">
      <c r="A47" t="s">
        <v>139</v>
      </c>
      <c r="B47">
        <v>10200</v>
      </c>
      <c r="C47" t="s">
        <v>482</v>
      </c>
      <c r="D47" t="s">
        <v>518</v>
      </c>
      <c r="E47">
        <v>10200</v>
      </c>
      <c r="F47" s="1">
        <v>41043</v>
      </c>
      <c r="G47" s="12">
        <v>66808</v>
      </c>
      <c r="H47" t="s">
        <v>469</v>
      </c>
      <c r="I47" s="13">
        <v>25730</v>
      </c>
      <c r="J47" t="s">
        <v>23</v>
      </c>
      <c r="K47" t="s">
        <v>87</v>
      </c>
      <c r="L47" t="s">
        <v>63</v>
      </c>
      <c r="M47" t="s">
        <v>76</v>
      </c>
      <c r="N47">
        <v>78207</v>
      </c>
      <c r="P47" t="s">
        <v>26</v>
      </c>
      <c r="Q47" t="s">
        <v>27</v>
      </c>
      <c r="R47" t="s">
        <v>61</v>
      </c>
      <c r="S47" t="s">
        <v>40</v>
      </c>
      <c r="T47">
        <v>3</v>
      </c>
      <c r="U47">
        <v>5</v>
      </c>
      <c r="V47" s="13">
        <v>43484</v>
      </c>
      <c r="W47" s="11">
        <v>17</v>
      </c>
      <c r="X47" s="18" t="str">
        <f>INDEX(Position!$B:$B,MATCH(C47,Position!$A:$A,0))</f>
        <v>Area Sales Manager</v>
      </c>
      <c r="Y47" s="18" t="str">
        <f>INDEX(Department!$B:$B,MATCH(D47,Department!$A:$A,0))</f>
        <v>Sales</v>
      </c>
      <c r="Z47" s="18" t="str">
        <f>INDEX(Manager!$B:$B,MATCH(E47,Manager!$A:$A,0))</f>
        <v>Lynn Daneault</v>
      </c>
      <c r="AA47" s="18">
        <f ca="1">INT(($AH$1-HR_Data[[#This Row],[DOB]])/365.25)</f>
        <v>53</v>
      </c>
      <c r="AB47" s="18" t="str">
        <f ca="1">IF(HR_Data[[#This Row],[Age]]&lt;20,"Below 20",IF(HR_Data[[#This Row],[Age]]&lt;30,"20-29",IF(HR_Data[[#This Row],[Age]]&lt;50,"30-49",IF(HR_Data[[#This Row],[Age]]&lt;60,"50-59","60 and Above"))))</f>
        <v>50-59</v>
      </c>
      <c r="AC47" s="18" t="str">
        <f>PROPER(HR_Data[[#This Row],[Sex]])</f>
        <v>Male</v>
      </c>
    </row>
    <row r="48" spans="1:29" x14ac:dyDescent="0.25">
      <c r="A48" t="s">
        <v>141</v>
      </c>
      <c r="B48">
        <v>10240</v>
      </c>
      <c r="C48" t="s">
        <v>502</v>
      </c>
      <c r="D48" t="s">
        <v>517</v>
      </c>
      <c r="E48">
        <v>10002</v>
      </c>
      <c r="F48" s="1">
        <v>40721</v>
      </c>
      <c r="G48" s="12">
        <v>64786</v>
      </c>
      <c r="H48" t="s">
        <v>468</v>
      </c>
      <c r="I48" s="13">
        <v>30555</v>
      </c>
      <c r="J48" t="s">
        <v>23</v>
      </c>
      <c r="K48" t="s">
        <v>24</v>
      </c>
      <c r="L48" t="s">
        <v>25</v>
      </c>
      <c r="M48" t="s">
        <v>22</v>
      </c>
      <c r="N48">
        <v>1775</v>
      </c>
      <c r="O48" s="13">
        <v>42323</v>
      </c>
      <c r="P48" t="s">
        <v>142</v>
      </c>
      <c r="Q48" t="s">
        <v>36</v>
      </c>
      <c r="R48" t="s">
        <v>39</v>
      </c>
      <c r="S48" t="s">
        <v>40</v>
      </c>
      <c r="T48">
        <v>4.3</v>
      </c>
      <c r="U48">
        <v>4</v>
      </c>
      <c r="V48" s="13">
        <v>42073</v>
      </c>
      <c r="W48" s="11">
        <v>3</v>
      </c>
      <c r="X48" s="18" t="str">
        <f>INDEX(Position!$B:$B,MATCH(C48,Position!$A:$A,0))</f>
        <v>Production Technician I</v>
      </c>
      <c r="Y48" s="18" t="str">
        <f>INDEX(Department!$B:$B,MATCH(D48,Department!$A:$A,0))</f>
        <v xml:space="preserve">Production        </v>
      </c>
      <c r="Z48" s="18" t="str">
        <f>INDEX(Manager!$B:$B,MATCH(E48,Manager!$A:$A,0))</f>
        <v>Amy Dunn</v>
      </c>
      <c r="AA48" s="18">
        <f ca="1">INT(($AH$1-HR_Data[[#This Row],[DOB]])/365.25)</f>
        <v>39</v>
      </c>
      <c r="AB48" s="18" t="str">
        <f ca="1">IF(HR_Data[[#This Row],[Age]]&lt;20,"Below 20",IF(HR_Data[[#This Row],[Age]]&lt;30,"20-29",IF(HR_Data[[#This Row],[Age]]&lt;50,"30-49",IF(HR_Data[[#This Row],[Age]]&lt;60,"50-59","60 and Above"))))</f>
        <v>30-49</v>
      </c>
      <c r="AC48" s="18" t="str">
        <f>PROPER(HR_Data[[#This Row],[Sex]])</f>
        <v>Female</v>
      </c>
    </row>
    <row r="49" spans="1:29" x14ac:dyDescent="0.25">
      <c r="A49" t="s">
        <v>143</v>
      </c>
      <c r="B49">
        <v>10168</v>
      </c>
      <c r="C49" t="s">
        <v>502</v>
      </c>
      <c r="D49" t="s">
        <v>517</v>
      </c>
      <c r="E49">
        <v>10062</v>
      </c>
      <c r="F49" s="1">
        <v>40819</v>
      </c>
      <c r="G49" s="12">
        <v>64816</v>
      </c>
      <c r="H49" t="s">
        <v>468</v>
      </c>
      <c r="I49" s="13">
        <v>32294</v>
      </c>
      <c r="J49" t="s">
        <v>23</v>
      </c>
      <c r="K49" t="s">
        <v>144</v>
      </c>
      <c r="L49" t="s">
        <v>63</v>
      </c>
      <c r="M49" t="s">
        <v>22</v>
      </c>
      <c r="N49">
        <v>2044</v>
      </c>
      <c r="P49" t="s">
        <v>26</v>
      </c>
      <c r="Q49" t="s">
        <v>27</v>
      </c>
      <c r="R49" t="s">
        <v>39</v>
      </c>
      <c r="S49" t="s">
        <v>40</v>
      </c>
      <c r="T49">
        <v>3.58</v>
      </c>
      <c r="U49">
        <v>5</v>
      </c>
      <c r="V49" s="13">
        <v>43495</v>
      </c>
      <c r="W49" s="11">
        <v>3</v>
      </c>
      <c r="X49" s="18" t="str">
        <f>INDEX(Position!$B:$B,MATCH(C49,Position!$A:$A,0))</f>
        <v>Production Technician I</v>
      </c>
      <c r="Y49" s="18" t="str">
        <f>INDEX(Department!$B:$B,MATCH(D49,Department!$A:$A,0))</f>
        <v xml:space="preserve">Production        </v>
      </c>
      <c r="Z49" s="18" t="str">
        <f>INDEX(Manager!$B:$B,MATCH(E49,Manager!$A:$A,0))</f>
        <v>Ketsia Liebig</v>
      </c>
      <c r="AA49" s="18">
        <f ca="1">INT(($AH$1-HR_Data[[#This Row],[DOB]])/365.25)</f>
        <v>35</v>
      </c>
      <c r="AB49" s="18" t="str">
        <f ca="1">IF(HR_Data[[#This Row],[Age]]&lt;20,"Below 20",IF(HR_Data[[#This Row],[Age]]&lt;30,"20-29",IF(HR_Data[[#This Row],[Age]]&lt;50,"30-49",IF(HR_Data[[#This Row],[Age]]&lt;60,"50-59","60 and Above"))))</f>
        <v>30-49</v>
      </c>
      <c r="AC49" s="18" t="str">
        <f>PROPER(HR_Data[[#This Row],[Sex]])</f>
        <v>Female</v>
      </c>
    </row>
    <row r="50" spans="1:29" x14ac:dyDescent="0.25">
      <c r="A50" t="s">
        <v>145</v>
      </c>
      <c r="B50">
        <v>10220</v>
      </c>
      <c r="C50" t="s">
        <v>497</v>
      </c>
      <c r="D50" t="s">
        <v>516</v>
      </c>
      <c r="E50">
        <v>10220</v>
      </c>
      <c r="F50" s="1">
        <v>41157</v>
      </c>
      <c r="G50" s="12">
        <v>68678</v>
      </c>
      <c r="H50" t="s">
        <v>469</v>
      </c>
      <c r="I50" s="13">
        <v>31295</v>
      </c>
      <c r="J50" t="s">
        <v>23</v>
      </c>
      <c r="K50" t="s">
        <v>24</v>
      </c>
      <c r="L50" t="s">
        <v>25</v>
      </c>
      <c r="M50" t="s">
        <v>22</v>
      </c>
      <c r="N50">
        <v>2170</v>
      </c>
      <c r="P50" t="s">
        <v>26</v>
      </c>
      <c r="Q50" t="s">
        <v>27</v>
      </c>
      <c r="R50" t="s">
        <v>39</v>
      </c>
      <c r="S50" t="s">
        <v>40</v>
      </c>
      <c r="T50">
        <v>4.7</v>
      </c>
      <c r="U50">
        <v>3</v>
      </c>
      <c r="V50" s="13">
        <v>43523</v>
      </c>
      <c r="W50" s="11">
        <v>2</v>
      </c>
      <c r="X50" s="18" t="str">
        <f>INDEX(Position!$B:$B,MATCH(C50,Position!$A:$A,0))</f>
        <v>IT Support</v>
      </c>
      <c r="Y50" s="18" t="str">
        <f>INDEX(Department!$B:$B,MATCH(D50,Department!$A:$A,0))</f>
        <v>IT/IS</v>
      </c>
      <c r="Z50" s="18" t="str">
        <f>INDEX(Manager!$B:$B,MATCH(E50,Manager!$A:$A,0))</f>
        <v>Eric Dougall</v>
      </c>
      <c r="AA50" s="18">
        <f ca="1">INT(($AH$1-HR_Data[[#This Row],[DOB]])/365.25)</f>
        <v>37</v>
      </c>
      <c r="AB50" s="18" t="str">
        <f ca="1">IF(HR_Data[[#This Row],[Age]]&lt;20,"Below 20",IF(HR_Data[[#This Row],[Age]]&lt;30,"20-29",IF(HR_Data[[#This Row],[Age]]&lt;50,"30-49",IF(HR_Data[[#This Row],[Age]]&lt;60,"50-59","60 and Above"))))</f>
        <v>30-49</v>
      </c>
      <c r="AC50" s="18" t="str">
        <f>PROPER(HR_Data[[#This Row],[Sex]])</f>
        <v>Male</v>
      </c>
    </row>
    <row r="51" spans="1:29" x14ac:dyDescent="0.25">
      <c r="A51" t="s">
        <v>147</v>
      </c>
      <c r="B51">
        <v>10275</v>
      </c>
      <c r="C51" t="s">
        <v>503</v>
      </c>
      <c r="D51" t="s">
        <v>517</v>
      </c>
      <c r="E51">
        <v>10114</v>
      </c>
      <c r="F51" s="1">
        <v>40679</v>
      </c>
      <c r="G51" s="12">
        <v>64066</v>
      </c>
      <c r="H51" t="s">
        <v>468</v>
      </c>
      <c r="I51" s="13">
        <v>29829</v>
      </c>
      <c r="J51" t="s">
        <v>34</v>
      </c>
      <c r="K51" t="s">
        <v>24</v>
      </c>
      <c r="L51" t="s">
        <v>25</v>
      </c>
      <c r="M51" t="s">
        <v>22</v>
      </c>
      <c r="N51">
        <v>1752</v>
      </c>
      <c r="O51" s="13">
        <v>41281</v>
      </c>
      <c r="P51" t="s">
        <v>73</v>
      </c>
      <c r="Q51" t="s">
        <v>36</v>
      </c>
      <c r="R51" t="s">
        <v>51</v>
      </c>
      <c r="S51" t="s">
        <v>40</v>
      </c>
      <c r="T51">
        <v>4.2</v>
      </c>
      <c r="U51">
        <v>5</v>
      </c>
      <c r="V51" s="13">
        <v>41032</v>
      </c>
      <c r="W51" s="11">
        <v>9</v>
      </c>
      <c r="X51" s="18" t="str">
        <f>INDEX(Position!$B:$B,MATCH(C51,Position!$A:$A,0))</f>
        <v>Production Technician II</v>
      </c>
      <c r="Y51" s="18" t="str">
        <f>INDEX(Department!$B:$B,MATCH(D51,Department!$A:$A,0))</f>
        <v xml:space="preserve">Production        </v>
      </c>
      <c r="Z51" s="18" t="str">
        <f>INDEX(Manager!$B:$B,MATCH(E51,Manager!$A:$A,0))</f>
        <v>Brannon Miller</v>
      </c>
      <c r="AA51" s="18">
        <f ca="1">INT(($AH$1-HR_Data[[#This Row],[DOB]])/365.25)</f>
        <v>41</v>
      </c>
      <c r="AB51" s="18" t="str">
        <f ca="1">IF(HR_Data[[#This Row],[Age]]&lt;20,"Below 20",IF(HR_Data[[#This Row],[Age]]&lt;30,"20-29",IF(HR_Data[[#This Row],[Age]]&lt;50,"30-49",IF(HR_Data[[#This Row],[Age]]&lt;60,"50-59","60 and Above"))))</f>
        <v>30-49</v>
      </c>
      <c r="AC51" s="18" t="str">
        <f>PROPER(HR_Data[[#This Row],[Sex]])</f>
        <v>Female</v>
      </c>
    </row>
    <row r="52" spans="1:29" x14ac:dyDescent="0.25">
      <c r="A52" t="s">
        <v>148</v>
      </c>
      <c r="B52">
        <v>10269</v>
      </c>
      <c r="C52" t="s">
        <v>503</v>
      </c>
      <c r="D52" t="s">
        <v>517</v>
      </c>
      <c r="E52">
        <v>10252</v>
      </c>
      <c r="F52" s="1">
        <v>40420</v>
      </c>
      <c r="G52" s="12">
        <v>59369</v>
      </c>
      <c r="H52" t="s">
        <v>469</v>
      </c>
      <c r="I52" s="13">
        <v>28819</v>
      </c>
      <c r="J52" t="s">
        <v>34</v>
      </c>
      <c r="K52" t="s">
        <v>24</v>
      </c>
      <c r="L52" t="s">
        <v>25</v>
      </c>
      <c r="M52" t="s">
        <v>22</v>
      </c>
      <c r="N52">
        <v>2169</v>
      </c>
      <c r="O52" s="13">
        <v>40812</v>
      </c>
      <c r="P52" t="s">
        <v>35</v>
      </c>
      <c r="Q52" t="s">
        <v>36</v>
      </c>
      <c r="R52" t="s">
        <v>39</v>
      </c>
      <c r="S52" t="s">
        <v>40</v>
      </c>
      <c r="T52">
        <v>4.2</v>
      </c>
      <c r="U52">
        <v>4</v>
      </c>
      <c r="V52" s="13">
        <v>40667</v>
      </c>
      <c r="W52" s="11">
        <v>6</v>
      </c>
      <c r="X52" s="18" t="str">
        <f>INDEX(Position!$B:$B,MATCH(C52,Position!$A:$A,0))</f>
        <v>Production Technician II</v>
      </c>
      <c r="Y52" s="18" t="str">
        <f>INDEX(Department!$B:$B,MATCH(D52,Department!$A:$A,0))</f>
        <v xml:space="preserve">Production        </v>
      </c>
      <c r="Z52" s="18" t="str">
        <f>INDEX(Manager!$B:$B,MATCH(E52,Manager!$A:$A,0))</f>
        <v>David Stanley</v>
      </c>
      <c r="AA52" s="18">
        <f ca="1">INT(($AH$1-HR_Data[[#This Row],[DOB]])/365.25)</f>
        <v>44</v>
      </c>
      <c r="AB52" s="18" t="str">
        <f ca="1">IF(HR_Data[[#This Row],[Age]]&lt;20,"Below 20",IF(HR_Data[[#This Row],[Age]]&lt;30,"20-29",IF(HR_Data[[#This Row],[Age]]&lt;50,"30-49",IF(HR_Data[[#This Row],[Age]]&lt;60,"50-59","60 and Above"))))</f>
        <v>30-49</v>
      </c>
      <c r="AC52" s="18" t="str">
        <f>PROPER(HR_Data[[#This Row],[Sex]])</f>
        <v>Male</v>
      </c>
    </row>
    <row r="53" spans="1:29" x14ac:dyDescent="0.25">
      <c r="A53" t="s">
        <v>149</v>
      </c>
      <c r="B53">
        <v>10029</v>
      </c>
      <c r="C53" t="s">
        <v>502</v>
      </c>
      <c r="D53" t="s">
        <v>517</v>
      </c>
      <c r="E53">
        <v>10114</v>
      </c>
      <c r="F53" s="1">
        <v>42557</v>
      </c>
      <c r="G53" s="12">
        <v>50373</v>
      </c>
      <c r="H53" t="s">
        <v>469</v>
      </c>
      <c r="I53" s="13">
        <v>29459</v>
      </c>
      <c r="J53" t="s">
        <v>34</v>
      </c>
      <c r="K53" t="s">
        <v>24</v>
      </c>
      <c r="L53" t="s">
        <v>25</v>
      </c>
      <c r="M53" t="s">
        <v>22</v>
      </c>
      <c r="N53">
        <v>2134</v>
      </c>
      <c r="P53" t="s">
        <v>26</v>
      </c>
      <c r="Q53" t="s">
        <v>27</v>
      </c>
      <c r="R53" t="s">
        <v>61</v>
      </c>
      <c r="S53" t="s">
        <v>31</v>
      </c>
      <c r="T53">
        <v>4.0999999999999996</v>
      </c>
      <c r="U53">
        <v>4</v>
      </c>
      <c r="V53" s="13">
        <v>43524</v>
      </c>
      <c r="W53" s="11">
        <v>5</v>
      </c>
      <c r="X53" s="18" t="str">
        <f>INDEX(Position!$B:$B,MATCH(C53,Position!$A:$A,0))</f>
        <v>Production Technician I</v>
      </c>
      <c r="Y53" s="18" t="str">
        <f>INDEX(Department!$B:$B,MATCH(D53,Department!$A:$A,0))</f>
        <v xml:space="preserve">Production        </v>
      </c>
      <c r="Z53" s="18" t="str">
        <f>INDEX(Manager!$B:$B,MATCH(E53,Manager!$A:$A,0))</f>
        <v>Brannon Miller</v>
      </c>
      <c r="AA53" s="18">
        <f ca="1">INT(($AH$1-HR_Data[[#This Row],[DOB]])/365.25)</f>
        <v>42</v>
      </c>
      <c r="AB53" s="18" t="str">
        <f ca="1">IF(HR_Data[[#This Row],[Age]]&lt;20,"Below 20",IF(HR_Data[[#This Row],[Age]]&lt;30,"20-29",IF(HR_Data[[#This Row],[Age]]&lt;50,"30-49",IF(HR_Data[[#This Row],[Age]]&lt;60,"50-59","60 and Above"))))</f>
        <v>30-49</v>
      </c>
      <c r="AC53" s="18" t="str">
        <f>PROPER(HR_Data[[#This Row],[Sex]])</f>
        <v>Male</v>
      </c>
    </row>
    <row r="54" spans="1:29" x14ac:dyDescent="0.25">
      <c r="A54" t="s">
        <v>150</v>
      </c>
      <c r="B54">
        <v>10261</v>
      </c>
      <c r="C54" t="s">
        <v>502</v>
      </c>
      <c r="D54" t="s">
        <v>517</v>
      </c>
      <c r="E54">
        <v>10252</v>
      </c>
      <c r="F54" s="1">
        <v>41463</v>
      </c>
      <c r="G54" s="12">
        <v>63108</v>
      </c>
      <c r="H54" t="s">
        <v>469</v>
      </c>
      <c r="I54" s="13">
        <v>28376</v>
      </c>
      <c r="J54" t="s">
        <v>23</v>
      </c>
      <c r="K54" t="s">
        <v>24</v>
      </c>
      <c r="L54" t="s">
        <v>25</v>
      </c>
      <c r="M54" t="s">
        <v>22</v>
      </c>
      <c r="N54">
        <v>2452</v>
      </c>
      <c r="P54" t="s">
        <v>26</v>
      </c>
      <c r="Q54" t="s">
        <v>27</v>
      </c>
      <c r="R54" t="s">
        <v>61</v>
      </c>
      <c r="S54" t="s">
        <v>40</v>
      </c>
      <c r="T54">
        <v>4.4000000000000004</v>
      </c>
      <c r="U54">
        <v>5</v>
      </c>
      <c r="V54" s="13">
        <v>43479</v>
      </c>
      <c r="W54" s="11">
        <v>3</v>
      </c>
      <c r="X54" s="18" t="str">
        <f>INDEX(Position!$B:$B,MATCH(C54,Position!$A:$A,0))</f>
        <v>Production Technician I</v>
      </c>
      <c r="Y54" s="18" t="str">
        <f>INDEX(Department!$B:$B,MATCH(D54,Department!$A:$A,0))</f>
        <v xml:space="preserve">Production        </v>
      </c>
      <c r="Z54" s="18" t="str">
        <f>INDEX(Manager!$B:$B,MATCH(E54,Manager!$A:$A,0))</f>
        <v>David Stanley</v>
      </c>
      <c r="AA54" s="18">
        <f ca="1">INT(($AH$1-HR_Data[[#This Row],[DOB]])/365.25)</f>
        <v>45</v>
      </c>
      <c r="AB54" s="18" t="str">
        <f ca="1">IF(HR_Data[[#This Row],[Age]]&lt;20,"Below 20",IF(HR_Data[[#This Row],[Age]]&lt;30,"20-29",IF(HR_Data[[#This Row],[Age]]&lt;50,"30-49",IF(HR_Data[[#This Row],[Age]]&lt;60,"50-59","60 and Above"))))</f>
        <v>30-49</v>
      </c>
      <c r="AC54" s="18" t="str">
        <f>PROPER(HR_Data[[#This Row],[Sex]])</f>
        <v>Male</v>
      </c>
    </row>
    <row r="55" spans="1:29" x14ac:dyDescent="0.25">
      <c r="A55" t="s">
        <v>151</v>
      </c>
      <c r="B55">
        <v>10292</v>
      </c>
      <c r="C55" t="s">
        <v>502</v>
      </c>
      <c r="D55" t="s">
        <v>517</v>
      </c>
      <c r="E55">
        <v>10196</v>
      </c>
      <c r="F55" s="1">
        <v>40735</v>
      </c>
      <c r="G55" s="12">
        <v>59144</v>
      </c>
      <c r="H55" t="s">
        <v>469</v>
      </c>
      <c r="I55" s="13">
        <v>29079</v>
      </c>
      <c r="J55" t="s">
        <v>23</v>
      </c>
      <c r="K55" t="s">
        <v>24</v>
      </c>
      <c r="L55" t="s">
        <v>63</v>
      </c>
      <c r="M55" t="s">
        <v>22</v>
      </c>
      <c r="N55">
        <v>1880</v>
      </c>
      <c r="O55" s="13">
        <v>42636</v>
      </c>
      <c r="P55" t="s">
        <v>90</v>
      </c>
      <c r="Q55" t="s">
        <v>84</v>
      </c>
      <c r="R55" t="s">
        <v>30</v>
      </c>
      <c r="S55" t="s">
        <v>98</v>
      </c>
      <c r="T55">
        <v>2</v>
      </c>
      <c r="U55">
        <v>3</v>
      </c>
      <c r="V55" s="13">
        <v>42491</v>
      </c>
      <c r="W55" s="11">
        <v>16</v>
      </c>
      <c r="X55" s="18" t="str">
        <f>INDEX(Position!$B:$B,MATCH(C55,Position!$A:$A,0))</f>
        <v>Production Technician I</v>
      </c>
      <c r="Y55" s="18" t="str">
        <f>INDEX(Department!$B:$B,MATCH(D55,Department!$A:$A,0))</f>
        <v xml:space="preserve">Production        </v>
      </c>
      <c r="Z55" s="18" t="str">
        <f>INDEX(Manager!$B:$B,MATCH(E55,Manager!$A:$A,0))</f>
        <v>Kissy Sullivan</v>
      </c>
      <c r="AA55" s="18">
        <f ca="1">INT(($AH$1-HR_Data[[#This Row],[DOB]])/365.25)</f>
        <v>43</v>
      </c>
      <c r="AB55" s="18" t="str">
        <f ca="1">IF(HR_Data[[#This Row],[Age]]&lt;20,"Below 20",IF(HR_Data[[#This Row],[Age]]&lt;30,"20-29",IF(HR_Data[[#This Row],[Age]]&lt;50,"30-49",IF(HR_Data[[#This Row],[Age]]&lt;60,"50-59","60 and Above"))))</f>
        <v>30-49</v>
      </c>
      <c r="AC55" s="18" t="str">
        <f>PROPER(HR_Data[[#This Row],[Sex]])</f>
        <v>Male</v>
      </c>
    </row>
    <row r="56" spans="1:29" x14ac:dyDescent="0.25">
      <c r="A56" t="s">
        <v>152</v>
      </c>
      <c r="B56">
        <v>10282</v>
      </c>
      <c r="C56" t="s">
        <v>501</v>
      </c>
      <c r="D56" t="s">
        <v>517</v>
      </c>
      <c r="E56">
        <v>10175</v>
      </c>
      <c r="F56" s="1">
        <v>40379</v>
      </c>
      <c r="G56" s="12">
        <v>68051</v>
      </c>
      <c r="H56" t="s">
        <v>469</v>
      </c>
      <c r="I56" s="13">
        <v>27745</v>
      </c>
      <c r="J56" t="s">
        <v>48</v>
      </c>
      <c r="K56" t="s">
        <v>24</v>
      </c>
      <c r="L56" t="s">
        <v>25</v>
      </c>
      <c r="M56" t="s">
        <v>22</v>
      </c>
      <c r="N56">
        <v>1803</v>
      </c>
      <c r="P56" t="s">
        <v>26</v>
      </c>
      <c r="Q56" t="s">
        <v>27</v>
      </c>
      <c r="R56" t="s">
        <v>97</v>
      </c>
      <c r="S56" t="s">
        <v>98</v>
      </c>
      <c r="T56">
        <v>4.13</v>
      </c>
      <c r="U56">
        <v>2</v>
      </c>
      <c r="V56" s="13">
        <v>43479</v>
      </c>
      <c r="W56" s="11">
        <v>3</v>
      </c>
      <c r="X56" s="18" t="str">
        <f>INDEX(Position!$B:$B,MATCH(C56,Position!$A:$A,0))</f>
        <v>Production Manager</v>
      </c>
      <c r="Y56" s="18" t="str">
        <f>INDEX(Department!$B:$B,MATCH(D56,Department!$A:$A,0))</f>
        <v xml:space="preserve">Production        </v>
      </c>
      <c r="Z56" s="18" t="str">
        <f>INDEX(Manager!$B:$B,MATCH(E56,Manager!$A:$A,0))</f>
        <v>Janet King</v>
      </c>
      <c r="AA56" s="18">
        <f ca="1">INT(($AH$1-HR_Data[[#This Row],[DOB]])/365.25)</f>
        <v>47</v>
      </c>
      <c r="AB56" s="18" t="str">
        <f ca="1">IF(HR_Data[[#This Row],[Age]]&lt;20,"Below 20",IF(HR_Data[[#This Row],[Age]]&lt;30,"20-29",IF(HR_Data[[#This Row],[Age]]&lt;50,"30-49",IF(HR_Data[[#This Row],[Age]]&lt;60,"50-59","60 and Above"))))</f>
        <v>30-49</v>
      </c>
      <c r="AC56" s="18" t="str">
        <f>PROPER(HR_Data[[#This Row],[Sex]])</f>
        <v>Male</v>
      </c>
    </row>
    <row r="57" spans="1:29" x14ac:dyDescent="0.25">
      <c r="A57" t="s">
        <v>153</v>
      </c>
      <c r="B57">
        <v>10019</v>
      </c>
      <c r="C57" t="s">
        <v>490</v>
      </c>
      <c r="D57" t="s">
        <v>517</v>
      </c>
      <c r="E57">
        <v>10175</v>
      </c>
      <c r="F57" s="1">
        <v>39818</v>
      </c>
      <c r="G57" s="12">
        <v>170500</v>
      </c>
      <c r="H57" t="s">
        <v>469</v>
      </c>
      <c r="I57" s="13">
        <v>30394</v>
      </c>
      <c r="J57" t="s">
        <v>23</v>
      </c>
      <c r="K57" t="s">
        <v>24</v>
      </c>
      <c r="L57" t="s">
        <v>63</v>
      </c>
      <c r="M57" t="s">
        <v>22</v>
      </c>
      <c r="N57">
        <v>2030</v>
      </c>
      <c r="P57" t="s">
        <v>26</v>
      </c>
      <c r="Q57" t="s">
        <v>27</v>
      </c>
      <c r="R57" t="s">
        <v>39</v>
      </c>
      <c r="S57" t="s">
        <v>31</v>
      </c>
      <c r="T57">
        <v>3.7</v>
      </c>
      <c r="U57">
        <v>5</v>
      </c>
      <c r="V57" s="13">
        <v>43500</v>
      </c>
      <c r="W57" s="11">
        <v>15</v>
      </c>
      <c r="X57" s="18" t="str">
        <f>INDEX(Position!$B:$B,MATCH(C57,Position!$A:$A,0))</f>
        <v>Director of Operations</v>
      </c>
      <c r="Y57" s="18" t="str">
        <f>INDEX(Department!$B:$B,MATCH(D57,Department!$A:$A,0))</f>
        <v xml:space="preserve">Production        </v>
      </c>
      <c r="Z57" s="18" t="str">
        <f>INDEX(Manager!$B:$B,MATCH(E57,Manager!$A:$A,0))</f>
        <v>Janet King</v>
      </c>
      <c r="AA57" s="18">
        <f ca="1">INT(($AH$1-HR_Data[[#This Row],[DOB]])/365.25)</f>
        <v>40</v>
      </c>
      <c r="AB57" s="18" t="str">
        <f ca="1">IF(HR_Data[[#This Row],[Age]]&lt;20,"Below 20",IF(HR_Data[[#This Row],[Age]]&lt;30,"20-29",IF(HR_Data[[#This Row],[Age]]&lt;50,"30-49",IF(HR_Data[[#This Row],[Age]]&lt;60,"50-59","60 and Above"))))</f>
        <v>30-49</v>
      </c>
      <c r="AC57" s="18" t="str">
        <f>PROPER(HR_Data[[#This Row],[Sex]])</f>
        <v>Male</v>
      </c>
    </row>
    <row r="58" spans="1:29" x14ac:dyDescent="0.25">
      <c r="A58" t="s">
        <v>155</v>
      </c>
      <c r="B58">
        <v>10094</v>
      </c>
      <c r="C58" t="s">
        <v>502</v>
      </c>
      <c r="D58" t="s">
        <v>517</v>
      </c>
      <c r="E58">
        <v>10265</v>
      </c>
      <c r="F58" s="1">
        <v>42009</v>
      </c>
      <c r="G58" s="12">
        <v>63381</v>
      </c>
      <c r="H58" t="s">
        <v>468</v>
      </c>
      <c r="I58" s="13">
        <v>28215</v>
      </c>
      <c r="J58" t="s">
        <v>34</v>
      </c>
      <c r="K58" t="s">
        <v>24</v>
      </c>
      <c r="L58" t="s">
        <v>25</v>
      </c>
      <c r="M58" t="s">
        <v>22</v>
      </c>
      <c r="N58">
        <v>2189</v>
      </c>
      <c r="P58" t="s">
        <v>26</v>
      </c>
      <c r="Q58" t="s">
        <v>27</v>
      </c>
      <c r="R58" t="s">
        <v>39</v>
      </c>
      <c r="S58" t="s">
        <v>40</v>
      </c>
      <c r="T58">
        <v>4.7300000000000004</v>
      </c>
      <c r="U58">
        <v>5</v>
      </c>
      <c r="V58" s="13">
        <v>43510</v>
      </c>
      <c r="W58" s="11">
        <v>6</v>
      </c>
      <c r="X58" s="18" t="str">
        <f>INDEX(Position!$B:$B,MATCH(C58,Position!$A:$A,0))</f>
        <v>Production Technician I</v>
      </c>
      <c r="Y58" s="18" t="str">
        <f>INDEX(Department!$B:$B,MATCH(D58,Department!$A:$A,0))</f>
        <v xml:space="preserve">Production        </v>
      </c>
      <c r="Z58" s="18" t="str">
        <f>INDEX(Manager!$B:$B,MATCH(E58,Manager!$A:$A,0))</f>
        <v>Kelley Spirea</v>
      </c>
      <c r="AA58" s="18">
        <f ca="1">INT(($AH$1-HR_Data[[#This Row],[DOB]])/365.25)</f>
        <v>46</v>
      </c>
      <c r="AB58" s="18" t="str">
        <f ca="1">IF(HR_Data[[#This Row],[Age]]&lt;20,"Below 20",IF(HR_Data[[#This Row],[Age]]&lt;30,"20-29",IF(HR_Data[[#This Row],[Age]]&lt;50,"30-49",IF(HR_Data[[#This Row],[Age]]&lt;60,"50-59","60 and Above"))))</f>
        <v>30-49</v>
      </c>
      <c r="AC58" s="18" t="str">
        <f>PROPER(HR_Data[[#This Row],[Sex]])</f>
        <v>Female</v>
      </c>
    </row>
    <row r="59" spans="1:29" x14ac:dyDescent="0.25">
      <c r="A59" t="s">
        <v>156</v>
      </c>
      <c r="B59">
        <v>10193</v>
      </c>
      <c r="C59" t="s">
        <v>486</v>
      </c>
      <c r="D59" t="s">
        <v>516</v>
      </c>
      <c r="E59">
        <v>10084</v>
      </c>
      <c r="F59" s="1">
        <v>42093</v>
      </c>
      <c r="G59" s="12">
        <v>83552</v>
      </c>
      <c r="H59" t="s">
        <v>469</v>
      </c>
      <c r="I59" s="13">
        <v>31650</v>
      </c>
      <c r="J59" t="s">
        <v>34</v>
      </c>
      <c r="K59" t="s">
        <v>24</v>
      </c>
      <c r="L59" t="s">
        <v>25</v>
      </c>
      <c r="M59" t="s">
        <v>22</v>
      </c>
      <c r="N59">
        <v>1810</v>
      </c>
      <c r="P59" t="s">
        <v>26</v>
      </c>
      <c r="Q59" t="s">
        <v>27</v>
      </c>
      <c r="R59" t="s">
        <v>39</v>
      </c>
      <c r="S59" t="s">
        <v>40</v>
      </c>
      <c r="T59">
        <v>3.04</v>
      </c>
      <c r="U59">
        <v>3</v>
      </c>
      <c r="V59" s="13">
        <v>43487</v>
      </c>
      <c r="W59" s="11">
        <v>2</v>
      </c>
      <c r="X59" s="18" t="str">
        <f>INDEX(Position!$B:$B,MATCH(C59,Position!$A:$A,0))</f>
        <v>Data Analyst</v>
      </c>
      <c r="Y59" s="18" t="str">
        <f>INDEX(Department!$B:$B,MATCH(D59,Department!$A:$A,0))</f>
        <v>IT/IS</v>
      </c>
      <c r="Z59" s="18" t="str">
        <f>INDEX(Manager!$B:$B,MATCH(E59,Manager!$A:$A,0))</f>
        <v>Simon Roup</v>
      </c>
      <c r="AA59" s="18">
        <f ca="1">INT(($AH$1-HR_Data[[#This Row],[DOB]])/365.25)</f>
        <v>36</v>
      </c>
      <c r="AB59" s="18" t="str">
        <f ca="1">IF(HR_Data[[#This Row],[Age]]&lt;20,"Below 20",IF(HR_Data[[#This Row],[Age]]&lt;30,"20-29",IF(HR_Data[[#This Row],[Age]]&lt;50,"30-49",IF(HR_Data[[#This Row],[Age]]&lt;60,"50-59","60 and Above"))))</f>
        <v>30-49</v>
      </c>
      <c r="AC59" s="18" t="str">
        <f>PROPER(HR_Data[[#This Row],[Sex]])</f>
        <v>Male</v>
      </c>
    </row>
    <row r="60" spans="1:29" x14ac:dyDescent="0.25">
      <c r="A60" t="s">
        <v>157</v>
      </c>
      <c r="B60">
        <v>10132</v>
      </c>
      <c r="C60" t="s">
        <v>502</v>
      </c>
      <c r="D60" t="s">
        <v>517</v>
      </c>
      <c r="E60">
        <v>10026</v>
      </c>
      <c r="F60" s="1">
        <v>42557</v>
      </c>
      <c r="G60" s="12">
        <v>56149</v>
      </c>
      <c r="H60" t="s">
        <v>468</v>
      </c>
      <c r="I60" s="13">
        <v>31877</v>
      </c>
      <c r="J60" t="s">
        <v>23</v>
      </c>
      <c r="K60" t="s">
        <v>24</v>
      </c>
      <c r="L60" t="s">
        <v>25</v>
      </c>
      <c r="M60" t="s">
        <v>22</v>
      </c>
      <c r="N60">
        <v>1821</v>
      </c>
      <c r="P60" t="s">
        <v>26</v>
      </c>
      <c r="Q60" t="s">
        <v>27</v>
      </c>
      <c r="R60" t="s">
        <v>30</v>
      </c>
      <c r="S60" t="s">
        <v>40</v>
      </c>
      <c r="T60">
        <v>4.12</v>
      </c>
      <c r="U60">
        <v>5</v>
      </c>
      <c r="V60" s="13">
        <v>43493</v>
      </c>
      <c r="W60" s="11">
        <v>15</v>
      </c>
      <c r="X60" s="18" t="str">
        <f>INDEX(Position!$B:$B,MATCH(C60,Position!$A:$A,0))</f>
        <v>Production Technician I</v>
      </c>
      <c r="Y60" s="18" t="str">
        <f>INDEX(Department!$B:$B,MATCH(D60,Department!$A:$A,0))</f>
        <v xml:space="preserve">Production        </v>
      </c>
      <c r="Z60" s="18" t="str">
        <f>INDEX(Manager!$B:$B,MATCH(E60,Manager!$A:$A,0))</f>
        <v>Michael Albert</v>
      </c>
      <c r="AA60" s="18">
        <f ca="1">INT(($AH$1-HR_Data[[#This Row],[DOB]])/365.25)</f>
        <v>36</v>
      </c>
      <c r="AB60" s="18" t="str">
        <f ca="1">IF(HR_Data[[#This Row],[Age]]&lt;20,"Below 20",IF(HR_Data[[#This Row],[Age]]&lt;30,"20-29",IF(HR_Data[[#This Row],[Age]]&lt;50,"30-49",IF(HR_Data[[#This Row],[Age]]&lt;60,"50-59","60 and Above"))))</f>
        <v>30-49</v>
      </c>
      <c r="AC60" s="18" t="str">
        <f>PROPER(HR_Data[[#This Row],[Sex]])</f>
        <v>Female</v>
      </c>
    </row>
    <row r="61" spans="1:29" x14ac:dyDescent="0.25">
      <c r="A61" t="s">
        <v>158</v>
      </c>
      <c r="B61">
        <v>10083</v>
      </c>
      <c r="C61" t="s">
        <v>511</v>
      </c>
      <c r="D61" t="s">
        <v>516</v>
      </c>
      <c r="E61">
        <v>10250</v>
      </c>
      <c r="F61" s="1">
        <v>41953</v>
      </c>
      <c r="G61" s="12">
        <v>92329</v>
      </c>
      <c r="H61" t="s">
        <v>469</v>
      </c>
      <c r="I61" s="13">
        <v>23994</v>
      </c>
      <c r="J61" t="s">
        <v>23</v>
      </c>
      <c r="K61" t="s">
        <v>24</v>
      </c>
      <c r="L61" t="s">
        <v>25</v>
      </c>
      <c r="M61" t="s">
        <v>102</v>
      </c>
      <c r="N61">
        <v>6278</v>
      </c>
      <c r="P61" t="s">
        <v>26</v>
      </c>
      <c r="Q61" t="s">
        <v>27</v>
      </c>
      <c r="R61" t="s">
        <v>61</v>
      </c>
      <c r="S61" t="s">
        <v>40</v>
      </c>
      <c r="T61">
        <v>5</v>
      </c>
      <c r="U61">
        <v>3</v>
      </c>
      <c r="V61" s="13">
        <v>43467</v>
      </c>
      <c r="W61" s="11">
        <v>5</v>
      </c>
      <c r="X61" s="18" t="str">
        <f>INDEX(Position!$B:$B,MATCH(C61,Position!$A:$A,0))</f>
        <v>Sr. Network Engineer</v>
      </c>
      <c r="Y61" s="18" t="str">
        <f>INDEX(Department!$B:$B,MATCH(D61,Department!$A:$A,0))</f>
        <v>IT/IS</v>
      </c>
      <c r="Z61" s="18" t="str">
        <f>INDEX(Manager!$B:$B,MATCH(E61,Manager!$A:$A,0))</f>
        <v>Peter Monroe</v>
      </c>
      <c r="AA61" s="18">
        <f ca="1">INT(($AH$1-HR_Data[[#This Row],[DOB]])/365.25)</f>
        <v>57</v>
      </c>
      <c r="AB61" s="18" t="str">
        <f ca="1">IF(HR_Data[[#This Row],[Age]]&lt;20,"Below 20",IF(HR_Data[[#This Row],[Age]]&lt;30,"20-29",IF(HR_Data[[#This Row],[Age]]&lt;50,"30-49",IF(HR_Data[[#This Row],[Age]]&lt;60,"50-59","60 and Above"))))</f>
        <v>50-59</v>
      </c>
      <c r="AC61" s="18" t="str">
        <f>PROPER(HR_Data[[#This Row],[Sex]])</f>
        <v>Male</v>
      </c>
    </row>
    <row r="62" spans="1:29" x14ac:dyDescent="0.25">
      <c r="A62" t="s">
        <v>160</v>
      </c>
      <c r="B62">
        <v>10099</v>
      </c>
      <c r="C62" t="s">
        <v>504</v>
      </c>
      <c r="D62" t="s">
        <v>518</v>
      </c>
      <c r="E62">
        <v>10099</v>
      </c>
      <c r="F62" s="1">
        <v>41764</v>
      </c>
      <c r="G62" s="12">
        <v>65729</v>
      </c>
      <c r="H62" t="s">
        <v>468</v>
      </c>
      <c r="I62" s="13">
        <v>32982</v>
      </c>
      <c r="J62" t="s">
        <v>23</v>
      </c>
      <c r="K62" t="s">
        <v>24</v>
      </c>
      <c r="L62" t="s">
        <v>25</v>
      </c>
      <c r="M62" t="s">
        <v>133</v>
      </c>
      <c r="N62">
        <v>5473</v>
      </c>
      <c r="P62" t="s">
        <v>26</v>
      </c>
      <c r="Q62" t="s">
        <v>27</v>
      </c>
      <c r="R62" t="s">
        <v>39</v>
      </c>
      <c r="S62" t="s">
        <v>40</v>
      </c>
      <c r="T62">
        <v>4.62</v>
      </c>
      <c r="U62">
        <v>4</v>
      </c>
      <c r="V62" s="13">
        <v>43489</v>
      </c>
      <c r="W62" s="11">
        <v>8</v>
      </c>
      <c r="X62" s="18" t="str">
        <f>INDEX(Position!$B:$B,MATCH(C62,Position!$A:$A,0))</f>
        <v>Sales Manager</v>
      </c>
      <c r="Y62" s="18" t="str">
        <f>INDEX(Department!$B:$B,MATCH(D62,Department!$A:$A,0))</f>
        <v>Sales</v>
      </c>
      <c r="Z62" s="18" t="str">
        <f>INDEX(Manager!$B:$B,MATCH(E62,Manager!$A:$A,0))</f>
        <v>Debra Houlihan</v>
      </c>
      <c r="AA62" s="18">
        <f ca="1">INT(($AH$1-HR_Data[[#This Row],[DOB]])/365.25)</f>
        <v>33</v>
      </c>
      <c r="AB62" s="18" t="str">
        <f ca="1">IF(HR_Data[[#This Row],[Age]]&lt;20,"Below 20",IF(HR_Data[[#This Row],[Age]]&lt;30,"20-29",IF(HR_Data[[#This Row],[Age]]&lt;50,"30-49",IF(HR_Data[[#This Row],[Age]]&lt;60,"50-59","60 and Above"))))</f>
        <v>30-49</v>
      </c>
      <c r="AC62" s="18" t="str">
        <f>PROPER(HR_Data[[#This Row],[Sex]])</f>
        <v>Female</v>
      </c>
    </row>
    <row r="63" spans="1:29" x14ac:dyDescent="0.25">
      <c r="A63" t="s">
        <v>163</v>
      </c>
      <c r="B63">
        <v>10212</v>
      </c>
      <c r="C63" t="s">
        <v>511</v>
      </c>
      <c r="D63" t="s">
        <v>516</v>
      </c>
      <c r="E63">
        <v>10250</v>
      </c>
      <c r="F63" s="1">
        <v>41953</v>
      </c>
      <c r="G63" s="12">
        <v>85028</v>
      </c>
      <c r="H63" t="s">
        <v>468</v>
      </c>
      <c r="I63" s="13">
        <v>19011</v>
      </c>
      <c r="J63" t="s">
        <v>34</v>
      </c>
      <c r="K63" t="s">
        <v>24</v>
      </c>
      <c r="L63" t="s">
        <v>25</v>
      </c>
      <c r="M63" t="s">
        <v>102</v>
      </c>
      <c r="N63">
        <v>6033</v>
      </c>
      <c r="P63" t="s">
        <v>26</v>
      </c>
      <c r="Q63" t="s">
        <v>27</v>
      </c>
      <c r="R63" t="s">
        <v>30</v>
      </c>
      <c r="S63" t="s">
        <v>40</v>
      </c>
      <c r="T63">
        <v>3.1</v>
      </c>
      <c r="U63">
        <v>5</v>
      </c>
      <c r="V63" s="13">
        <v>43508</v>
      </c>
      <c r="W63" s="11">
        <v>19</v>
      </c>
      <c r="X63" s="18" t="str">
        <f>INDEX(Position!$B:$B,MATCH(C63,Position!$A:$A,0))</f>
        <v>Sr. Network Engineer</v>
      </c>
      <c r="Y63" s="18" t="str">
        <f>INDEX(Department!$B:$B,MATCH(D63,Department!$A:$A,0))</f>
        <v>IT/IS</v>
      </c>
      <c r="Z63" s="18" t="str">
        <f>INDEX(Manager!$B:$B,MATCH(E63,Manager!$A:$A,0))</f>
        <v>Peter Monroe</v>
      </c>
      <c r="AA63" s="18">
        <f ca="1">INT(($AH$1-HR_Data[[#This Row],[DOB]])/365.25)</f>
        <v>71</v>
      </c>
      <c r="AB63" s="18" t="str">
        <f ca="1">IF(HR_Data[[#This Row],[Age]]&lt;20,"Below 20",IF(HR_Data[[#This Row],[Age]]&lt;30,"20-29",IF(HR_Data[[#This Row],[Age]]&lt;50,"30-49",IF(HR_Data[[#This Row],[Age]]&lt;60,"50-59","60 and Above"))))</f>
        <v>60 and Above</v>
      </c>
      <c r="AC63" s="18" t="str">
        <f>PROPER(HR_Data[[#This Row],[Sex]])</f>
        <v>Female</v>
      </c>
    </row>
    <row r="64" spans="1:29" x14ac:dyDescent="0.25">
      <c r="A64" t="s">
        <v>164</v>
      </c>
      <c r="B64">
        <v>10056</v>
      </c>
      <c r="C64" t="s">
        <v>502</v>
      </c>
      <c r="D64" t="s">
        <v>517</v>
      </c>
      <c r="E64">
        <v>10088</v>
      </c>
      <c r="F64" s="1">
        <v>41092</v>
      </c>
      <c r="G64" s="12">
        <v>57583</v>
      </c>
      <c r="H64" t="s">
        <v>468</v>
      </c>
      <c r="I64" s="13">
        <v>28799</v>
      </c>
      <c r="J64" t="s">
        <v>34</v>
      </c>
      <c r="K64" t="s">
        <v>24</v>
      </c>
      <c r="L64" t="s">
        <v>25</v>
      </c>
      <c r="M64" t="s">
        <v>22</v>
      </c>
      <c r="N64">
        <v>2110</v>
      </c>
      <c r="P64" t="s">
        <v>26</v>
      </c>
      <c r="Q64" t="s">
        <v>27</v>
      </c>
      <c r="R64" t="s">
        <v>39</v>
      </c>
      <c r="S64" t="s">
        <v>40</v>
      </c>
      <c r="T64">
        <v>5</v>
      </c>
      <c r="U64">
        <v>3</v>
      </c>
      <c r="V64" s="13">
        <v>43521</v>
      </c>
      <c r="W64" s="11">
        <v>1</v>
      </c>
      <c r="X64" s="18" t="str">
        <f>INDEX(Position!$B:$B,MATCH(C64,Position!$A:$A,0))</f>
        <v>Production Technician I</v>
      </c>
      <c r="Y64" s="18" t="str">
        <f>INDEX(Department!$B:$B,MATCH(D64,Department!$A:$A,0))</f>
        <v xml:space="preserve">Production        </v>
      </c>
      <c r="Z64" s="18" t="str">
        <f>INDEX(Manager!$B:$B,MATCH(E64,Manager!$A:$A,0))</f>
        <v>Elijiah Gray</v>
      </c>
      <c r="AA64" s="18">
        <f ca="1">INT(($AH$1-HR_Data[[#This Row],[DOB]])/365.25)</f>
        <v>44</v>
      </c>
      <c r="AB64" s="18" t="str">
        <f ca="1">IF(HR_Data[[#This Row],[Age]]&lt;20,"Below 20",IF(HR_Data[[#This Row],[Age]]&lt;30,"20-29",IF(HR_Data[[#This Row],[Age]]&lt;50,"30-49",IF(HR_Data[[#This Row],[Age]]&lt;60,"50-59","60 and Above"))))</f>
        <v>30-49</v>
      </c>
      <c r="AC64" s="18" t="str">
        <f>PROPER(HR_Data[[#This Row],[Sex]])</f>
        <v>Female</v>
      </c>
    </row>
    <row r="65" spans="1:29" x14ac:dyDescent="0.25">
      <c r="A65" t="s">
        <v>165</v>
      </c>
      <c r="B65">
        <v>10143</v>
      </c>
      <c r="C65" t="s">
        <v>503</v>
      </c>
      <c r="D65" t="s">
        <v>517</v>
      </c>
      <c r="E65">
        <v>10196</v>
      </c>
      <c r="F65" s="1">
        <v>40854</v>
      </c>
      <c r="G65" s="12">
        <v>56294</v>
      </c>
      <c r="H65" t="s">
        <v>469</v>
      </c>
      <c r="I65" s="13">
        <v>29112</v>
      </c>
      <c r="J65" t="s">
        <v>23</v>
      </c>
      <c r="K65" t="s">
        <v>87</v>
      </c>
      <c r="L65" t="s">
        <v>78</v>
      </c>
      <c r="M65" t="s">
        <v>22</v>
      </c>
      <c r="N65">
        <v>2458</v>
      </c>
      <c r="P65" t="s">
        <v>26</v>
      </c>
      <c r="Q65" t="s">
        <v>27</v>
      </c>
      <c r="R65" t="s">
        <v>30</v>
      </c>
      <c r="S65" t="s">
        <v>40</v>
      </c>
      <c r="T65">
        <v>3.96</v>
      </c>
      <c r="U65">
        <v>4</v>
      </c>
      <c r="V65" s="13">
        <v>43523</v>
      </c>
      <c r="W65" s="11">
        <v>6</v>
      </c>
      <c r="X65" s="18" t="str">
        <f>INDEX(Position!$B:$B,MATCH(C65,Position!$A:$A,0))</f>
        <v>Production Technician II</v>
      </c>
      <c r="Y65" s="18" t="str">
        <f>INDEX(Department!$B:$B,MATCH(D65,Department!$A:$A,0))</f>
        <v xml:space="preserve">Production        </v>
      </c>
      <c r="Z65" s="18" t="str">
        <f>INDEX(Manager!$B:$B,MATCH(E65,Manager!$A:$A,0))</f>
        <v>Kissy Sullivan</v>
      </c>
      <c r="AA65" s="18">
        <f ca="1">INT(($AH$1-HR_Data[[#This Row],[DOB]])/365.25)</f>
        <v>43</v>
      </c>
      <c r="AB65" s="18" t="str">
        <f ca="1">IF(HR_Data[[#This Row],[Age]]&lt;20,"Below 20",IF(HR_Data[[#This Row],[Age]]&lt;30,"20-29",IF(HR_Data[[#This Row],[Age]]&lt;50,"30-49",IF(HR_Data[[#This Row],[Age]]&lt;60,"50-59","60 and Above"))))</f>
        <v>30-49</v>
      </c>
      <c r="AC65" s="18" t="str">
        <f>PROPER(HR_Data[[#This Row],[Sex]])</f>
        <v>Male</v>
      </c>
    </row>
    <row r="66" spans="1:29" x14ac:dyDescent="0.25">
      <c r="A66" t="s">
        <v>166</v>
      </c>
      <c r="B66">
        <v>10311</v>
      </c>
      <c r="C66" t="s">
        <v>502</v>
      </c>
      <c r="D66" t="s">
        <v>517</v>
      </c>
      <c r="E66">
        <v>10114</v>
      </c>
      <c r="F66" s="1">
        <v>43290</v>
      </c>
      <c r="G66" s="12">
        <v>56991</v>
      </c>
      <c r="H66" t="s">
        <v>469</v>
      </c>
      <c r="I66" s="13">
        <v>32248</v>
      </c>
      <c r="J66" t="s">
        <v>34</v>
      </c>
      <c r="K66" t="s">
        <v>24</v>
      </c>
      <c r="L66" t="s">
        <v>25</v>
      </c>
      <c r="M66" t="s">
        <v>22</v>
      </c>
      <c r="N66">
        <v>2138</v>
      </c>
      <c r="P66" t="s">
        <v>26</v>
      </c>
      <c r="Q66" t="s">
        <v>27</v>
      </c>
      <c r="R66" t="s">
        <v>39</v>
      </c>
      <c r="S66" t="s">
        <v>40</v>
      </c>
      <c r="T66">
        <v>4.3</v>
      </c>
      <c r="U66">
        <v>4</v>
      </c>
      <c r="V66" s="13">
        <v>43496</v>
      </c>
      <c r="W66" s="11">
        <v>2</v>
      </c>
      <c r="X66" s="18" t="str">
        <f>INDEX(Position!$B:$B,MATCH(C66,Position!$A:$A,0))</f>
        <v>Production Technician I</v>
      </c>
      <c r="Y66" s="18" t="str">
        <f>INDEX(Department!$B:$B,MATCH(D66,Department!$A:$A,0))</f>
        <v xml:space="preserve">Production        </v>
      </c>
      <c r="Z66" s="18" t="str">
        <f>INDEX(Manager!$B:$B,MATCH(E66,Manager!$A:$A,0))</f>
        <v>Brannon Miller</v>
      </c>
      <c r="AA66" s="18">
        <f ca="1">INT(($AH$1-HR_Data[[#This Row],[DOB]])/365.25)</f>
        <v>35</v>
      </c>
      <c r="AB66" s="18" t="str">
        <f ca="1">IF(HR_Data[[#This Row],[Age]]&lt;20,"Below 20",IF(HR_Data[[#This Row],[Age]]&lt;30,"20-29",IF(HR_Data[[#This Row],[Age]]&lt;50,"30-49",IF(HR_Data[[#This Row],[Age]]&lt;60,"50-59","60 and Above"))))</f>
        <v>30-49</v>
      </c>
      <c r="AC66" s="18" t="str">
        <f>PROPER(HR_Data[[#This Row],[Sex]])</f>
        <v>Male</v>
      </c>
    </row>
    <row r="67" spans="1:29" x14ac:dyDescent="0.25">
      <c r="A67" t="s">
        <v>167</v>
      </c>
      <c r="B67">
        <v>10070</v>
      </c>
      <c r="C67" t="s">
        <v>502</v>
      </c>
      <c r="D67" t="s">
        <v>517</v>
      </c>
      <c r="E67">
        <v>10069</v>
      </c>
      <c r="F67" s="1">
        <v>40679</v>
      </c>
      <c r="G67" s="12">
        <v>55722</v>
      </c>
      <c r="H67" t="s">
        <v>469</v>
      </c>
      <c r="I67" s="13">
        <v>28429</v>
      </c>
      <c r="J67" t="s">
        <v>34</v>
      </c>
      <c r="K67" t="s">
        <v>24</v>
      </c>
      <c r="L67" t="s">
        <v>25</v>
      </c>
      <c r="M67" t="s">
        <v>22</v>
      </c>
      <c r="N67">
        <v>1810</v>
      </c>
      <c r="O67" s="13">
        <v>42529</v>
      </c>
      <c r="P67" t="s">
        <v>73</v>
      </c>
      <c r="Q67" t="s">
        <v>36</v>
      </c>
      <c r="R67" t="s">
        <v>39</v>
      </c>
      <c r="S67" t="s">
        <v>40</v>
      </c>
      <c r="T67">
        <v>5</v>
      </c>
      <c r="U67">
        <v>4</v>
      </c>
      <c r="V67" s="13">
        <v>42462</v>
      </c>
      <c r="W67" s="11">
        <v>14</v>
      </c>
      <c r="X67" s="18" t="str">
        <f>INDEX(Position!$B:$B,MATCH(C67,Position!$A:$A,0))</f>
        <v>Production Technician I</v>
      </c>
      <c r="Y67" s="18" t="str">
        <f>INDEX(Department!$B:$B,MATCH(D67,Department!$A:$A,0))</f>
        <v xml:space="preserve">Production        </v>
      </c>
      <c r="Z67" s="18" t="str">
        <f>INDEX(Manager!$B:$B,MATCH(E67,Manager!$A:$A,0))</f>
        <v>Webster Butler</v>
      </c>
      <c r="AA67" s="18">
        <f ca="1">INT(($AH$1-HR_Data[[#This Row],[DOB]])/365.25)</f>
        <v>45</v>
      </c>
      <c r="AB67" s="18" t="str">
        <f ca="1">IF(HR_Data[[#This Row],[Age]]&lt;20,"Below 20",IF(HR_Data[[#This Row],[Age]]&lt;30,"20-29",IF(HR_Data[[#This Row],[Age]]&lt;50,"30-49",IF(HR_Data[[#This Row],[Age]]&lt;60,"50-59","60 and Above"))))</f>
        <v>30-49</v>
      </c>
      <c r="AC67" s="18" t="str">
        <f>PROPER(HR_Data[[#This Row],[Sex]])</f>
        <v>Male</v>
      </c>
    </row>
    <row r="68" spans="1:29" x14ac:dyDescent="0.25">
      <c r="A68" t="s">
        <v>168</v>
      </c>
      <c r="B68">
        <v>10155</v>
      </c>
      <c r="C68" t="s">
        <v>507</v>
      </c>
      <c r="D68" t="s">
        <v>519</v>
      </c>
      <c r="E68">
        <v>10194</v>
      </c>
      <c r="F68" s="1">
        <v>40917</v>
      </c>
      <c r="G68" s="12">
        <v>101199</v>
      </c>
      <c r="H68" t="s">
        <v>468</v>
      </c>
      <c r="I68" s="13">
        <v>29041</v>
      </c>
      <c r="J68" t="s">
        <v>23</v>
      </c>
      <c r="K68" t="s">
        <v>24</v>
      </c>
      <c r="L68" t="s">
        <v>63</v>
      </c>
      <c r="M68" t="s">
        <v>22</v>
      </c>
      <c r="N68">
        <v>2176</v>
      </c>
      <c r="P68" t="s">
        <v>26</v>
      </c>
      <c r="Q68" t="s">
        <v>27</v>
      </c>
      <c r="R68" t="s">
        <v>97</v>
      </c>
      <c r="S68" t="s">
        <v>40</v>
      </c>
      <c r="T68">
        <v>3.79</v>
      </c>
      <c r="U68">
        <v>5</v>
      </c>
      <c r="V68" s="13">
        <v>43490</v>
      </c>
      <c r="W68" s="11">
        <v>8</v>
      </c>
      <c r="X68" s="18" t="str">
        <f>INDEX(Position!$B:$B,MATCH(C68,Position!$A:$A,0))</f>
        <v>Software Engineer</v>
      </c>
      <c r="Y68" s="18" t="str">
        <f>INDEX(Department!$B:$B,MATCH(D68,Department!$A:$A,0))</f>
        <v>Software Engineering</v>
      </c>
      <c r="Z68" s="18" t="str">
        <f>INDEX(Manager!$B:$B,MATCH(E68,Manager!$A:$A,0))</f>
        <v>Alex Sweetwater</v>
      </c>
      <c r="AA68" s="18">
        <f ca="1">INT(($AH$1-HR_Data[[#This Row],[DOB]])/365.25)</f>
        <v>44</v>
      </c>
      <c r="AB68" s="18" t="str">
        <f ca="1">IF(HR_Data[[#This Row],[Age]]&lt;20,"Below 20",IF(HR_Data[[#This Row],[Age]]&lt;30,"20-29",IF(HR_Data[[#This Row],[Age]]&lt;50,"30-49",IF(HR_Data[[#This Row],[Age]]&lt;60,"50-59","60 and Above"))))</f>
        <v>30-49</v>
      </c>
      <c r="AC68" s="18" t="str">
        <f>PROPER(HR_Data[[#This Row],[Sex]])</f>
        <v>Female</v>
      </c>
    </row>
    <row r="69" spans="1:29" x14ac:dyDescent="0.25">
      <c r="A69" t="s">
        <v>169</v>
      </c>
      <c r="B69">
        <v>10306</v>
      </c>
      <c r="C69" t="s">
        <v>482</v>
      </c>
      <c r="D69" t="s">
        <v>518</v>
      </c>
      <c r="E69">
        <v>10188</v>
      </c>
      <c r="F69" s="1">
        <v>41911</v>
      </c>
      <c r="G69" s="12">
        <v>61568</v>
      </c>
      <c r="H69" t="s">
        <v>469</v>
      </c>
      <c r="I69" s="13">
        <v>27700</v>
      </c>
      <c r="J69" t="s">
        <v>23</v>
      </c>
      <c r="K69" t="s">
        <v>24</v>
      </c>
      <c r="L69" t="s">
        <v>78</v>
      </c>
      <c r="M69" t="s">
        <v>170</v>
      </c>
      <c r="N69">
        <v>36006</v>
      </c>
      <c r="P69" t="s">
        <v>26</v>
      </c>
      <c r="Q69" t="s">
        <v>27</v>
      </c>
      <c r="R69" t="s">
        <v>39</v>
      </c>
      <c r="S69" t="s">
        <v>171</v>
      </c>
      <c r="T69">
        <v>1.93</v>
      </c>
      <c r="U69">
        <v>3</v>
      </c>
      <c r="V69" s="13">
        <v>43495</v>
      </c>
      <c r="W69" s="11">
        <v>5</v>
      </c>
      <c r="X69" s="18" t="str">
        <f>INDEX(Position!$B:$B,MATCH(C69,Position!$A:$A,0))</f>
        <v>Area Sales Manager</v>
      </c>
      <c r="Y69" s="18" t="str">
        <f>INDEX(Department!$B:$B,MATCH(D69,Department!$A:$A,0))</f>
        <v>Sales</v>
      </c>
      <c r="Z69" s="18" t="str">
        <f>INDEX(Manager!$B:$B,MATCH(E69,Manager!$A:$A,0))</f>
        <v>John Smith</v>
      </c>
      <c r="AA69" s="18">
        <f ca="1">INT(($AH$1-HR_Data[[#This Row],[DOB]])/365.25)</f>
        <v>47</v>
      </c>
      <c r="AB69" s="18" t="str">
        <f ca="1">IF(HR_Data[[#This Row],[Age]]&lt;20,"Below 20",IF(HR_Data[[#This Row],[Age]]&lt;30,"20-29",IF(HR_Data[[#This Row],[Age]]&lt;50,"30-49",IF(HR_Data[[#This Row],[Age]]&lt;60,"50-59","60 and Above"))))</f>
        <v>30-49</v>
      </c>
      <c r="AC69" s="18" t="str">
        <f>PROPER(HR_Data[[#This Row],[Sex]])</f>
        <v>Male</v>
      </c>
    </row>
    <row r="70" spans="1:29" x14ac:dyDescent="0.25">
      <c r="A70" t="s">
        <v>172</v>
      </c>
      <c r="B70">
        <v>10100</v>
      </c>
      <c r="C70" t="s">
        <v>503</v>
      </c>
      <c r="D70" t="s">
        <v>517</v>
      </c>
      <c r="E70">
        <v>10265</v>
      </c>
      <c r="F70" s="1">
        <v>40637</v>
      </c>
      <c r="G70" s="12">
        <v>58275</v>
      </c>
      <c r="H70" t="s">
        <v>468</v>
      </c>
      <c r="I70" s="13">
        <v>18684</v>
      </c>
      <c r="J70" t="s">
        <v>117</v>
      </c>
      <c r="K70" t="s">
        <v>24</v>
      </c>
      <c r="L70" t="s">
        <v>63</v>
      </c>
      <c r="M70" t="s">
        <v>22</v>
      </c>
      <c r="N70">
        <v>2343</v>
      </c>
      <c r="O70" s="13">
        <v>42312</v>
      </c>
      <c r="P70" t="s">
        <v>173</v>
      </c>
      <c r="Q70" t="s">
        <v>36</v>
      </c>
      <c r="R70" t="s">
        <v>51</v>
      </c>
      <c r="S70" t="s">
        <v>40</v>
      </c>
      <c r="T70">
        <v>4.62</v>
      </c>
      <c r="U70">
        <v>5</v>
      </c>
      <c r="V70" s="13">
        <v>42130</v>
      </c>
      <c r="W70" s="11">
        <v>1</v>
      </c>
      <c r="X70" s="18" t="str">
        <f>INDEX(Position!$B:$B,MATCH(C70,Position!$A:$A,0))</f>
        <v>Production Technician II</v>
      </c>
      <c r="Y70" s="18" t="str">
        <f>INDEX(Department!$B:$B,MATCH(D70,Department!$A:$A,0))</f>
        <v xml:space="preserve">Production        </v>
      </c>
      <c r="Z70" s="18" t="str">
        <f>INDEX(Manager!$B:$B,MATCH(E70,Manager!$A:$A,0))</f>
        <v>Kelley Spirea</v>
      </c>
      <c r="AA70" s="18">
        <f ca="1">INT(($AH$1-HR_Data[[#This Row],[DOB]])/365.25)</f>
        <v>72</v>
      </c>
      <c r="AB70" s="18" t="str">
        <f ca="1">IF(HR_Data[[#This Row],[Age]]&lt;20,"Below 20",IF(HR_Data[[#This Row],[Age]]&lt;30,"20-29",IF(HR_Data[[#This Row],[Age]]&lt;50,"30-49",IF(HR_Data[[#This Row],[Age]]&lt;60,"50-59","60 and Above"))))</f>
        <v>60 and Above</v>
      </c>
      <c r="AC70" s="18" t="str">
        <f>PROPER(HR_Data[[#This Row],[Sex]])</f>
        <v>Female</v>
      </c>
    </row>
    <row r="71" spans="1:29" x14ac:dyDescent="0.25">
      <c r="A71" t="s">
        <v>174</v>
      </c>
      <c r="B71">
        <v>10310</v>
      </c>
      <c r="C71" t="s">
        <v>502</v>
      </c>
      <c r="D71" t="s">
        <v>517</v>
      </c>
      <c r="E71">
        <v>10002</v>
      </c>
      <c r="F71" s="1">
        <v>41827</v>
      </c>
      <c r="G71" s="12">
        <v>53189</v>
      </c>
      <c r="H71" t="s">
        <v>469</v>
      </c>
      <c r="I71" s="13">
        <v>24581</v>
      </c>
      <c r="J71" t="s">
        <v>34</v>
      </c>
      <c r="K71" t="s">
        <v>24</v>
      </c>
      <c r="L71" t="s">
        <v>25</v>
      </c>
      <c r="M71" t="s">
        <v>22</v>
      </c>
      <c r="N71">
        <v>2061</v>
      </c>
      <c r="P71" t="s">
        <v>26</v>
      </c>
      <c r="Q71" t="s">
        <v>27</v>
      </c>
      <c r="R71" t="s">
        <v>39</v>
      </c>
      <c r="S71" t="s">
        <v>171</v>
      </c>
      <c r="T71">
        <v>1.1200000000000001</v>
      </c>
      <c r="U71">
        <v>2</v>
      </c>
      <c r="V71" s="13">
        <v>43496</v>
      </c>
      <c r="W71" s="11">
        <v>9</v>
      </c>
      <c r="X71" s="18" t="str">
        <f>INDEX(Position!$B:$B,MATCH(C71,Position!$A:$A,0))</f>
        <v>Production Technician I</v>
      </c>
      <c r="Y71" s="18" t="str">
        <f>INDEX(Department!$B:$B,MATCH(D71,Department!$A:$A,0))</f>
        <v xml:space="preserve">Production        </v>
      </c>
      <c r="Z71" s="18" t="str">
        <f>INDEX(Manager!$B:$B,MATCH(E71,Manager!$A:$A,0))</f>
        <v>Amy Dunn</v>
      </c>
      <c r="AA71" s="18">
        <f ca="1">INT(($AH$1-HR_Data[[#This Row],[DOB]])/365.25)</f>
        <v>56</v>
      </c>
      <c r="AB71" s="18" t="str">
        <f ca="1">IF(HR_Data[[#This Row],[Age]]&lt;20,"Below 20",IF(HR_Data[[#This Row],[Age]]&lt;30,"20-29",IF(HR_Data[[#This Row],[Age]]&lt;50,"30-49",IF(HR_Data[[#This Row],[Age]]&lt;60,"50-59","60 and Above"))))</f>
        <v>50-59</v>
      </c>
      <c r="AC71" s="18" t="str">
        <f>PROPER(HR_Data[[#This Row],[Sex]])</f>
        <v>Male</v>
      </c>
    </row>
    <row r="72" spans="1:29" x14ac:dyDescent="0.25">
      <c r="A72" t="s">
        <v>175</v>
      </c>
      <c r="B72">
        <v>10197</v>
      </c>
      <c r="C72" t="s">
        <v>483</v>
      </c>
      <c r="D72" t="s">
        <v>516</v>
      </c>
      <c r="E72">
        <v>10197</v>
      </c>
      <c r="F72" s="1">
        <v>42781</v>
      </c>
      <c r="G72" s="12">
        <v>96820</v>
      </c>
      <c r="H72" t="s">
        <v>469</v>
      </c>
      <c r="I72" s="13">
        <v>30563</v>
      </c>
      <c r="J72" t="s">
        <v>23</v>
      </c>
      <c r="K72" t="s">
        <v>24</v>
      </c>
      <c r="L72" t="s">
        <v>25</v>
      </c>
      <c r="M72" t="s">
        <v>22</v>
      </c>
      <c r="N72">
        <v>2045</v>
      </c>
      <c r="P72" t="s">
        <v>26</v>
      </c>
      <c r="Q72" t="s">
        <v>27</v>
      </c>
      <c r="R72" t="s">
        <v>39</v>
      </c>
      <c r="S72" t="s">
        <v>40</v>
      </c>
      <c r="T72">
        <v>3.01</v>
      </c>
      <c r="U72">
        <v>5</v>
      </c>
      <c r="V72" s="13">
        <v>43488</v>
      </c>
      <c r="W72" s="11">
        <v>15</v>
      </c>
      <c r="X72" s="18" t="str">
        <f>INDEX(Position!$B:$B,MATCH(C72,Position!$A:$A,0))</f>
        <v>BI Developer</v>
      </c>
      <c r="Y72" s="18" t="str">
        <f>INDEX(Department!$B:$B,MATCH(D72,Department!$A:$A,0))</f>
        <v>IT/IS</v>
      </c>
      <c r="Z72" s="18" t="str">
        <f>INDEX(Manager!$B:$B,MATCH(E72,Manager!$A:$A,0))</f>
        <v>Brian Champaigne</v>
      </c>
      <c r="AA72" s="18">
        <f ca="1">INT(($AH$1-HR_Data[[#This Row],[DOB]])/365.25)</f>
        <v>39</v>
      </c>
      <c r="AB72" s="18" t="str">
        <f ca="1">IF(HR_Data[[#This Row],[Age]]&lt;20,"Below 20",IF(HR_Data[[#This Row],[Age]]&lt;30,"20-29",IF(HR_Data[[#This Row],[Age]]&lt;50,"30-49",IF(HR_Data[[#This Row],[Age]]&lt;60,"50-59","60 and Above"))))</f>
        <v>30-49</v>
      </c>
      <c r="AC72" s="18" t="str">
        <f>PROPER(HR_Data[[#This Row],[Sex]])</f>
        <v>Male</v>
      </c>
    </row>
    <row r="73" spans="1:29" x14ac:dyDescent="0.25">
      <c r="A73" t="s">
        <v>178</v>
      </c>
      <c r="B73">
        <v>10276</v>
      </c>
      <c r="C73" t="s">
        <v>502</v>
      </c>
      <c r="D73" t="s">
        <v>517</v>
      </c>
      <c r="E73">
        <v>10062</v>
      </c>
      <c r="F73" s="1">
        <v>41771</v>
      </c>
      <c r="G73" s="12">
        <v>51259</v>
      </c>
      <c r="H73" t="s">
        <v>469</v>
      </c>
      <c r="I73" s="13">
        <v>30270</v>
      </c>
      <c r="J73" t="s">
        <v>23</v>
      </c>
      <c r="K73" t="s">
        <v>24</v>
      </c>
      <c r="L73" t="s">
        <v>25</v>
      </c>
      <c r="M73" t="s">
        <v>22</v>
      </c>
      <c r="N73">
        <v>2180</v>
      </c>
      <c r="P73" t="s">
        <v>26</v>
      </c>
      <c r="Q73" t="s">
        <v>27</v>
      </c>
      <c r="R73" t="s">
        <v>39</v>
      </c>
      <c r="S73" t="s">
        <v>40</v>
      </c>
      <c r="T73">
        <v>4.3</v>
      </c>
      <c r="U73">
        <v>4</v>
      </c>
      <c r="V73" s="13">
        <v>43515</v>
      </c>
      <c r="W73" s="11">
        <v>1</v>
      </c>
      <c r="X73" s="18" t="str">
        <f>INDEX(Position!$B:$B,MATCH(C73,Position!$A:$A,0))</f>
        <v>Production Technician I</v>
      </c>
      <c r="Y73" s="18" t="str">
        <f>INDEX(Department!$B:$B,MATCH(D73,Department!$A:$A,0))</f>
        <v xml:space="preserve">Production        </v>
      </c>
      <c r="Z73" s="18" t="str">
        <f>INDEX(Manager!$B:$B,MATCH(E73,Manager!$A:$A,0))</f>
        <v>Ketsia Liebig</v>
      </c>
      <c r="AA73" s="18">
        <f ca="1">INT(($AH$1-HR_Data[[#This Row],[DOB]])/365.25)</f>
        <v>40</v>
      </c>
      <c r="AB73" s="18" t="str">
        <f ca="1">IF(HR_Data[[#This Row],[Age]]&lt;20,"Below 20",IF(HR_Data[[#This Row],[Age]]&lt;30,"20-29",IF(HR_Data[[#This Row],[Age]]&lt;50,"30-49",IF(HR_Data[[#This Row],[Age]]&lt;60,"50-59","60 and Above"))))</f>
        <v>30-49</v>
      </c>
      <c r="AC73" s="18" t="str">
        <f>PROPER(HR_Data[[#This Row],[Sex]])</f>
        <v>Male</v>
      </c>
    </row>
    <row r="74" spans="1:29" x14ac:dyDescent="0.25">
      <c r="A74" t="s">
        <v>179</v>
      </c>
      <c r="B74">
        <v>10304</v>
      </c>
      <c r="C74" t="s">
        <v>482</v>
      </c>
      <c r="D74" t="s">
        <v>518</v>
      </c>
      <c r="E74">
        <v>10188</v>
      </c>
      <c r="F74" s="1">
        <v>40959</v>
      </c>
      <c r="G74" s="12">
        <v>59231</v>
      </c>
      <c r="H74" t="s">
        <v>468</v>
      </c>
      <c r="I74" s="13">
        <v>31911</v>
      </c>
      <c r="J74" t="s">
        <v>23</v>
      </c>
      <c r="K74" t="s">
        <v>24</v>
      </c>
      <c r="L74" t="s">
        <v>25</v>
      </c>
      <c r="M74" t="s">
        <v>180</v>
      </c>
      <c r="N74">
        <v>98052</v>
      </c>
      <c r="P74" t="s">
        <v>26</v>
      </c>
      <c r="Q74" t="s">
        <v>27</v>
      </c>
      <c r="R74" t="s">
        <v>181</v>
      </c>
      <c r="S74" t="s">
        <v>171</v>
      </c>
      <c r="T74">
        <v>2.2999999999999998</v>
      </c>
      <c r="U74">
        <v>1</v>
      </c>
      <c r="V74" s="13">
        <v>43494</v>
      </c>
      <c r="W74" s="11">
        <v>17</v>
      </c>
      <c r="X74" s="18" t="str">
        <f>INDEX(Position!$B:$B,MATCH(C74,Position!$A:$A,0))</f>
        <v>Area Sales Manager</v>
      </c>
      <c r="Y74" s="18" t="str">
        <f>INDEX(Department!$B:$B,MATCH(D74,Department!$A:$A,0))</f>
        <v>Sales</v>
      </c>
      <c r="Z74" s="18" t="str">
        <f>INDEX(Manager!$B:$B,MATCH(E74,Manager!$A:$A,0))</f>
        <v>John Smith</v>
      </c>
      <c r="AA74" s="18">
        <f ca="1">INT(($AH$1-HR_Data[[#This Row],[DOB]])/365.25)</f>
        <v>36</v>
      </c>
      <c r="AB74" s="18" t="str">
        <f ca="1">IF(HR_Data[[#This Row],[Age]]&lt;20,"Below 20",IF(HR_Data[[#This Row],[Age]]&lt;30,"20-29",IF(HR_Data[[#This Row],[Age]]&lt;50,"30-49",IF(HR_Data[[#This Row],[Age]]&lt;60,"50-59","60 and Above"))))</f>
        <v>30-49</v>
      </c>
      <c r="AC74" s="18" t="str">
        <f>PROPER(HR_Data[[#This Row],[Sex]])</f>
        <v>Female</v>
      </c>
    </row>
    <row r="75" spans="1:29" x14ac:dyDescent="0.25">
      <c r="A75" t="s">
        <v>182</v>
      </c>
      <c r="B75">
        <v>10284</v>
      </c>
      <c r="C75" t="s">
        <v>502</v>
      </c>
      <c r="D75" t="s">
        <v>517</v>
      </c>
      <c r="E75">
        <v>10114</v>
      </c>
      <c r="F75" s="1">
        <v>41281</v>
      </c>
      <c r="G75" s="12">
        <v>61584</v>
      </c>
      <c r="H75" t="s">
        <v>468</v>
      </c>
      <c r="I75" s="13">
        <v>28826</v>
      </c>
      <c r="J75" t="s">
        <v>34</v>
      </c>
      <c r="K75" t="s">
        <v>24</v>
      </c>
      <c r="L75" t="s">
        <v>63</v>
      </c>
      <c r="M75" t="s">
        <v>22</v>
      </c>
      <c r="N75">
        <v>2351</v>
      </c>
      <c r="P75" t="s">
        <v>26</v>
      </c>
      <c r="Q75" t="s">
        <v>27</v>
      </c>
      <c r="R75" t="s">
        <v>39</v>
      </c>
      <c r="S75" t="s">
        <v>98</v>
      </c>
      <c r="T75">
        <v>3.88</v>
      </c>
      <c r="U75">
        <v>4</v>
      </c>
      <c r="V75" s="13">
        <v>43483</v>
      </c>
      <c r="W75" s="11">
        <v>6</v>
      </c>
      <c r="X75" s="18" t="str">
        <f>INDEX(Position!$B:$B,MATCH(C75,Position!$A:$A,0))</f>
        <v>Production Technician I</v>
      </c>
      <c r="Y75" s="18" t="str">
        <f>INDEX(Department!$B:$B,MATCH(D75,Department!$A:$A,0))</f>
        <v xml:space="preserve">Production        </v>
      </c>
      <c r="Z75" s="18" t="str">
        <f>INDEX(Manager!$B:$B,MATCH(E75,Manager!$A:$A,0))</f>
        <v>Brannon Miller</v>
      </c>
      <c r="AA75" s="18">
        <f ca="1">INT(($AH$1-HR_Data[[#This Row],[DOB]])/365.25)</f>
        <v>44</v>
      </c>
      <c r="AB75" s="18" t="str">
        <f ca="1">IF(HR_Data[[#This Row],[Age]]&lt;20,"Below 20",IF(HR_Data[[#This Row],[Age]]&lt;30,"20-29",IF(HR_Data[[#This Row],[Age]]&lt;50,"30-49",IF(HR_Data[[#This Row],[Age]]&lt;60,"50-59","60 and Above"))))</f>
        <v>30-49</v>
      </c>
      <c r="AC75" s="18" t="str">
        <f>PROPER(HR_Data[[#This Row],[Sex]])</f>
        <v>Female</v>
      </c>
    </row>
    <row r="76" spans="1:29" x14ac:dyDescent="0.25">
      <c r="A76" t="s">
        <v>183</v>
      </c>
      <c r="B76">
        <v>10207</v>
      </c>
      <c r="C76" t="s">
        <v>502</v>
      </c>
      <c r="D76" t="s">
        <v>517</v>
      </c>
      <c r="E76">
        <v>10252</v>
      </c>
      <c r="F76" s="1">
        <v>41001</v>
      </c>
      <c r="G76" s="12">
        <v>46335</v>
      </c>
      <c r="H76" t="s">
        <v>468</v>
      </c>
      <c r="I76" s="13">
        <v>31692</v>
      </c>
      <c r="J76" t="s">
        <v>23</v>
      </c>
      <c r="K76" t="s">
        <v>24</v>
      </c>
      <c r="L76" t="s">
        <v>25</v>
      </c>
      <c r="M76" t="s">
        <v>22</v>
      </c>
      <c r="N76">
        <v>2125</v>
      </c>
      <c r="P76" t="s">
        <v>26</v>
      </c>
      <c r="Q76" t="s">
        <v>27</v>
      </c>
      <c r="R76" t="s">
        <v>97</v>
      </c>
      <c r="S76" t="s">
        <v>40</v>
      </c>
      <c r="T76">
        <v>3.4</v>
      </c>
      <c r="U76">
        <v>5</v>
      </c>
      <c r="V76" s="13">
        <v>43515</v>
      </c>
      <c r="W76" s="11">
        <v>15</v>
      </c>
      <c r="X76" s="18" t="str">
        <f>INDEX(Position!$B:$B,MATCH(C76,Position!$A:$A,0))</f>
        <v>Production Technician I</v>
      </c>
      <c r="Y76" s="18" t="str">
        <f>INDEX(Department!$B:$B,MATCH(D76,Department!$A:$A,0))</f>
        <v xml:space="preserve">Production        </v>
      </c>
      <c r="Z76" s="18" t="str">
        <f>INDEX(Manager!$B:$B,MATCH(E76,Manager!$A:$A,0))</f>
        <v>David Stanley</v>
      </c>
      <c r="AA76" s="18">
        <f ca="1">INT(($AH$1-HR_Data[[#This Row],[DOB]])/365.25)</f>
        <v>36</v>
      </c>
      <c r="AB76" s="18" t="str">
        <f ca="1">IF(HR_Data[[#This Row],[Age]]&lt;20,"Below 20",IF(HR_Data[[#This Row],[Age]]&lt;30,"20-29",IF(HR_Data[[#This Row],[Age]]&lt;50,"30-49",IF(HR_Data[[#This Row],[Age]]&lt;60,"50-59","60 and Above"))))</f>
        <v>30-49</v>
      </c>
      <c r="AC76" s="18" t="str">
        <f>PROPER(HR_Data[[#This Row],[Sex]])</f>
        <v>Female</v>
      </c>
    </row>
    <row r="77" spans="1:29" x14ac:dyDescent="0.25">
      <c r="A77" t="s">
        <v>184</v>
      </c>
      <c r="B77">
        <v>10133</v>
      </c>
      <c r="C77" t="s">
        <v>497</v>
      </c>
      <c r="D77" t="s">
        <v>516</v>
      </c>
      <c r="E77">
        <v>10250</v>
      </c>
      <c r="F77" s="1">
        <v>42009</v>
      </c>
      <c r="G77" s="12">
        <v>70621</v>
      </c>
      <c r="H77" t="s">
        <v>468</v>
      </c>
      <c r="I77" s="13">
        <v>32342</v>
      </c>
      <c r="J77" t="s">
        <v>34</v>
      </c>
      <c r="K77" t="s">
        <v>24</v>
      </c>
      <c r="L77" t="s">
        <v>25</v>
      </c>
      <c r="M77" t="s">
        <v>22</v>
      </c>
      <c r="N77">
        <v>2119</v>
      </c>
      <c r="P77" t="s">
        <v>26</v>
      </c>
      <c r="Q77" t="s">
        <v>27</v>
      </c>
      <c r="R77" t="s">
        <v>61</v>
      </c>
      <c r="S77" t="s">
        <v>40</v>
      </c>
      <c r="T77">
        <v>4.1100000000000003</v>
      </c>
      <c r="U77">
        <v>4</v>
      </c>
      <c r="V77" s="13">
        <v>43521</v>
      </c>
      <c r="W77" s="11">
        <v>16</v>
      </c>
      <c r="X77" s="18" t="str">
        <f>INDEX(Position!$B:$B,MATCH(C77,Position!$A:$A,0))</f>
        <v>IT Support</v>
      </c>
      <c r="Y77" s="18" t="str">
        <f>INDEX(Department!$B:$B,MATCH(D77,Department!$A:$A,0))</f>
        <v>IT/IS</v>
      </c>
      <c r="Z77" s="18" t="str">
        <f>INDEX(Manager!$B:$B,MATCH(E77,Manager!$A:$A,0))</f>
        <v>Peter Monroe</v>
      </c>
      <c r="AA77" s="18">
        <f ca="1">INT(($AH$1-HR_Data[[#This Row],[DOB]])/365.25)</f>
        <v>35</v>
      </c>
      <c r="AB77" s="18" t="str">
        <f ca="1">IF(HR_Data[[#This Row],[Age]]&lt;20,"Below 20",IF(HR_Data[[#This Row],[Age]]&lt;30,"20-29",IF(HR_Data[[#This Row],[Age]]&lt;50,"30-49",IF(HR_Data[[#This Row],[Age]]&lt;60,"50-59","60 and Above"))))</f>
        <v>30-49</v>
      </c>
      <c r="AC77" s="18" t="str">
        <f>PROPER(HR_Data[[#This Row],[Sex]])</f>
        <v>Female</v>
      </c>
    </row>
    <row r="78" spans="1:29" x14ac:dyDescent="0.25">
      <c r="A78" t="s">
        <v>185</v>
      </c>
      <c r="B78">
        <v>10028</v>
      </c>
      <c r="C78" t="s">
        <v>496</v>
      </c>
      <c r="D78" t="s">
        <v>516</v>
      </c>
      <c r="E78">
        <v>10150</v>
      </c>
      <c r="F78" s="1">
        <v>41644</v>
      </c>
      <c r="G78" s="12">
        <v>138888</v>
      </c>
      <c r="H78" t="s">
        <v>469</v>
      </c>
      <c r="I78" s="13">
        <v>25758</v>
      </c>
      <c r="J78" t="s">
        <v>23</v>
      </c>
      <c r="K78" t="s">
        <v>24</v>
      </c>
      <c r="L78" t="s">
        <v>63</v>
      </c>
      <c r="M78" t="s">
        <v>22</v>
      </c>
      <c r="N78">
        <v>1886</v>
      </c>
      <c r="P78" t="s">
        <v>26</v>
      </c>
      <c r="Q78" t="s">
        <v>27</v>
      </c>
      <c r="R78" t="s">
        <v>39</v>
      </c>
      <c r="S78" t="s">
        <v>31</v>
      </c>
      <c r="T78">
        <v>4.3</v>
      </c>
      <c r="U78">
        <v>5</v>
      </c>
      <c r="V78" s="13">
        <v>43469</v>
      </c>
      <c r="W78" s="11">
        <v>4</v>
      </c>
      <c r="X78" s="18" t="str">
        <f>INDEX(Position!$B:$B,MATCH(C78,Position!$A:$A,0))</f>
        <v>IT Manager - Support</v>
      </c>
      <c r="Y78" s="18" t="str">
        <f>INDEX(Department!$B:$B,MATCH(D78,Department!$A:$A,0))</f>
        <v>IT/IS</v>
      </c>
      <c r="Z78" s="18" t="str">
        <f>INDEX(Manager!$B:$B,MATCH(E78,Manager!$A:$A,0))</f>
        <v>Jennifer Zamora</v>
      </c>
      <c r="AA78" s="18">
        <f ca="1">INT(($AH$1-HR_Data[[#This Row],[DOB]])/365.25)</f>
        <v>53</v>
      </c>
      <c r="AB78" s="18" t="str">
        <f ca="1">IF(HR_Data[[#This Row],[Age]]&lt;20,"Below 20",IF(HR_Data[[#This Row],[Age]]&lt;30,"20-29",IF(HR_Data[[#This Row],[Age]]&lt;50,"30-49",IF(HR_Data[[#This Row],[Age]]&lt;60,"50-59","60 and Above"))))</f>
        <v>50-59</v>
      </c>
      <c r="AC78" s="18" t="str">
        <f>PROPER(HR_Data[[#This Row],[Sex]])</f>
        <v>Male</v>
      </c>
    </row>
    <row r="79" spans="1:29" x14ac:dyDescent="0.25">
      <c r="A79" t="s">
        <v>187</v>
      </c>
      <c r="B79">
        <v>10006</v>
      </c>
      <c r="C79" t="s">
        <v>482</v>
      </c>
      <c r="D79" t="s">
        <v>518</v>
      </c>
      <c r="E79">
        <v>10200</v>
      </c>
      <c r="F79" s="1">
        <v>40553</v>
      </c>
      <c r="G79" s="12">
        <v>74241</v>
      </c>
      <c r="H79" t="s">
        <v>468</v>
      </c>
      <c r="I79" s="13">
        <v>32455</v>
      </c>
      <c r="J79" t="s">
        <v>23</v>
      </c>
      <c r="K79" t="s">
        <v>24</v>
      </c>
      <c r="L79" t="s">
        <v>25</v>
      </c>
      <c r="M79" t="s">
        <v>188</v>
      </c>
      <c r="N79">
        <v>90007</v>
      </c>
      <c r="P79" t="s">
        <v>26</v>
      </c>
      <c r="Q79" t="s">
        <v>27</v>
      </c>
      <c r="R79" t="s">
        <v>39</v>
      </c>
      <c r="S79" t="s">
        <v>31</v>
      </c>
      <c r="T79">
        <v>4.7699999999999996</v>
      </c>
      <c r="U79">
        <v>5</v>
      </c>
      <c r="V79" s="13">
        <v>43492</v>
      </c>
      <c r="W79" s="11">
        <v>14</v>
      </c>
      <c r="X79" s="18" t="str">
        <f>INDEX(Position!$B:$B,MATCH(C79,Position!$A:$A,0))</f>
        <v>Area Sales Manager</v>
      </c>
      <c r="Y79" s="18" t="str">
        <f>INDEX(Department!$B:$B,MATCH(D79,Department!$A:$A,0))</f>
        <v>Sales</v>
      </c>
      <c r="Z79" s="18" t="str">
        <f>INDEX(Manager!$B:$B,MATCH(E79,Manager!$A:$A,0))</f>
        <v>Lynn Daneault</v>
      </c>
      <c r="AA79" s="18">
        <f ca="1">INT(($AH$1-HR_Data[[#This Row],[DOB]])/365.25)</f>
        <v>34</v>
      </c>
      <c r="AB79" s="18" t="str">
        <f ca="1">IF(HR_Data[[#This Row],[Age]]&lt;20,"Below 20",IF(HR_Data[[#This Row],[Age]]&lt;30,"20-29",IF(HR_Data[[#This Row],[Age]]&lt;50,"30-49",IF(HR_Data[[#This Row],[Age]]&lt;60,"50-59","60 and Above"))))</f>
        <v>30-49</v>
      </c>
      <c r="AC79" s="18" t="str">
        <f>PROPER(HR_Data[[#This Row],[Sex]])</f>
        <v>Female</v>
      </c>
    </row>
    <row r="80" spans="1:29" x14ac:dyDescent="0.25">
      <c r="A80" t="s">
        <v>189</v>
      </c>
      <c r="B80">
        <v>10105</v>
      </c>
      <c r="C80" t="s">
        <v>501</v>
      </c>
      <c r="D80" t="s">
        <v>517</v>
      </c>
      <c r="E80">
        <v>10175</v>
      </c>
      <c r="F80" s="1">
        <v>41900</v>
      </c>
      <c r="G80" s="12">
        <v>75188</v>
      </c>
      <c r="H80" t="s">
        <v>468</v>
      </c>
      <c r="I80" s="13">
        <v>26996</v>
      </c>
      <c r="J80" t="s">
        <v>23</v>
      </c>
      <c r="K80" t="s">
        <v>24</v>
      </c>
      <c r="L80" t="s">
        <v>25</v>
      </c>
      <c r="M80" t="s">
        <v>22</v>
      </c>
      <c r="N80">
        <v>1731</v>
      </c>
      <c r="P80" t="s">
        <v>26</v>
      </c>
      <c r="Q80" t="s">
        <v>27</v>
      </c>
      <c r="R80" t="s">
        <v>51</v>
      </c>
      <c r="S80" t="s">
        <v>40</v>
      </c>
      <c r="T80">
        <v>4.5199999999999996</v>
      </c>
      <c r="U80">
        <v>4</v>
      </c>
      <c r="V80" s="13">
        <v>43480</v>
      </c>
      <c r="W80" s="11">
        <v>4</v>
      </c>
      <c r="X80" s="18" t="str">
        <f>INDEX(Position!$B:$B,MATCH(C80,Position!$A:$A,0))</f>
        <v>Production Manager</v>
      </c>
      <c r="Y80" s="18" t="str">
        <f>INDEX(Department!$B:$B,MATCH(D80,Department!$A:$A,0))</f>
        <v xml:space="preserve">Production        </v>
      </c>
      <c r="Z80" s="18" t="str">
        <f>INDEX(Manager!$B:$B,MATCH(E80,Manager!$A:$A,0))</f>
        <v>Janet King</v>
      </c>
      <c r="AA80" s="18">
        <f ca="1">INT(($AH$1-HR_Data[[#This Row],[DOB]])/365.25)</f>
        <v>49</v>
      </c>
      <c r="AB80" s="18" t="str">
        <f ca="1">IF(HR_Data[[#This Row],[Age]]&lt;20,"Below 20",IF(HR_Data[[#This Row],[Age]]&lt;30,"20-29",IF(HR_Data[[#This Row],[Age]]&lt;50,"30-49",IF(HR_Data[[#This Row],[Age]]&lt;60,"50-59","60 and Above"))))</f>
        <v>30-49</v>
      </c>
      <c r="AC80" s="18" t="str">
        <f>PROPER(HR_Data[[#This Row],[Sex]])</f>
        <v>Female</v>
      </c>
    </row>
    <row r="81" spans="1:29" x14ac:dyDescent="0.25">
      <c r="A81" t="s">
        <v>190</v>
      </c>
      <c r="B81">
        <v>10211</v>
      </c>
      <c r="C81" t="s">
        <v>502</v>
      </c>
      <c r="D81" t="s">
        <v>517</v>
      </c>
      <c r="E81">
        <v>10062</v>
      </c>
      <c r="F81" s="1">
        <v>40294</v>
      </c>
      <c r="G81" s="12">
        <v>62514</v>
      </c>
      <c r="H81" t="s">
        <v>468</v>
      </c>
      <c r="I81" s="13">
        <v>26930</v>
      </c>
      <c r="J81" t="s">
        <v>34</v>
      </c>
      <c r="K81" t="s">
        <v>24</v>
      </c>
      <c r="L81" t="s">
        <v>25</v>
      </c>
      <c r="M81" t="s">
        <v>22</v>
      </c>
      <c r="N81">
        <v>1749</v>
      </c>
      <c r="P81" t="s">
        <v>26</v>
      </c>
      <c r="Q81" t="s">
        <v>27</v>
      </c>
      <c r="R81" t="s">
        <v>51</v>
      </c>
      <c r="S81" t="s">
        <v>40</v>
      </c>
      <c r="T81">
        <v>2.9</v>
      </c>
      <c r="U81">
        <v>3</v>
      </c>
      <c r="V81" s="13">
        <v>43486</v>
      </c>
      <c r="W81" s="11">
        <v>6</v>
      </c>
      <c r="X81" s="18" t="str">
        <f>INDEX(Position!$B:$B,MATCH(C81,Position!$A:$A,0))</f>
        <v>Production Technician I</v>
      </c>
      <c r="Y81" s="18" t="str">
        <f>INDEX(Department!$B:$B,MATCH(D81,Department!$A:$A,0))</f>
        <v xml:space="preserve">Production        </v>
      </c>
      <c r="Z81" s="18" t="str">
        <f>INDEX(Manager!$B:$B,MATCH(E81,Manager!$A:$A,0))</f>
        <v>Ketsia Liebig</v>
      </c>
      <c r="AA81" s="18">
        <f ca="1">INT(($AH$1-HR_Data[[#This Row],[DOB]])/365.25)</f>
        <v>49</v>
      </c>
      <c r="AB81" s="18" t="str">
        <f ca="1">IF(HR_Data[[#This Row],[Age]]&lt;20,"Below 20",IF(HR_Data[[#This Row],[Age]]&lt;30,"20-29",IF(HR_Data[[#This Row],[Age]]&lt;50,"30-49",IF(HR_Data[[#This Row],[Age]]&lt;60,"50-59","60 and Above"))))</f>
        <v>30-49</v>
      </c>
      <c r="AC81" s="18" t="str">
        <f>PROPER(HR_Data[[#This Row],[Sex]])</f>
        <v>Female</v>
      </c>
    </row>
    <row r="82" spans="1:29" x14ac:dyDescent="0.25">
      <c r="A82" t="s">
        <v>191</v>
      </c>
      <c r="B82">
        <v>10064</v>
      </c>
      <c r="C82" t="s">
        <v>502</v>
      </c>
      <c r="D82" t="s">
        <v>517</v>
      </c>
      <c r="E82">
        <v>10196</v>
      </c>
      <c r="F82" s="1">
        <v>40637</v>
      </c>
      <c r="G82" s="12">
        <v>60070</v>
      </c>
      <c r="H82" t="s">
        <v>468</v>
      </c>
      <c r="I82" s="13">
        <v>33486</v>
      </c>
      <c r="J82" t="s">
        <v>34</v>
      </c>
      <c r="K82" t="s">
        <v>24</v>
      </c>
      <c r="L82" t="s">
        <v>25</v>
      </c>
      <c r="M82" t="s">
        <v>22</v>
      </c>
      <c r="N82">
        <v>2343</v>
      </c>
      <c r="O82" s="13">
        <v>42892</v>
      </c>
      <c r="P82" t="s">
        <v>192</v>
      </c>
      <c r="Q82" t="s">
        <v>36</v>
      </c>
      <c r="R82" t="s">
        <v>51</v>
      </c>
      <c r="S82" t="s">
        <v>40</v>
      </c>
      <c r="T82">
        <v>5</v>
      </c>
      <c r="U82">
        <v>3</v>
      </c>
      <c r="V82" s="13">
        <v>42834</v>
      </c>
      <c r="W82" s="11">
        <v>7</v>
      </c>
      <c r="X82" s="18" t="str">
        <f>INDEX(Position!$B:$B,MATCH(C82,Position!$A:$A,0))</f>
        <v>Production Technician I</v>
      </c>
      <c r="Y82" s="18" t="str">
        <f>INDEX(Department!$B:$B,MATCH(D82,Department!$A:$A,0))</f>
        <v xml:space="preserve">Production        </v>
      </c>
      <c r="Z82" s="18" t="str">
        <f>INDEX(Manager!$B:$B,MATCH(E82,Manager!$A:$A,0))</f>
        <v>Kissy Sullivan</v>
      </c>
      <c r="AA82" s="18">
        <f ca="1">INT(($AH$1-HR_Data[[#This Row],[DOB]])/365.25)</f>
        <v>31</v>
      </c>
      <c r="AB82" s="18" t="str">
        <f ca="1">IF(HR_Data[[#This Row],[Age]]&lt;20,"Below 20",IF(HR_Data[[#This Row],[Age]]&lt;30,"20-29",IF(HR_Data[[#This Row],[Age]]&lt;50,"30-49",IF(HR_Data[[#This Row],[Age]]&lt;60,"50-59","60 and Above"))))</f>
        <v>30-49</v>
      </c>
      <c r="AC82" s="18" t="str">
        <f>PROPER(HR_Data[[#This Row],[Sex]])</f>
        <v>Female</v>
      </c>
    </row>
    <row r="83" spans="1:29" x14ac:dyDescent="0.25">
      <c r="A83" t="s">
        <v>193</v>
      </c>
      <c r="B83">
        <v>10247</v>
      </c>
      <c r="C83" t="s">
        <v>502</v>
      </c>
      <c r="D83" t="s">
        <v>517</v>
      </c>
      <c r="E83">
        <v>10265</v>
      </c>
      <c r="F83" s="1">
        <v>41953</v>
      </c>
      <c r="G83" s="12">
        <v>48888</v>
      </c>
      <c r="H83" t="s">
        <v>469</v>
      </c>
      <c r="I83" s="13">
        <v>27180</v>
      </c>
      <c r="J83" t="s">
        <v>23</v>
      </c>
      <c r="K83" t="s">
        <v>24</v>
      </c>
      <c r="L83" t="s">
        <v>25</v>
      </c>
      <c r="M83" t="s">
        <v>22</v>
      </c>
      <c r="N83">
        <v>2026</v>
      </c>
      <c r="P83" t="s">
        <v>26</v>
      </c>
      <c r="Q83" t="s">
        <v>27</v>
      </c>
      <c r="R83" t="s">
        <v>30</v>
      </c>
      <c r="S83" t="s">
        <v>40</v>
      </c>
      <c r="T83">
        <v>4.7</v>
      </c>
      <c r="U83">
        <v>5</v>
      </c>
      <c r="V83" s="13">
        <v>43509</v>
      </c>
      <c r="W83" s="11">
        <v>8</v>
      </c>
      <c r="X83" s="18" t="str">
        <f>INDEX(Position!$B:$B,MATCH(C83,Position!$A:$A,0))</f>
        <v>Production Technician I</v>
      </c>
      <c r="Y83" s="18" t="str">
        <f>INDEX(Department!$B:$B,MATCH(D83,Department!$A:$A,0))</f>
        <v xml:space="preserve">Production        </v>
      </c>
      <c r="Z83" s="18" t="str">
        <f>INDEX(Manager!$B:$B,MATCH(E83,Manager!$A:$A,0))</f>
        <v>Kelley Spirea</v>
      </c>
      <c r="AA83" s="18">
        <f ca="1">INT(($AH$1-HR_Data[[#This Row],[DOB]])/365.25)</f>
        <v>49</v>
      </c>
      <c r="AB83" s="18" t="str">
        <f ca="1">IF(HR_Data[[#This Row],[Age]]&lt;20,"Below 20",IF(HR_Data[[#This Row],[Age]]&lt;30,"20-29",IF(HR_Data[[#This Row],[Age]]&lt;50,"30-49",IF(HR_Data[[#This Row],[Age]]&lt;60,"50-59","60 and Above"))))</f>
        <v>30-49</v>
      </c>
      <c r="AC83" s="18" t="str">
        <f>PROPER(HR_Data[[#This Row],[Sex]])</f>
        <v>Male</v>
      </c>
    </row>
    <row r="84" spans="1:29" x14ac:dyDescent="0.25">
      <c r="A84" t="s">
        <v>194</v>
      </c>
      <c r="B84">
        <v>10235</v>
      </c>
      <c r="C84" t="s">
        <v>502</v>
      </c>
      <c r="D84" t="s">
        <v>517</v>
      </c>
      <c r="E84">
        <v>10265</v>
      </c>
      <c r="F84" s="1">
        <v>41729</v>
      </c>
      <c r="G84" s="12">
        <v>54285</v>
      </c>
      <c r="H84" t="s">
        <v>469</v>
      </c>
      <c r="I84" s="13">
        <v>28727</v>
      </c>
      <c r="J84" t="s">
        <v>34</v>
      </c>
      <c r="K84" t="s">
        <v>24</v>
      </c>
      <c r="L84" t="s">
        <v>25</v>
      </c>
      <c r="M84" t="s">
        <v>22</v>
      </c>
      <c r="N84">
        <v>2045</v>
      </c>
      <c r="P84" t="s">
        <v>26</v>
      </c>
      <c r="Q84" t="s">
        <v>27</v>
      </c>
      <c r="R84" t="s">
        <v>61</v>
      </c>
      <c r="S84" t="s">
        <v>40</v>
      </c>
      <c r="T84">
        <v>4.2</v>
      </c>
      <c r="U84">
        <v>3</v>
      </c>
      <c r="V84" s="13">
        <v>43476</v>
      </c>
      <c r="W84" s="11">
        <v>3</v>
      </c>
      <c r="X84" s="18" t="str">
        <f>INDEX(Position!$B:$B,MATCH(C84,Position!$A:$A,0))</f>
        <v>Production Technician I</v>
      </c>
      <c r="Y84" s="18" t="str">
        <f>INDEX(Department!$B:$B,MATCH(D84,Department!$A:$A,0))</f>
        <v xml:space="preserve">Production        </v>
      </c>
      <c r="Z84" s="18" t="str">
        <f>INDEX(Manager!$B:$B,MATCH(E84,Manager!$A:$A,0))</f>
        <v>Kelley Spirea</v>
      </c>
      <c r="AA84" s="18">
        <f ca="1">INT(($AH$1-HR_Data[[#This Row],[DOB]])/365.25)</f>
        <v>44</v>
      </c>
      <c r="AB84" s="18" t="str">
        <f ca="1">IF(HR_Data[[#This Row],[Age]]&lt;20,"Below 20",IF(HR_Data[[#This Row],[Age]]&lt;30,"20-29",IF(HR_Data[[#This Row],[Age]]&lt;50,"30-49",IF(HR_Data[[#This Row],[Age]]&lt;60,"50-59","60 and Above"))))</f>
        <v>30-49</v>
      </c>
      <c r="AC84" s="18" t="str">
        <f>PROPER(HR_Data[[#This Row],[Sex]])</f>
        <v>Male</v>
      </c>
    </row>
    <row r="85" spans="1:29" x14ac:dyDescent="0.25">
      <c r="A85" t="s">
        <v>195</v>
      </c>
      <c r="B85">
        <v>10299</v>
      </c>
      <c r="C85" t="s">
        <v>503</v>
      </c>
      <c r="D85" t="s">
        <v>517</v>
      </c>
      <c r="E85">
        <v>10026</v>
      </c>
      <c r="F85" s="1">
        <v>41827</v>
      </c>
      <c r="G85" s="12">
        <v>56847</v>
      </c>
      <c r="H85" t="s">
        <v>468</v>
      </c>
      <c r="I85" s="13">
        <v>32745</v>
      </c>
      <c r="J85" t="s">
        <v>117</v>
      </c>
      <c r="K85" t="s">
        <v>24</v>
      </c>
      <c r="L85" t="s">
        <v>25</v>
      </c>
      <c r="M85" t="s">
        <v>22</v>
      </c>
      <c r="N85">
        <v>2133</v>
      </c>
      <c r="P85" t="s">
        <v>26</v>
      </c>
      <c r="Q85" t="s">
        <v>27</v>
      </c>
      <c r="R85" t="s">
        <v>39</v>
      </c>
      <c r="S85" t="s">
        <v>171</v>
      </c>
      <c r="T85">
        <v>3</v>
      </c>
      <c r="U85">
        <v>1</v>
      </c>
      <c r="V85" s="13">
        <v>43521</v>
      </c>
      <c r="W85" s="11">
        <v>5</v>
      </c>
      <c r="X85" s="18" t="str">
        <f>INDEX(Position!$B:$B,MATCH(C85,Position!$A:$A,0))</f>
        <v>Production Technician II</v>
      </c>
      <c r="Y85" s="18" t="str">
        <f>INDEX(Department!$B:$B,MATCH(D85,Department!$A:$A,0))</f>
        <v xml:space="preserve">Production        </v>
      </c>
      <c r="Z85" s="18" t="str">
        <f>INDEX(Manager!$B:$B,MATCH(E85,Manager!$A:$A,0))</f>
        <v>Michael Albert</v>
      </c>
      <c r="AA85" s="18">
        <f ca="1">INT(($AH$1-HR_Data[[#This Row],[DOB]])/365.25)</f>
        <v>33</v>
      </c>
      <c r="AB85" s="18" t="str">
        <f ca="1">IF(HR_Data[[#This Row],[Age]]&lt;20,"Below 20",IF(HR_Data[[#This Row],[Age]]&lt;30,"20-29",IF(HR_Data[[#This Row],[Age]]&lt;50,"30-49",IF(HR_Data[[#This Row],[Age]]&lt;60,"50-59","60 and Above"))))</f>
        <v>30-49</v>
      </c>
      <c r="AC85" s="18" t="str">
        <f>PROPER(HR_Data[[#This Row],[Sex]])</f>
        <v>Female</v>
      </c>
    </row>
    <row r="86" spans="1:29" x14ac:dyDescent="0.25">
      <c r="A86" t="s">
        <v>196</v>
      </c>
      <c r="B86">
        <v>10280</v>
      </c>
      <c r="C86" t="s">
        <v>502</v>
      </c>
      <c r="D86" t="s">
        <v>517</v>
      </c>
      <c r="E86">
        <v>10026</v>
      </c>
      <c r="F86" s="1">
        <v>41001</v>
      </c>
      <c r="G86" s="12">
        <v>60340</v>
      </c>
      <c r="H86" t="s">
        <v>469</v>
      </c>
      <c r="I86" s="13">
        <v>30561</v>
      </c>
      <c r="J86" t="s">
        <v>23</v>
      </c>
      <c r="K86" t="s">
        <v>24</v>
      </c>
      <c r="L86" t="s">
        <v>25</v>
      </c>
      <c r="M86" t="s">
        <v>22</v>
      </c>
      <c r="N86">
        <v>2129</v>
      </c>
      <c r="O86" s="13">
        <v>43370</v>
      </c>
      <c r="P86" t="s">
        <v>83</v>
      </c>
      <c r="Q86" t="s">
        <v>84</v>
      </c>
      <c r="R86" t="s">
        <v>51</v>
      </c>
      <c r="S86" t="s">
        <v>98</v>
      </c>
      <c r="T86">
        <v>5</v>
      </c>
      <c r="U86">
        <v>4</v>
      </c>
      <c r="V86" s="13">
        <v>43202</v>
      </c>
      <c r="W86" s="11">
        <v>16</v>
      </c>
      <c r="X86" s="18" t="str">
        <f>INDEX(Position!$B:$B,MATCH(C86,Position!$A:$A,0))</f>
        <v>Production Technician I</v>
      </c>
      <c r="Y86" s="18" t="str">
        <f>INDEX(Department!$B:$B,MATCH(D86,Department!$A:$A,0))</f>
        <v xml:space="preserve">Production        </v>
      </c>
      <c r="Z86" s="18" t="str">
        <f>INDEX(Manager!$B:$B,MATCH(E86,Manager!$A:$A,0))</f>
        <v>Michael Albert</v>
      </c>
      <c r="AA86" s="18">
        <f ca="1">INT(($AH$1-HR_Data[[#This Row],[DOB]])/365.25)</f>
        <v>39</v>
      </c>
      <c r="AB86" s="18" t="str">
        <f ca="1">IF(HR_Data[[#This Row],[Age]]&lt;20,"Below 20",IF(HR_Data[[#This Row],[Age]]&lt;30,"20-29",IF(HR_Data[[#This Row],[Age]]&lt;50,"30-49",IF(HR_Data[[#This Row],[Age]]&lt;60,"50-59","60 and Above"))))</f>
        <v>30-49</v>
      </c>
      <c r="AC86" s="18" t="str">
        <f>PROPER(HR_Data[[#This Row],[Sex]])</f>
        <v>Male</v>
      </c>
    </row>
    <row r="87" spans="1:29" x14ac:dyDescent="0.25">
      <c r="A87" t="s">
        <v>197</v>
      </c>
      <c r="B87">
        <v>10296</v>
      </c>
      <c r="C87" t="s">
        <v>502</v>
      </c>
      <c r="D87" t="s">
        <v>517</v>
      </c>
      <c r="E87">
        <v>10088</v>
      </c>
      <c r="F87" s="1">
        <v>41687</v>
      </c>
      <c r="G87" s="12">
        <v>59124</v>
      </c>
      <c r="H87" t="s">
        <v>468</v>
      </c>
      <c r="I87" s="13">
        <v>32634</v>
      </c>
      <c r="J87" t="s">
        <v>23</v>
      </c>
      <c r="K87" t="s">
        <v>24</v>
      </c>
      <c r="L87" t="s">
        <v>25</v>
      </c>
      <c r="M87" t="s">
        <v>22</v>
      </c>
      <c r="N87">
        <v>2458</v>
      </c>
      <c r="O87" s="13">
        <v>43156</v>
      </c>
      <c r="P87" t="s">
        <v>198</v>
      </c>
      <c r="Q87" t="s">
        <v>84</v>
      </c>
      <c r="R87" t="s">
        <v>51</v>
      </c>
      <c r="S87" t="s">
        <v>98</v>
      </c>
      <c r="T87">
        <v>2.2999999999999998</v>
      </c>
      <c r="U87">
        <v>3</v>
      </c>
      <c r="V87" s="13">
        <v>42750</v>
      </c>
      <c r="W87" s="11">
        <v>19</v>
      </c>
      <c r="X87" s="18" t="str">
        <f>INDEX(Position!$B:$B,MATCH(C87,Position!$A:$A,0))</f>
        <v>Production Technician I</v>
      </c>
      <c r="Y87" s="18" t="str">
        <f>INDEX(Department!$B:$B,MATCH(D87,Department!$A:$A,0))</f>
        <v xml:space="preserve">Production        </v>
      </c>
      <c r="Z87" s="18" t="str">
        <f>INDEX(Manager!$B:$B,MATCH(E87,Manager!$A:$A,0))</f>
        <v>Elijiah Gray</v>
      </c>
      <c r="AA87" s="18">
        <f ca="1">INT(($AH$1-HR_Data[[#This Row],[DOB]])/365.25)</f>
        <v>34</v>
      </c>
      <c r="AB87" s="18" t="str">
        <f ca="1">IF(HR_Data[[#This Row],[Age]]&lt;20,"Below 20",IF(HR_Data[[#This Row],[Age]]&lt;30,"20-29",IF(HR_Data[[#This Row],[Age]]&lt;50,"30-49",IF(HR_Data[[#This Row],[Age]]&lt;60,"50-59","60 and Above"))))</f>
        <v>30-49</v>
      </c>
      <c r="AC87" s="18" t="str">
        <f>PROPER(HR_Data[[#This Row],[Sex]])</f>
        <v>Female</v>
      </c>
    </row>
    <row r="88" spans="1:29" x14ac:dyDescent="0.25">
      <c r="A88" t="s">
        <v>199</v>
      </c>
      <c r="B88">
        <v>10290</v>
      </c>
      <c r="C88" t="s">
        <v>507</v>
      </c>
      <c r="D88" t="s">
        <v>519</v>
      </c>
      <c r="E88">
        <v>10194</v>
      </c>
      <c r="F88" s="1">
        <v>40665</v>
      </c>
      <c r="G88" s="12">
        <v>99280</v>
      </c>
      <c r="H88" t="s">
        <v>468</v>
      </c>
      <c r="I88" s="13">
        <v>31912</v>
      </c>
      <c r="J88" t="s">
        <v>34</v>
      </c>
      <c r="K88" t="s">
        <v>24</v>
      </c>
      <c r="L88" t="s">
        <v>63</v>
      </c>
      <c r="M88" t="s">
        <v>22</v>
      </c>
      <c r="N88">
        <v>1749</v>
      </c>
      <c r="O88" s="13">
        <v>41430</v>
      </c>
      <c r="P88" t="s">
        <v>83</v>
      </c>
      <c r="Q88" t="s">
        <v>84</v>
      </c>
      <c r="R88" t="s">
        <v>39</v>
      </c>
      <c r="S88" t="s">
        <v>98</v>
      </c>
      <c r="T88">
        <v>2.1</v>
      </c>
      <c r="U88">
        <v>5</v>
      </c>
      <c r="V88" s="13">
        <v>41131</v>
      </c>
      <c r="W88" s="11">
        <v>19</v>
      </c>
      <c r="X88" s="18" t="str">
        <f>INDEX(Position!$B:$B,MATCH(C88,Position!$A:$A,0))</f>
        <v>Software Engineer</v>
      </c>
      <c r="Y88" s="18" t="str">
        <f>INDEX(Department!$B:$B,MATCH(D88,Department!$A:$A,0))</f>
        <v>Software Engineering</v>
      </c>
      <c r="Z88" s="18" t="str">
        <f>INDEX(Manager!$B:$B,MATCH(E88,Manager!$A:$A,0))</f>
        <v>Alex Sweetwater</v>
      </c>
      <c r="AA88" s="18">
        <f ca="1">INT(($AH$1-HR_Data[[#This Row],[DOB]])/365.25)</f>
        <v>36</v>
      </c>
      <c r="AB88" s="18" t="str">
        <f ca="1">IF(HR_Data[[#This Row],[Age]]&lt;20,"Below 20",IF(HR_Data[[#This Row],[Age]]&lt;30,"20-29",IF(HR_Data[[#This Row],[Age]]&lt;50,"30-49",IF(HR_Data[[#This Row],[Age]]&lt;60,"50-59","60 and Above"))))</f>
        <v>30-49</v>
      </c>
      <c r="AC88" s="18" t="str">
        <f>PROPER(HR_Data[[#This Row],[Sex]])</f>
        <v>Female</v>
      </c>
    </row>
    <row r="89" spans="1:29" x14ac:dyDescent="0.25">
      <c r="A89" t="s">
        <v>200</v>
      </c>
      <c r="B89">
        <v>10263</v>
      </c>
      <c r="C89" t="s">
        <v>503</v>
      </c>
      <c r="D89" t="s">
        <v>517</v>
      </c>
      <c r="E89">
        <v>10088</v>
      </c>
      <c r="F89" s="1">
        <v>41827</v>
      </c>
      <c r="G89" s="12">
        <v>71776</v>
      </c>
      <c r="H89" t="s">
        <v>468</v>
      </c>
      <c r="I89" s="13">
        <v>28755</v>
      </c>
      <c r="J89" t="s">
        <v>34</v>
      </c>
      <c r="K89" t="s">
        <v>24</v>
      </c>
      <c r="L89" t="s">
        <v>63</v>
      </c>
      <c r="M89" t="s">
        <v>22</v>
      </c>
      <c r="N89">
        <v>1824</v>
      </c>
      <c r="P89" t="s">
        <v>26</v>
      </c>
      <c r="Q89" t="s">
        <v>27</v>
      </c>
      <c r="R89" t="s">
        <v>30</v>
      </c>
      <c r="S89" t="s">
        <v>40</v>
      </c>
      <c r="T89">
        <v>4.4000000000000004</v>
      </c>
      <c r="U89">
        <v>5</v>
      </c>
      <c r="V89" s="13">
        <v>43518</v>
      </c>
      <c r="W89" s="11">
        <v>17</v>
      </c>
      <c r="X89" s="18" t="str">
        <f>INDEX(Position!$B:$B,MATCH(C89,Position!$A:$A,0))</f>
        <v>Production Technician II</v>
      </c>
      <c r="Y89" s="18" t="str">
        <f>INDEX(Department!$B:$B,MATCH(D89,Department!$A:$A,0))</f>
        <v xml:space="preserve">Production        </v>
      </c>
      <c r="Z89" s="18" t="str">
        <f>INDEX(Manager!$B:$B,MATCH(E89,Manager!$A:$A,0))</f>
        <v>Elijiah Gray</v>
      </c>
      <c r="AA89" s="18">
        <f ca="1">INT(($AH$1-HR_Data[[#This Row],[DOB]])/365.25)</f>
        <v>44</v>
      </c>
      <c r="AB89" s="18" t="str">
        <f ca="1">IF(HR_Data[[#This Row],[Age]]&lt;20,"Below 20",IF(HR_Data[[#This Row],[Age]]&lt;30,"20-29",IF(HR_Data[[#This Row],[Age]]&lt;50,"30-49",IF(HR_Data[[#This Row],[Age]]&lt;60,"50-59","60 and Above"))))</f>
        <v>30-49</v>
      </c>
      <c r="AC89" s="18" t="str">
        <f>PROPER(HR_Data[[#This Row],[Sex]])</f>
        <v>Female</v>
      </c>
    </row>
    <row r="90" spans="1:29" x14ac:dyDescent="0.25">
      <c r="A90" t="s">
        <v>201</v>
      </c>
      <c r="B90">
        <v>10136</v>
      </c>
      <c r="C90" t="s">
        <v>503</v>
      </c>
      <c r="D90" t="s">
        <v>517</v>
      </c>
      <c r="E90">
        <v>10069</v>
      </c>
      <c r="F90" s="1">
        <v>41687</v>
      </c>
      <c r="G90" s="12">
        <v>65902</v>
      </c>
      <c r="H90" t="s">
        <v>468</v>
      </c>
      <c r="I90" s="13">
        <v>32047</v>
      </c>
      <c r="J90" t="s">
        <v>23</v>
      </c>
      <c r="K90" t="s">
        <v>24</v>
      </c>
      <c r="L90" t="s">
        <v>63</v>
      </c>
      <c r="M90" t="s">
        <v>22</v>
      </c>
      <c r="N90">
        <v>2324</v>
      </c>
      <c r="P90" t="s">
        <v>26</v>
      </c>
      <c r="Q90" t="s">
        <v>27</v>
      </c>
      <c r="R90" t="s">
        <v>30</v>
      </c>
      <c r="S90" t="s">
        <v>40</v>
      </c>
      <c r="T90">
        <v>4</v>
      </c>
      <c r="U90">
        <v>4</v>
      </c>
      <c r="V90" s="13">
        <v>43472</v>
      </c>
      <c r="W90" s="11">
        <v>7</v>
      </c>
      <c r="X90" s="18" t="str">
        <f>INDEX(Position!$B:$B,MATCH(C90,Position!$A:$A,0))</f>
        <v>Production Technician II</v>
      </c>
      <c r="Y90" s="18" t="str">
        <f>INDEX(Department!$B:$B,MATCH(D90,Department!$A:$A,0))</f>
        <v xml:space="preserve">Production        </v>
      </c>
      <c r="Z90" s="18" t="str">
        <f>INDEX(Manager!$B:$B,MATCH(E90,Manager!$A:$A,0))</f>
        <v>Webster Butler</v>
      </c>
      <c r="AA90" s="18">
        <f ca="1">INT(($AH$1-HR_Data[[#This Row],[DOB]])/365.25)</f>
        <v>35</v>
      </c>
      <c r="AB90" s="18" t="str">
        <f ca="1">IF(HR_Data[[#This Row],[Age]]&lt;20,"Below 20",IF(HR_Data[[#This Row],[Age]]&lt;30,"20-29",IF(HR_Data[[#This Row],[Age]]&lt;50,"30-49",IF(HR_Data[[#This Row],[Age]]&lt;60,"50-59","60 and Above"))))</f>
        <v>30-49</v>
      </c>
      <c r="AC90" s="18" t="str">
        <f>PROPER(HR_Data[[#This Row],[Sex]])</f>
        <v>Female</v>
      </c>
    </row>
    <row r="91" spans="1:29" x14ac:dyDescent="0.25">
      <c r="A91" t="s">
        <v>202</v>
      </c>
      <c r="B91">
        <v>10189</v>
      </c>
      <c r="C91" t="s">
        <v>502</v>
      </c>
      <c r="D91" t="s">
        <v>517</v>
      </c>
      <c r="E91">
        <v>10069</v>
      </c>
      <c r="F91" s="1">
        <v>40854</v>
      </c>
      <c r="G91" s="12">
        <v>57748</v>
      </c>
      <c r="H91" t="s">
        <v>468</v>
      </c>
      <c r="I91" s="13">
        <v>20193</v>
      </c>
      <c r="J91" t="s">
        <v>34</v>
      </c>
      <c r="K91" t="s">
        <v>24</v>
      </c>
      <c r="L91" t="s">
        <v>25</v>
      </c>
      <c r="M91" t="s">
        <v>22</v>
      </c>
      <c r="N91">
        <v>2176</v>
      </c>
      <c r="O91" s="13">
        <v>42507</v>
      </c>
      <c r="P91" t="s">
        <v>192</v>
      </c>
      <c r="Q91" t="s">
        <v>36</v>
      </c>
      <c r="R91" t="s">
        <v>51</v>
      </c>
      <c r="S91" t="s">
        <v>40</v>
      </c>
      <c r="T91">
        <v>3.13</v>
      </c>
      <c r="U91">
        <v>3</v>
      </c>
      <c r="V91" s="13">
        <v>42404</v>
      </c>
      <c r="W91" s="11">
        <v>16</v>
      </c>
      <c r="X91" s="18" t="str">
        <f>INDEX(Position!$B:$B,MATCH(C91,Position!$A:$A,0))</f>
        <v>Production Technician I</v>
      </c>
      <c r="Y91" s="18" t="str">
        <f>INDEX(Department!$B:$B,MATCH(D91,Department!$A:$A,0))</f>
        <v xml:space="preserve">Production        </v>
      </c>
      <c r="Z91" s="18" t="str">
        <f>INDEX(Manager!$B:$B,MATCH(E91,Manager!$A:$A,0))</f>
        <v>Webster Butler</v>
      </c>
      <c r="AA91" s="18">
        <f ca="1">INT(($AH$1-HR_Data[[#This Row],[DOB]])/365.25)</f>
        <v>68</v>
      </c>
      <c r="AB91" s="18" t="str">
        <f ca="1">IF(HR_Data[[#This Row],[Age]]&lt;20,"Below 20",IF(HR_Data[[#This Row],[Age]]&lt;30,"20-29",IF(HR_Data[[#This Row],[Age]]&lt;50,"30-49",IF(HR_Data[[#This Row],[Age]]&lt;60,"50-59","60 and Above"))))</f>
        <v>60 and Above</v>
      </c>
      <c r="AC91" s="18" t="str">
        <f>PROPER(HR_Data[[#This Row],[Sex]])</f>
        <v>Female</v>
      </c>
    </row>
    <row r="92" spans="1:29" x14ac:dyDescent="0.25">
      <c r="A92" t="s">
        <v>203</v>
      </c>
      <c r="B92">
        <v>10308</v>
      </c>
      <c r="C92" t="s">
        <v>502</v>
      </c>
      <c r="D92" t="s">
        <v>517</v>
      </c>
      <c r="E92">
        <v>10002</v>
      </c>
      <c r="F92" s="1">
        <v>42135</v>
      </c>
      <c r="G92" s="12">
        <v>64057</v>
      </c>
      <c r="H92" t="s">
        <v>469</v>
      </c>
      <c r="I92" s="13">
        <v>32799</v>
      </c>
      <c r="J92" t="s">
        <v>34</v>
      </c>
      <c r="K92" t="s">
        <v>24</v>
      </c>
      <c r="L92" t="s">
        <v>25</v>
      </c>
      <c r="M92" t="s">
        <v>22</v>
      </c>
      <c r="N92">
        <v>2132</v>
      </c>
      <c r="P92" t="s">
        <v>26</v>
      </c>
      <c r="Q92" t="s">
        <v>27</v>
      </c>
      <c r="R92" t="s">
        <v>39</v>
      </c>
      <c r="S92" t="s">
        <v>171</v>
      </c>
      <c r="T92">
        <v>1.56</v>
      </c>
      <c r="U92">
        <v>5</v>
      </c>
      <c r="V92" s="13">
        <v>43468</v>
      </c>
      <c r="W92" s="11">
        <v>15</v>
      </c>
      <c r="X92" s="18" t="str">
        <f>INDEX(Position!$B:$B,MATCH(C92,Position!$A:$A,0))</f>
        <v>Production Technician I</v>
      </c>
      <c r="Y92" s="18" t="str">
        <f>INDEX(Department!$B:$B,MATCH(D92,Department!$A:$A,0))</f>
        <v xml:space="preserve">Production        </v>
      </c>
      <c r="Z92" s="18" t="str">
        <f>INDEX(Manager!$B:$B,MATCH(E92,Manager!$A:$A,0))</f>
        <v>Amy Dunn</v>
      </c>
      <c r="AA92" s="18">
        <f ca="1">INT(($AH$1-HR_Data[[#This Row],[DOB]])/365.25)</f>
        <v>33</v>
      </c>
      <c r="AB92" s="18" t="str">
        <f ca="1">IF(HR_Data[[#This Row],[Age]]&lt;20,"Below 20",IF(HR_Data[[#This Row],[Age]]&lt;30,"20-29",IF(HR_Data[[#This Row],[Age]]&lt;50,"30-49",IF(HR_Data[[#This Row],[Age]]&lt;60,"50-59","60 and Above"))))</f>
        <v>30-49</v>
      </c>
      <c r="AC92" s="18" t="str">
        <f>PROPER(HR_Data[[#This Row],[Sex]])</f>
        <v>Male</v>
      </c>
    </row>
    <row r="93" spans="1:29" x14ac:dyDescent="0.25">
      <c r="A93" t="s">
        <v>204</v>
      </c>
      <c r="B93">
        <v>10309</v>
      </c>
      <c r="C93" t="s">
        <v>498</v>
      </c>
      <c r="D93" t="s">
        <v>516</v>
      </c>
      <c r="E93">
        <v>10250</v>
      </c>
      <c r="F93" s="1">
        <v>42093</v>
      </c>
      <c r="G93" s="12">
        <v>53366</v>
      </c>
      <c r="H93" t="s">
        <v>469</v>
      </c>
      <c r="I93" s="13">
        <v>31946</v>
      </c>
      <c r="J93" t="s">
        <v>23</v>
      </c>
      <c r="K93" t="s">
        <v>24</v>
      </c>
      <c r="L93" t="s">
        <v>25</v>
      </c>
      <c r="M93" t="s">
        <v>22</v>
      </c>
      <c r="N93">
        <v>2138</v>
      </c>
      <c r="P93" t="s">
        <v>26</v>
      </c>
      <c r="Q93" t="s">
        <v>27</v>
      </c>
      <c r="R93" t="s">
        <v>30</v>
      </c>
      <c r="S93" t="s">
        <v>171</v>
      </c>
      <c r="T93">
        <v>1.2</v>
      </c>
      <c r="U93">
        <v>3</v>
      </c>
      <c r="V93" s="13">
        <v>43500</v>
      </c>
      <c r="W93" s="11">
        <v>2</v>
      </c>
      <c r="X93" s="18" t="str">
        <f>INDEX(Position!$B:$B,MATCH(C93,Position!$A:$A,0))</f>
        <v>Network Engineer</v>
      </c>
      <c r="Y93" s="18" t="str">
        <f>INDEX(Department!$B:$B,MATCH(D93,Department!$A:$A,0))</f>
        <v>IT/IS</v>
      </c>
      <c r="Z93" s="18" t="str">
        <f>INDEX(Manager!$B:$B,MATCH(E93,Manager!$A:$A,0))</f>
        <v>Peter Monroe</v>
      </c>
      <c r="AA93" s="18">
        <f ca="1">INT(($AH$1-HR_Data[[#This Row],[DOB]])/365.25)</f>
        <v>36</v>
      </c>
      <c r="AB93" s="18" t="str">
        <f ca="1">IF(HR_Data[[#This Row],[Age]]&lt;20,"Below 20",IF(HR_Data[[#This Row],[Age]]&lt;30,"20-29",IF(HR_Data[[#This Row],[Age]]&lt;50,"30-49",IF(HR_Data[[#This Row],[Age]]&lt;60,"50-59","60 and Above"))))</f>
        <v>30-49</v>
      </c>
      <c r="AC93" s="18" t="str">
        <f>PROPER(HR_Data[[#This Row],[Sex]])</f>
        <v>Male</v>
      </c>
    </row>
    <row r="94" spans="1:29" x14ac:dyDescent="0.25">
      <c r="A94" t="s">
        <v>206</v>
      </c>
      <c r="B94">
        <v>10049</v>
      </c>
      <c r="C94" t="s">
        <v>502</v>
      </c>
      <c r="D94" t="s">
        <v>517</v>
      </c>
      <c r="E94">
        <v>10114</v>
      </c>
      <c r="F94" s="1">
        <v>40917</v>
      </c>
      <c r="G94" s="12">
        <v>58530</v>
      </c>
      <c r="H94" t="s">
        <v>468</v>
      </c>
      <c r="I94" s="13">
        <v>29661</v>
      </c>
      <c r="J94" t="s">
        <v>34</v>
      </c>
      <c r="K94" t="s">
        <v>24</v>
      </c>
      <c r="L94" t="s">
        <v>25</v>
      </c>
      <c r="M94" t="s">
        <v>22</v>
      </c>
      <c r="N94">
        <v>2155</v>
      </c>
      <c r="P94" t="s">
        <v>26</v>
      </c>
      <c r="Q94" t="s">
        <v>27</v>
      </c>
      <c r="R94" t="s">
        <v>51</v>
      </c>
      <c r="S94" t="s">
        <v>40</v>
      </c>
      <c r="T94">
        <v>5</v>
      </c>
      <c r="U94">
        <v>5</v>
      </c>
      <c r="V94" s="13">
        <v>43494</v>
      </c>
      <c r="W94" s="11">
        <v>19</v>
      </c>
      <c r="X94" s="18" t="str">
        <f>INDEX(Position!$B:$B,MATCH(C94,Position!$A:$A,0))</f>
        <v>Production Technician I</v>
      </c>
      <c r="Y94" s="18" t="str">
        <f>INDEX(Department!$B:$B,MATCH(D94,Department!$A:$A,0))</f>
        <v xml:space="preserve">Production        </v>
      </c>
      <c r="Z94" s="18" t="str">
        <f>INDEX(Manager!$B:$B,MATCH(E94,Manager!$A:$A,0))</f>
        <v>Brannon Miller</v>
      </c>
      <c r="AA94" s="18">
        <f ca="1">INT(($AH$1-HR_Data[[#This Row],[DOB]])/365.25)</f>
        <v>42</v>
      </c>
      <c r="AB94" s="18" t="str">
        <f ca="1">IF(HR_Data[[#This Row],[Age]]&lt;20,"Below 20",IF(HR_Data[[#This Row],[Age]]&lt;30,"20-29",IF(HR_Data[[#This Row],[Age]]&lt;50,"30-49",IF(HR_Data[[#This Row],[Age]]&lt;60,"50-59","60 and Above"))))</f>
        <v>30-49</v>
      </c>
      <c r="AC94" s="18" t="str">
        <f>PROPER(HR_Data[[#This Row],[Sex]])</f>
        <v>Female</v>
      </c>
    </row>
    <row r="95" spans="1:29" x14ac:dyDescent="0.25">
      <c r="A95" t="s">
        <v>207</v>
      </c>
      <c r="B95">
        <v>10093</v>
      </c>
      <c r="C95" t="s">
        <v>503</v>
      </c>
      <c r="D95" t="s">
        <v>517</v>
      </c>
      <c r="E95">
        <v>10002</v>
      </c>
      <c r="F95" s="1">
        <v>40679</v>
      </c>
      <c r="G95" s="12">
        <v>72609</v>
      </c>
      <c r="H95" t="s">
        <v>469</v>
      </c>
      <c r="I95" s="13">
        <v>29860</v>
      </c>
      <c r="J95" t="s">
        <v>23</v>
      </c>
      <c r="K95" t="s">
        <v>24</v>
      </c>
      <c r="L95" t="s">
        <v>25</v>
      </c>
      <c r="M95" t="s">
        <v>22</v>
      </c>
      <c r="N95">
        <v>2143</v>
      </c>
      <c r="O95" s="13">
        <v>41449</v>
      </c>
      <c r="P95" t="s">
        <v>43</v>
      </c>
      <c r="Q95" t="s">
        <v>36</v>
      </c>
      <c r="R95" t="s">
        <v>51</v>
      </c>
      <c r="S95" t="s">
        <v>40</v>
      </c>
      <c r="T95">
        <v>4.76</v>
      </c>
      <c r="U95">
        <v>5</v>
      </c>
      <c r="V95" s="13">
        <v>41369</v>
      </c>
      <c r="W95" s="11">
        <v>20</v>
      </c>
      <c r="X95" s="18" t="str">
        <f>INDEX(Position!$B:$B,MATCH(C95,Position!$A:$A,0))</f>
        <v>Production Technician II</v>
      </c>
      <c r="Y95" s="18" t="str">
        <f>INDEX(Department!$B:$B,MATCH(D95,Department!$A:$A,0))</f>
        <v xml:space="preserve">Production        </v>
      </c>
      <c r="Z95" s="18" t="str">
        <f>INDEX(Manager!$B:$B,MATCH(E95,Manager!$A:$A,0))</f>
        <v>Amy Dunn</v>
      </c>
      <c r="AA95" s="18">
        <f ca="1">INT(($AH$1-HR_Data[[#This Row],[DOB]])/365.25)</f>
        <v>41</v>
      </c>
      <c r="AB95" s="18" t="str">
        <f ca="1">IF(HR_Data[[#This Row],[Age]]&lt;20,"Below 20",IF(HR_Data[[#This Row],[Age]]&lt;30,"20-29",IF(HR_Data[[#This Row],[Age]]&lt;50,"30-49",IF(HR_Data[[#This Row],[Age]]&lt;60,"50-59","60 and Above"))))</f>
        <v>30-49</v>
      </c>
      <c r="AC95" s="18" t="str">
        <f>PROPER(HR_Data[[#This Row],[Sex]])</f>
        <v>Male</v>
      </c>
    </row>
    <row r="96" spans="1:29" x14ac:dyDescent="0.25">
      <c r="A96" t="s">
        <v>208</v>
      </c>
      <c r="B96">
        <v>10163</v>
      </c>
      <c r="C96" t="s">
        <v>503</v>
      </c>
      <c r="D96" t="s">
        <v>517</v>
      </c>
      <c r="E96">
        <v>10062</v>
      </c>
      <c r="F96" s="1">
        <v>40637</v>
      </c>
      <c r="G96" s="12">
        <v>55965</v>
      </c>
      <c r="H96" t="s">
        <v>468</v>
      </c>
      <c r="I96" s="13">
        <v>30628</v>
      </c>
      <c r="J96" t="s">
        <v>34</v>
      </c>
      <c r="K96" t="s">
        <v>24</v>
      </c>
      <c r="L96" t="s">
        <v>25</v>
      </c>
      <c r="M96" t="s">
        <v>22</v>
      </c>
      <c r="N96">
        <v>2170</v>
      </c>
      <c r="O96" s="13">
        <v>41283</v>
      </c>
      <c r="P96" t="s">
        <v>35</v>
      </c>
      <c r="Q96" t="s">
        <v>36</v>
      </c>
      <c r="R96" t="s">
        <v>51</v>
      </c>
      <c r="S96" t="s">
        <v>40</v>
      </c>
      <c r="T96">
        <v>3.66</v>
      </c>
      <c r="U96">
        <v>3</v>
      </c>
      <c r="V96" s="13">
        <v>40915</v>
      </c>
      <c r="W96" s="11">
        <v>6</v>
      </c>
      <c r="X96" s="18" t="str">
        <f>INDEX(Position!$B:$B,MATCH(C96,Position!$A:$A,0))</f>
        <v>Production Technician II</v>
      </c>
      <c r="Y96" s="18" t="str">
        <f>INDEX(Department!$B:$B,MATCH(D96,Department!$A:$A,0))</f>
        <v xml:space="preserve">Production        </v>
      </c>
      <c r="Z96" s="18" t="str">
        <f>INDEX(Manager!$B:$B,MATCH(E96,Manager!$A:$A,0))</f>
        <v>Ketsia Liebig</v>
      </c>
      <c r="AA96" s="18">
        <f ca="1">INT(($AH$1-HR_Data[[#This Row],[DOB]])/365.25)</f>
        <v>39</v>
      </c>
      <c r="AB96" s="18" t="str">
        <f ca="1">IF(HR_Data[[#This Row],[Age]]&lt;20,"Below 20",IF(HR_Data[[#This Row],[Age]]&lt;30,"20-29",IF(HR_Data[[#This Row],[Age]]&lt;50,"30-49",IF(HR_Data[[#This Row],[Age]]&lt;60,"50-59","60 and Above"))))</f>
        <v>30-49</v>
      </c>
      <c r="AC96" s="18" t="str">
        <f>PROPER(HR_Data[[#This Row],[Sex]])</f>
        <v>Female</v>
      </c>
    </row>
    <row r="97" spans="1:29" x14ac:dyDescent="0.25">
      <c r="A97" t="s">
        <v>209</v>
      </c>
      <c r="B97">
        <v>10305</v>
      </c>
      <c r="C97" t="s">
        <v>482</v>
      </c>
      <c r="D97" t="s">
        <v>518</v>
      </c>
      <c r="E97">
        <v>10200</v>
      </c>
      <c r="F97" s="1">
        <v>41911</v>
      </c>
      <c r="G97" s="12">
        <v>70187</v>
      </c>
      <c r="H97" t="s">
        <v>469</v>
      </c>
      <c r="I97" s="13">
        <v>27582</v>
      </c>
      <c r="J97" t="s">
        <v>34</v>
      </c>
      <c r="K97" t="s">
        <v>24</v>
      </c>
      <c r="L97" t="s">
        <v>25</v>
      </c>
      <c r="M97" t="s">
        <v>22</v>
      </c>
      <c r="N97">
        <v>2330</v>
      </c>
      <c r="O97" s="13">
        <v>43331</v>
      </c>
      <c r="P97" t="s">
        <v>210</v>
      </c>
      <c r="Q97" t="s">
        <v>84</v>
      </c>
      <c r="R97" t="s">
        <v>61</v>
      </c>
      <c r="S97" t="s">
        <v>171</v>
      </c>
      <c r="T97">
        <v>2</v>
      </c>
      <c r="U97">
        <v>5</v>
      </c>
      <c r="V97" s="13">
        <v>43493</v>
      </c>
      <c r="W97" s="11">
        <v>7</v>
      </c>
      <c r="X97" s="18" t="str">
        <f>INDEX(Position!$B:$B,MATCH(C97,Position!$A:$A,0))</f>
        <v>Area Sales Manager</v>
      </c>
      <c r="Y97" s="18" t="str">
        <f>INDEX(Department!$B:$B,MATCH(D97,Department!$A:$A,0))</f>
        <v>Sales</v>
      </c>
      <c r="Z97" s="18" t="str">
        <f>INDEX(Manager!$B:$B,MATCH(E97,Manager!$A:$A,0))</f>
        <v>Lynn Daneault</v>
      </c>
      <c r="AA97" s="18">
        <f ca="1">INT(($AH$1-HR_Data[[#This Row],[DOB]])/365.25)</f>
        <v>48</v>
      </c>
      <c r="AB97" s="18" t="str">
        <f ca="1">IF(HR_Data[[#This Row],[Age]]&lt;20,"Below 20",IF(HR_Data[[#This Row],[Age]]&lt;30,"20-29",IF(HR_Data[[#This Row],[Age]]&lt;50,"30-49",IF(HR_Data[[#This Row],[Age]]&lt;60,"50-59","60 and Above"))))</f>
        <v>30-49</v>
      </c>
      <c r="AC97" s="18" t="str">
        <f>PROPER(HR_Data[[#This Row],[Sex]])</f>
        <v>Male</v>
      </c>
    </row>
    <row r="98" spans="1:29" x14ac:dyDescent="0.25">
      <c r="A98" t="s">
        <v>211</v>
      </c>
      <c r="B98">
        <v>10015</v>
      </c>
      <c r="C98" t="s">
        <v>493</v>
      </c>
      <c r="D98" t="s">
        <v>516</v>
      </c>
      <c r="E98">
        <v>10150</v>
      </c>
      <c r="F98" s="1">
        <v>40648</v>
      </c>
      <c r="G98" s="12">
        <v>178000</v>
      </c>
      <c r="H98" t="s">
        <v>469</v>
      </c>
      <c r="I98" s="13">
        <v>29407</v>
      </c>
      <c r="J98" t="s">
        <v>23</v>
      </c>
      <c r="K98" t="s">
        <v>24</v>
      </c>
      <c r="L98" t="s">
        <v>63</v>
      </c>
      <c r="M98" t="s">
        <v>22</v>
      </c>
      <c r="N98">
        <v>1460</v>
      </c>
      <c r="P98" t="s">
        <v>26</v>
      </c>
      <c r="Q98" t="s">
        <v>27</v>
      </c>
      <c r="R98" t="s">
        <v>39</v>
      </c>
      <c r="S98" t="s">
        <v>31</v>
      </c>
      <c r="T98">
        <v>5</v>
      </c>
      <c r="U98">
        <v>5</v>
      </c>
      <c r="V98" s="13">
        <v>43472</v>
      </c>
      <c r="W98" s="11">
        <v>15</v>
      </c>
      <c r="X98" s="18" t="str">
        <f>INDEX(Position!$B:$B,MATCH(C98,Position!$A:$A,0))</f>
        <v>IT Director</v>
      </c>
      <c r="Y98" s="18" t="str">
        <f>INDEX(Department!$B:$B,MATCH(D98,Department!$A:$A,0))</f>
        <v>IT/IS</v>
      </c>
      <c r="Z98" s="18" t="str">
        <f>INDEX(Manager!$B:$B,MATCH(E98,Manager!$A:$A,0))</f>
        <v>Jennifer Zamora</v>
      </c>
      <c r="AA98" s="18">
        <f ca="1">INT(($AH$1-HR_Data[[#This Row],[DOB]])/365.25)</f>
        <v>43</v>
      </c>
      <c r="AB98" s="18" t="str">
        <f ca="1">IF(HR_Data[[#This Row],[Age]]&lt;20,"Below 20",IF(HR_Data[[#This Row],[Age]]&lt;30,"20-29",IF(HR_Data[[#This Row],[Age]]&lt;50,"30-49",IF(HR_Data[[#This Row],[Age]]&lt;60,"50-59","60 and Above"))))</f>
        <v>30-49</v>
      </c>
      <c r="AC98" s="18" t="str">
        <f>PROPER(HR_Data[[#This Row],[Sex]])</f>
        <v>Male</v>
      </c>
    </row>
    <row r="99" spans="1:29" x14ac:dyDescent="0.25">
      <c r="A99" t="s">
        <v>213</v>
      </c>
      <c r="B99">
        <v>10080</v>
      </c>
      <c r="C99" t="s">
        <v>509</v>
      </c>
      <c r="D99" t="s">
        <v>514</v>
      </c>
      <c r="E99">
        <v>10080</v>
      </c>
      <c r="F99" s="1">
        <v>39818</v>
      </c>
      <c r="G99" s="12">
        <v>99351</v>
      </c>
      <c r="H99" t="s">
        <v>468</v>
      </c>
      <c r="I99" s="13">
        <v>28961</v>
      </c>
      <c r="J99" t="s">
        <v>34</v>
      </c>
      <c r="K99" t="s">
        <v>24</v>
      </c>
      <c r="L99" t="s">
        <v>25</v>
      </c>
      <c r="M99" t="s">
        <v>22</v>
      </c>
      <c r="N99">
        <v>2050</v>
      </c>
      <c r="P99" t="s">
        <v>26</v>
      </c>
      <c r="Q99" t="s">
        <v>27</v>
      </c>
      <c r="R99" t="s">
        <v>215</v>
      </c>
      <c r="S99" t="s">
        <v>40</v>
      </c>
      <c r="T99">
        <v>5</v>
      </c>
      <c r="U99">
        <v>3</v>
      </c>
      <c r="V99" s="13">
        <v>43504</v>
      </c>
      <c r="W99" s="11">
        <v>3</v>
      </c>
      <c r="X99" s="18" t="str">
        <f>INDEX(Position!$B:$B,MATCH(C99,Position!$A:$A,0))</f>
        <v>Sr. Accountant</v>
      </c>
      <c r="Y99" s="18" t="str">
        <f>INDEX(Department!$B:$B,MATCH(D99,Department!$A:$A,0))</f>
        <v>Admin Offices</v>
      </c>
      <c r="Z99" s="18" t="str">
        <f>INDEX(Manager!$B:$B,MATCH(E99,Manager!$A:$A,0))</f>
        <v>Board of Directors</v>
      </c>
      <c r="AA99" s="18">
        <f ca="1">INT(($AH$1-HR_Data[[#This Row],[DOB]])/365.25)</f>
        <v>44</v>
      </c>
      <c r="AB99" s="18" t="str">
        <f ca="1">IF(HR_Data[[#This Row],[Age]]&lt;20,"Below 20",IF(HR_Data[[#This Row],[Age]]&lt;30,"20-29",IF(HR_Data[[#This Row],[Age]]&lt;50,"30-49",IF(HR_Data[[#This Row],[Age]]&lt;60,"50-59","60 and Above"))))</f>
        <v>30-49</v>
      </c>
      <c r="AC99" s="18" t="str">
        <f>PROPER(HR_Data[[#This Row],[Sex]])</f>
        <v>Female</v>
      </c>
    </row>
    <row r="100" spans="1:29" x14ac:dyDescent="0.25">
      <c r="A100" t="s">
        <v>216</v>
      </c>
      <c r="B100">
        <v>10258</v>
      </c>
      <c r="C100" t="s">
        <v>482</v>
      </c>
      <c r="D100" t="s">
        <v>518</v>
      </c>
      <c r="E100">
        <v>10200</v>
      </c>
      <c r="F100" s="1">
        <v>40792</v>
      </c>
      <c r="G100" s="12">
        <v>67251</v>
      </c>
      <c r="H100" t="s">
        <v>469</v>
      </c>
      <c r="I100" s="13">
        <v>23251</v>
      </c>
      <c r="J100" t="s">
        <v>23</v>
      </c>
      <c r="K100" t="s">
        <v>24</v>
      </c>
      <c r="L100" t="s">
        <v>63</v>
      </c>
      <c r="M100" t="s">
        <v>102</v>
      </c>
      <c r="N100">
        <v>6050</v>
      </c>
      <c r="P100" t="s">
        <v>26</v>
      </c>
      <c r="Q100" t="s">
        <v>27</v>
      </c>
      <c r="R100" t="s">
        <v>97</v>
      </c>
      <c r="S100" t="s">
        <v>40</v>
      </c>
      <c r="T100">
        <v>4.3</v>
      </c>
      <c r="U100">
        <v>3</v>
      </c>
      <c r="V100" s="13">
        <v>43492</v>
      </c>
      <c r="W100" s="11">
        <v>7</v>
      </c>
      <c r="X100" s="18" t="str">
        <f>INDEX(Position!$B:$B,MATCH(C100,Position!$A:$A,0))</f>
        <v>Area Sales Manager</v>
      </c>
      <c r="Y100" s="18" t="str">
        <f>INDEX(Department!$B:$B,MATCH(D100,Department!$A:$A,0))</f>
        <v>Sales</v>
      </c>
      <c r="Z100" s="18" t="str">
        <f>INDEX(Manager!$B:$B,MATCH(E100,Manager!$A:$A,0))</f>
        <v>Lynn Daneault</v>
      </c>
      <c r="AA100" s="18">
        <f ca="1">INT(($AH$1-HR_Data[[#This Row],[DOB]])/365.25)</f>
        <v>59</v>
      </c>
      <c r="AB100" s="18" t="str">
        <f ca="1">IF(HR_Data[[#This Row],[Age]]&lt;20,"Below 20",IF(HR_Data[[#This Row],[Age]]&lt;30,"20-29",IF(HR_Data[[#This Row],[Age]]&lt;50,"30-49",IF(HR_Data[[#This Row],[Age]]&lt;60,"50-59","60 and Above"))))</f>
        <v>50-59</v>
      </c>
      <c r="AC100" s="18" t="str">
        <f>PROPER(HR_Data[[#This Row],[Sex]])</f>
        <v>Male</v>
      </c>
    </row>
    <row r="101" spans="1:29" x14ac:dyDescent="0.25">
      <c r="A101" t="s">
        <v>217</v>
      </c>
      <c r="B101">
        <v>10273</v>
      </c>
      <c r="C101" t="s">
        <v>497</v>
      </c>
      <c r="D101" t="s">
        <v>516</v>
      </c>
      <c r="E101">
        <v>10220</v>
      </c>
      <c r="F101" s="1">
        <v>40299</v>
      </c>
      <c r="G101" s="12">
        <v>65707</v>
      </c>
      <c r="H101" t="s">
        <v>468</v>
      </c>
      <c r="I101" s="13">
        <v>25025</v>
      </c>
      <c r="J101" t="s">
        <v>23</v>
      </c>
      <c r="K101" t="s">
        <v>24</v>
      </c>
      <c r="L101" t="s">
        <v>25</v>
      </c>
      <c r="M101" t="s">
        <v>102</v>
      </c>
      <c r="N101">
        <v>6040</v>
      </c>
      <c r="P101" t="s">
        <v>26</v>
      </c>
      <c r="Q101" t="s">
        <v>27</v>
      </c>
      <c r="R101" t="s">
        <v>30</v>
      </c>
      <c r="S101" t="s">
        <v>40</v>
      </c>
      <c r="T101">
        <v>4.7</v>
      </c>
      <c r="U101">
        <v>4</v>
      </c>
      <c r="V101" s="13">
        <v>43497</v>
      </c>
      <c r="W101" s="11">
        <v>1</v>
      </c>
      <c r="X101" s="18" t="str">
        <f>INDEX(Position!$B:$B,MATCH(C101,Position!$A:$A,0))</f>
        <v>IT Support</v>
      </c>
      <c r="Y101" s="18" t="str">
        <f>INDEX(Department!$B:$B,MATCH(D101,Department!$A:$A,0))</f>
        <v>IT/IS</v>
      </c>
      <c r="Z101" s="18" t="str">
        <f>INDEX(Manager!$B:$B,MATCH(E101,Manager!$A:$A,0))</f>
        <v>Eric Dougall</v>
      </c>
      <c r="AA101" s="18">
        <f ca="1">INT(($AH$1-HR_Data[[#This Row],[DOB]])/365.25)</f>
        <v>55</v>
      </c>
      <c r="AB101" s="18" t="str">
        <f ca="1">IF(HR_Data[[#This Row],[Age]]&lt;20,"Below 20",IF(HR_Data[[#This Row],[Age]]&lt;30,"20-29",IF(HR_Data[[#This Row],[Age]]&lt;50,"30-49",IF(HR_Data[[#This Row],[Age]]&lt;60,"50-59","60 and Above"))))</f>
        <v>50-59</v>
      </c>
      <c r="AC101" s="18" t="str">
        <f>PROPER(HR_Data[[#This Row],[Sex]])</f>
        <v>Female</v>
      </c>
    </row>
    <row r="102" spans="1:29" x14ac:dyDescent="0.25">
      <c r="A102" t="s">
        <v>218</v>
      </c>
      <c r="B102">
        <v>10111</v>
      </c>
      <c r="C102" t="s">
        <v>502</v>
      </c>
      <c r="D102" t="s">
        <v>517</v>
      </c>
      <c r="E102">
        <v>10252</v>
      </c>
      <c r="F102" s="1">
        <v>42093</v>
      </c>
      <c r="G102" s="12">
        <v>52249</v>
      </c>
      <c r="H102" t="s">
        <v>469</v>
      </c>
      <c r="I102" s="13">
        <v>31305</v>
      </c>
      <c r="J102" t="s">
        <v>23</v>
      </c>
      <c r="K102" t="s">
        <v>24</v>
      </c>
      <c r="L102" t="s">
        <v>25</v>
      </c>
      <c r="M102" t="s">
        <v>22</v>
      </c>
      <c r="N102">
        <v>1905</v>
      </c>
      <c r="P102" t="s">
        <v>26</v>
      </c>
      <c r="Q102" t="s">
        <v>27</v>
      </c>
      <c r="R102" t="s">
        <v>61</v>
      </c>
      <c r="S102" t="s">
        <v>40</v>
      </c>
      <c r="T102">
        <v>4.5</v>
      </c>
      <c r="U102">
        <v>3</v>
      </c>
      <c r="V102" s="13">
        <v>43514</v>
      </c>
      <c r="W102" s="11">
        <v>5</v>
      </c>
      <c r="X102" s="18" t="str">
        <f>INDEX(Position!$B:$B,MATCH(C102,Position!$A:$A,0))</f>
        <v>Production Technician I</v>
      </c>
      <c r="Y102" s="18" t="str">
        <f>INDEX(Department!$B:$B,MATCH(D102,Department!$A:$A,0))</f>
        <v xml:space="preserve">Production        </v>
      </c>
      <c r="Z102" s="18" t="str">
        <f>INDEX(Manager!$B:$B,MATCH(E102,Manager!$A:$A,0))</f>
        <v>David Stanley</v>
      </c>
      <c r="AA102" s="18">
        <f ca="1">INT(($AH$1-HR_Data[[#This Row],[DOB]])/365.25)</f>
        <v>37</v>
      </c>
      <c r="AB102" s="18" t="str">
        <f ca="1">IF(HR_Data[[#This Row],[Age]]&lt;20,"Below 20",IF(HR_Data[[#This Row],[Age]]&lt;30,"20-29",IF(HR_Data[[#This Row],[Age]]&lt;50,"30-49",IF(HR_Data[[#This Row],[Age]]&lt;60,"50-59","60 and Above"))))</f>
        <v>30-49</v>
      </c>
      <c r="AC102" s="18" t="str">
        <f>PROPER(HR_Data[[#This Row],[Sex]])</f>
        <v>Male</v>
      </c>
    </row>
    <row r="103" spans="1:29" x14ac:dyDescent="0.25">
      <c r="A103" t="s">
        <v>219</v>
      </c>
      <c r="B103">
        <v>10257</v>
      </c>
      <c r="C103" t="s">
        <v>502</v>
      </c>
      <c r="D103" t="s">
        <v>517</v>
      </c>
      <c r="E103">
        <v>10265</v>
      </c>
      <c r="F103" s="1">
        <v>40679</v>
      </c>
      <c r="G103" s="12">
        <v>53171</v>
      </c>
      <c r="H103" t="s">
        <v>468</v>
      </c>
      <c r="I103" s="13">
        <v>30652</v>
      </c>
      <c r="J103" t="s">
        <v>23</v>
      </c>
      <c r="K103" t="s">
        <v>24</v>
      </c>
      <c r="L103" t="s">
        <v>63</v>
      </c>
      <c r="M103" t="s">
        <v>22</v>
      </c>
      <c r="N103">
        <v>2121</v>
      </c>
      <c r="P103" t="s">
        <v>26</v>
      </c>
      <c r="Q103" t="s">
        <v>27</v>
      </c>
      <c r="R103" t="s">
        <v>30</v>
      </c>
      <c r="S103" t="s">
        <v>40</v>
      </c>
      <c r="T103">
        <v>4.2</v>
      </c>
      <c r="U103">
        <v>4</v>
      </c>
      <c r="V103" s="13">
        <v>43522</v>
      </c>
      <c r="W103" s="11">
        <v>12</v>
      </c>
      <c r="X103" s="18" t="str">
        <f>INDEX(Position!$B:$B,MATCH(C103,Position!$A:$A,0))</f>
        <v>Production Technician I</v>
      </c>
      <c r="Y103" s="18" t="str">
        <f>INDEX(Department!$B:$B,MATCH(D103,Department!$A:$A,0))</f>
        <v xml:space="preserve">Production        </v>
      </c>
      <c r="Z103" s="18" t="str">
        <f>INDEX(Manager!$B:$B,MATCH(E103,Manager!$A:$A,0))</f>
        <v>Kelley Spirea</v>
      </c>
      <c r="AA103" s="18">
        <f ca="1">INT(($AH$1-HR_Data[[#This Row],[DOB]])/365.25)</f>
        <v>39</v>
      </c>
      <c r="AB103" s="18" t="str">
        <f ca="1">IF(HR_Data[[#This Row],[Age]]&lt;20,"Below 20",IF(HR_Data[[#This Row],[Age]]&lt;30,"20-29",IF(HR_Data[[#This Row],[Age]]&lt;50,"30-49",IF(HR_Data[[#This Row],[Age]]&lt;60,"50-59","60 and Above"))))</f>
        <v>30-49</v>
      </c>
      <c r="AC103" s="18" t="str">
        <f>PROPER(HR_Data[[#This Row],[Sex]])</f>
        <v>Female</v>
      </c>
    </row>
    <row r="104" spans="1:29" x14ac:dyDescent="0.25">
      <c r="A104" t="s">
        <v>220</v>
      </c>
      <c r="B104">
        <v>10159</v>
      </c>
      <c r="C104" t="s">
        <v>502</v>
      </c>
      <c r="D104" t="s">
        <v>517</v>
      </c>
      <c r="E104">
        <v>10026</v>
      </c>
      <c r="F104" s="1">
        <v>42093</v>
      </c>
      <c r="G104" s="12">
        <v>51337</v>
      </c>
      <c r="H104" t="s">
        <v>468</v>
      </c>
      <c r="I104" s="13">
        <v>33147</v>
      </c>
      <c r="J104" t="s">
        <v>34</v>
      </c>
      <c r="K104" t="s">
        <v>24</v>
      </c>
      <c r="L104" t="s">
        <v>63</v>
      </c>
      <c r="M104" t="s">
        <v>22</v>
      </c>
      <c r="N104">
        <v>2145</v>
      </c>
      <c r="P104" t="s">
        <v>26</v>
      </c>
      <c r="Q104" t="s">
        <v>27</v>
      </c>
      <c r="R104" t="s">
        <v>30</v>
      </c>
      <c r="S104" t="s">
        <v>40</v>
      </c>
      <c r="T104">
        <v>3.73</v>
      </c>
      <c r="U104">
        <v>3</v>
      </c>
      <c r="V104" s="13">
        <v>43481</v>
      </c>
      <c r="W104" s="11">
        <v>19</v>
      </c>
      <c r="X104" s="18" t="str">
        <f>INDEX(Position!$B:$B,MATCH(C104,Position!$A:$A,0))</f>
        <v>Production Technician I</v>
      </c>
      <c r="Y104" s="18" t="str">
        <f>INDEX(Department!$B:$B,MATCH(D104,Department!$A:$A,0))</f>
        <v xml:space="preserve">Production        </v>
      </c>
      <c r="Z104" s="18" t="str">
        <f>INDEX(Manager!$B:$B,MATCH(E104,Manager!$A:$A,0))</f>
        <v>Michael Albert</v>
      </c>
      <c r="AA104" s="18">
        <f ca="1">INT(($AH$1-HR_Data[[#This Row],[DOB]])/365.25)</f>
        <v>32</v>
      </c>
      <c r="AB104" s="18" t="str">
        <f ca="1">IF(HR_Data[[#This Row],[Age]]&lt;20,"Below 20",IF(HR_Data[[#This Row],[Age]]&lt;30,"20-29",IF(HR_Data[[#This Row],[Age]]&lt;50,"30-49",IF(HR_Data[[#This Row],[Age]]&lt;60,"50-59","60 and Above"))))</f>
        <v>30-49</v>
      </c>
      <c r="AC104" s="18" t="str">
        <f>PROPER(HR_Data[[#This Row],[Sex]])</f>
        <v>Female</v>
      </c>
    </row>
    <row r="105" spans="1:29" x14ac:dyDescent="0.25">
      <c r="A105" t="s">
        <v>221</v>
      </c>
      <c r="B105">
        <v>10122</v>
      </c>
      <c r="C105" t="s">
        <v>502</v>
      </c>
      <c r="D105" t="s">
        <v>517</v>
      </c>
      <c r="E105">
        <v>10088</v>
      </c>
      <c r="F105" s="1">
        <v>40854</v>
      </c>
      <c r="G105" s="12">
        <v>51505</v>
      </c>
      <c r="H105" t="s">
        <v>468</v>
      </c>
      <c r="I105" s="13">
        <v>25703</v>
      </c>
      <c r="J105" t="s">
        <v>48</v>
      </c>
      <c r="K105" t="s">
        <v>24</v>
      </c>
      <c r="L105" t="s">
        <v>63</v>
      </c>
      <c r="M105" t="s">
        <v>22</v>
      </c>
      <c r="N105">
        <v>2330</v>
      </c>
      <c r="O105" s="13">
        <v>42689</v>
      </c>
      <c r="P105" t="s">
        <v>43</v>
      </c>
      <c r="Q105" t="s">
        <v>36</v>
      </c>
      <c r="R105" t="s">
        <v>65</v>
      </c>
      <c r="S105" t="s">
        <v>40</v>
      </c>
      <c r="T105">
        <v>4.24</v>
      </c>
      <c r="U105">
        <v>4</v>
      </c>
      <c r="V105" s="13">
        <v>42489</v>
      </c>
      <c r="W105" s="11">
        <v>2</v>
      </c>
      <c r="X105" s="18" t="str">
        <f>INDEX(Position!$B:$B,MATCH(C105,Position!$A:$A,0))</f>
        <v>Production Technician I</v>
      </c>
      <c r="Y105" s="18" t="str">
        <f>INDEX(Department!$B:$B,MATCH(D105,Department!$A:$A,0))</f>
        <v xml:space="preserve">Production        </v>
      </c>
      <c r="Z105" s="18" t="str">
        <f>INDEX(Manager!$B:$B,MATCH(E105,Manager!$A:$A,0))</f>
        <v>Elijiah Gray</v>
      </c>
      <c r="AA105" s="18">
        <f ca="1">INT(($AH$1-HR_Data[[#This Row],[DOB]])/365.25)</f>
        <v>53</v>
      </c>
      <c r="AB105" s="18" t="str">
        <f ca="1">IF(HR_Data[[#This Row],[Age]]&lt;20,"Below 20",IF(HR_Data[[#This Row],[Age]]&lt;30,"20-29",IF(HR_Data[[#This Row],[Age]]&lt;50,"30-49",IF(HR_Data[[#This Row],[Age]]&lt;60,"50-59","60 and Above"))))</f>
        <v>50-59</v>
      </c>
      <c r="AC105" s="18" t="str">
        <f>PROPER(HR_Data[[#This Row],[Sex]])</f>
        <v>Female</v>
      </c>
    </row>
    <row r="106" spans="1:29" x14ac:dyDescent="0.25">
      <c r="A106" t="s">
        <v>222</v>
      </c>
      <c r="B106">
        <v>10142</v>
      </c>
      <c r="C106" t="s">
        <v>482</v>
      </c>
      <c r="D106" t="s">
        <v>518</v>
      </c>
      <c r="E106">
        <v>10188</v>
      </c>
      <c r="F106" s="1">
        <v>41827</v>
      </c>
      <c r="G106" s="12">
        <v>59370</v>
      </c>
      <c r="H106" t="s">
        <v>468</v>
      </c>
      <c r="I106" s="13">
        <v>26124</v>
      </c>
      <c r="J106" t="s">
        <v>59</v>
      </c>
      <c r="K106" t="s">
        <v>24</v>
      </c>
      <c r="L106" t="s">
        <v>63</v>
      </c>
      <c r="M106" t="s">
        <v>223</v>
      </c>
      <c r="N106">
        <v>43050</v>
      </c>
      <c r="O106" s="13">
        <v>42252</v>
      </c>
      <c r="P106" t="s">
        <v>83</v>
      </c>
      <c r="Q106" t="s">
        <v>84</v>
      </c>
      <c r="R106" t="s">
        <v>97</v>
      </c>
      <c r="S106" t="s">
        <v>40</v>
      </c>
      <c r="T106">
        <v>3.97</v>
      </c>
      <c r="U106">
        <v>4</v>
      </c>
      <c r="V106" s="13">
        <v>41654</v>
      </c>
      <c r="W106" s="11">
        <v>7</v>
      </c>
      <c r="X106" s="18" t="str">
        <f>INDEX(Position!$B:$B,MATCH(C106,Position!$A:$A,0))</f>
        <v>Area Sales Manager</v>
      </c>
      <c r="Y106" s="18" t="str">
        <f>INDEX(Department!$B:$B,MATCH(D106,Department!$A:$A,0))</f>
        <v>Sales</v>
      </c>
      <c r="Z106" s="18" t="str">
        <f>INDEX(Manager!$B:$B,MATCH(E106,Manager!$A:$A,0))</f>
        <v>John Smith</v>
      </c>
      <c r="AA106" s="18">
        <f ca="1">INT(($AH$1-HR_Data[[#This Row],[DOB]])/365.25)</f>
        <v>52</v>
      </c>
      <c r="AB106" s="18" t="str">
        <f ca="1">IF(HR_Data[[#This Row],[Age]]&lt;20,"Below 20",IF(HR_Data[[#This Row],[Age]]&lt;30,"20-29",IF(HR_Data[[#This Row],[Age]]&lt;50,"30-49",IF(HR_Data[[#This Row],[Age]]&lt;60,"50-59","60 and Above"))))</f>
        <v>50-59</v>
      </c>
      <c r="AC106" s="18" t="str">
        <f>PROPER(HR_Data[[#This Row],[Sex]])</f>
        <v>Female</v>
      </c>
    </row>
    <row r="107" spans="1:29" x14ac:dyDescent="0.25">
      <c r="A107" t="s">
        <v>224</v>
      </c>
      <c r="B107">
        <v>10283</v>
      </c>
      <c r="C107" t="s">
        <v>502</v>
      </c>
      <c r="D107" t="s">
        <v>517</v>
      </c>
      <c r="E107">
        <v>10069</v>
      </c>
      <c r="F107" s="1">
        <v>41001</v>
      </c>
      <c r="G107" s="12">
        <v>54933</v>
      </c>
      <c r="H107" t="s">
        <v>469</v>
      </c>
      <c r="I107" s="13">
        <v>27250</v>
      </c>
      <c r="J107" t="s">
        <v>34</v>
      </c>
      <c r="K107" t="s">
        <v>24</v>
      </c>
      <c r="L107" t="s">
        <v>63</v>
      </c>
      <c r="M107" t="s">
        <v>22</v>
      </c>
      <c r="N107">
        <v>2062</v>
      </c>
      <c r="O107" s="13">
        <v>42180</v>
      </c>
      <c r="P107" t="s">
        <v>192</v>
      </c>
      <c r="Q107" t="s">
        <v>36</v>
      </c>
      <c r="R107" t="s">
        <v>65</v>
      </c>
      <c r="S107" t="s">
        <v>98</v>
      </c>
      <c r="T107">
        <v>3.97</v>
      </c>
      <c r="U107">
        <v>4</v>
      </c>
      <c r="V107" s="13">
        <v>42024</v>
      </c>
      <c r="W107" s="11">
        <v>15</v>
      </c>
      <c r="X107" s="18" t="str">
        <f>INDEX(Position!$B:$B,MATCH(C107,Position!$A:$A,0))</f>
        <v>Production Technician I</v>
      </c>
      <c r="Y107" s="18" t="str">
        <f>INDEX(Department!$B:$B,MATCH(D107,Department!$A:$A,0))</f>
        <v xml:space="preserve">Production        </v>
      </c>
      <c r="Z107" s="18" t="str">
        <f>INDEX(Manager!$B:$B,MATCH(E107,Manager!$A:$A,0))</f>
        <v>Webster Butler</v>
      </c>
      <c r="AA107" s="18">
        <f ca="1">INT(($AH$1-HR_Data[[#This Row],[DOB]])/365.25)</f>
        <v>48</v>
      </c>
      <c r="AB107" s="18" t="str">
        <f ca="1">IF(HR_Data[[#This Row],[Age]]&lt;20,"Below 20",IF(HR_Data[[#This Row],[Age]]&lt;30,"20-29",IF(HR_Data[[#This Row],[Age]]&lt;50,"30-49",IF(HR_Data[[#This Row],[Age]]&lt;60,"50-59","60 and Above"))))</f>
        <v>30-49</v>
      </c>
      <c r="AC107" s="18" t="str">
        <f>PROPER(HR_Data[[#This Row],[Sex]])</f>
        <v>Male</v>
      </c>
    </row>
    <row r="108" spans="1:29" x14ac:dyDescent="0.25">
      <c r="A108" t="s">
        <v>225</v>
      </c>
      <c r="B108">
        <v>10018</v>
      </c>
      <c r="C108" t="s">
        <v>502</v>
      </c>
      <c r="D108" t="s">
        <v>517</v>
      </c>
      <c r="E108">
        <v>10002</v>
      </c>
      <c r="F108" s="1">
        <v>41911</v>
      </c>
      <c r="G108" s="12">
        <v>57815</v>
      </c>
      <c r="H108" t="s">
        <v>468</v>
      </c>
      <c r="I108" s="13">
        <v>29349</v>
      </c>
      <c r="J108" t="s">
        <v>23</v>
      </c>
      <c r="K108" t="s">
        <v>24</v>
      </c>
      <c r="L108" t="s">
        <v>78</v>
      </c>
      <c r="M108" t="s">
        <v>22</v>
      </c>
      <c r="N108">
        <v>2451</v>
      </c>
      <c r="P108" t="s">
        <v>26</v>
      </c>
      <c r="Q108" t="s">
        <v>27</v>
      </c>
      <c r="R108" t="s">
        <v>39</v>
      </c>
      <c r="S108" t="s">
        <v>31</v>
      </c>
      <c r="T108">
        <v>3.9</v>
      </c>
      <c r="U108">
        <v>4</v>
      </c>
      <c r="V108" s="13">
        <v>43503</v>
      </c>
      <c r="W108" s="11">
        <v>3</v>
      </c>
      <c r="X108" s="18" t="str">
        <f>INDEX(Position!$B:$B,MATCH(C108,Position!$A:$A,0))</f>
        <v>Production Technician I</v>
      </c>
      <c r="Y108" s="18" t="str">
        <f>INDEX(Department!$B:$B,MATCH(D108,Department!$A:$A,0))</f>
        <v xml:space="preserve">Production        </v>
      </c>
      <c r="Z108" s="18" t="str">
        <f>INDEX(Manager!$B:$B,MATCH(E108,Manager!$A:$A,0))</f>
        <v>Amy Dunn</v>
      </c>
      <c r="AA108" s="18">
        <f ca="1">INT(($AH$1-HR_Data[[#This Row],[DOB]])/365.25)</f>
        <v>43</v>
      </c>
      <c r="AB108" s="18" t="str">
        <f ca="1">IF(HR_Data[[#This Row],[Age]]&lt;20,"Below 20",IF(HR_Data[[#This Row],[Age]]&lt;30,"20-29",IF(HR_Data[[#This Row],[Age]]&lt;50,"30-49",IF(HR_Data[[#This Row],[Age]]&lt;60,"50-59","60 and Above"))))</f>
        <v>30-49</v>
      </c>
      <c r="AC108" s="18" t="str">
        <f>PROPER(HR_Data[[#This Row],[Sex]])</f>
        <v>Female</v>
      </c>
    </row>
    <row r="109" spans="1:29" x14ac:dyDescent="0.25">
      <c r="A109" t="s">
        <v>226</v>
      </c>
      <c r="B109">
        <v>10255</v>
      </c>
      <c r="C109" t="s">
        <v>482</v>
      </c>
      <c r="D109" t="s">
        <v>518</v>
      </c>
      <c r="E109">
        <v>10200</v>
      </c>
      <c r="F109" s="1">
        <v>42051</v>
      </c>
      <c r="G109" s="12">
        <v>61555</v>
      </c>
      <c r="H109" t="s">
        <v>468</v>
      </c>
      <c r="I109" s="13">
        <v>32773</v>
      </c>
      <c r="J109" t="s">
        <v>23</v>
      </c>
      <c r="K109" t="s">
        <v>24</v>
      </c>
      <c r="L109" t="s">
        <v>25</v>
      </c>
      <c r="M109" t="s">
        <v>227</v>
      </c>
      <c r="N109">
        <v>46204</v>
      </c>
      <c r="P109" t="s">
        <v>26</v>
      </c>
      <c r="Q109" t="s">
        <v>27</v>
      </c>
      <c r="R109" t="s">
        <v>39</v>
      </c>
      <c r="S109" t="s">
        <v>40</v>
      </c>
      <c r="T109">
        <v>4.5</v>
      </c>
      <c r="U109">
        <v>5</v>
      </c>
      <c r="V109" s="13">
        <v>43490</v>
      </c>
      <c r="W109" s="11">
        <v>20</v>
      </c>
      <c r="X109" s="18" t="str">
        <f>INDEX(Position!$B:$B,MATCH(C109,Position!$A:$A,0))</f>
        <v>Area Sales Manager</v>
      </c>
      <c r="Y109" s="18" t="str">
        <f>INDEX(Department!$B:$B,MATCH(D109,Department!$A:$A,0))</f>
        <v>Sales</v>
      </c>
      <c r="Z109" s="18" t="str">
        <f>INDEX(Manager!$B:$B,MATCH(E109,Manager!$A:$A,0))</f>
        <v>Lynn Daneault</v>
      </c>
      <c r="AA109" s="18">
        <f ca="1">INT(($AH$1-HR_Data[[#This Row],[DOB]])/365.25)</f>
        <v>33</v>
      </c>
      <c r="AB109" s="18" t="str">
        <f ca="1">IF(HR_Data[[#This Row],[Age]]&lt;20,"Below 20",IF(HR_Data[[#This Row],[Age]]&lt;30,"20-29",IF(HR_Data[[#This Row],[Age]]&lt;50,"30-49",IF(HR_Data[[#This Row],[Age]]&lt;60,"50-59","60 and Above"))))</f>
        <v>30-49</v>
      </c>
      <c r="AC109" s="18" t="str">
        <f>PROPER(HR_Data[[#This Row],[Sex]])</f>
        <v>Female</v>
      </c>
    </row>
    <row r="110" spans="1:29" x14ac:dyDescent="0.25">
      <c r="A110" t="s">
        <v>228</v>
      </c>
      <c r="B110">
        <v>10246</v>
      </c>
      <c r="C110" t="s">
        <v>489</v>
      </c>
      <c r="D110" t="s">
        <v>516</v>
      </c>
      <c r="E110">
        <v>10084</v>
      </c>
      <c r="F110" s="1">
        <v>42051</v>
      </c>
      <c r="G110" s="12">
        <v>114800</v>
      </c>
      <c r="H110" t="s">
        <v>468</v>
      </c>
      <c r="I110" s="13">
        <v>26229</v>
      </c>
      <c r="J110" t="s">
        <v>23</v>
      </c>
      <c r="K110" t="s">
        <v>24</v>
      </c>
      <c r="L110" t="s">
        <v>25</v>
      </c>
      <c r="M110" t="s">
        <v>22</v>
      </c>
      <c r="N110">
        <v>2127</v>
      </c>
      <c r="O110" s="13">
        <v>42078</v>
      </c>
      <c r="P110" t="s">
        <v>198</v>
      </c>
      <c r="Q110" t="s">
        <v>84</v>
      </c>
      <c r="R110" t="s">
        <v>39</v>
      </c>
      <c r="S110" t="s">
        <v>40</v>
      </c>
      <c r="T110">
        <v>4.5999999999999996</v>
      </c>
      <c r="U110">
        <v>4</v>
      </c>
      <c r="V110" s="13">
        <v>42024</v>
      </c>
      <c r="W110" s="11">
        <v>10</v>
      </c>
      <c r="X110" s="18" t="str">
        <f>INDEX(Position!$B:$B,MATCH(C110,Position!$A:$A,0))</f>
        <v>Database Administrator</v>
      </c>
      <c r="Y110" s="18" t="str">
        <f>INDEX(Department!$B:$B,MATCH(D110,Department!$A:$A,0))</f>
        <v>IT/IS</v>
      </c>
      <c r="Z110" s="18" t="str">
        <f>INDEX(Manager!$B:$B,MATCH(E110,Manager!$A:$A,0))</f>
        <v>Simon Roup</v>
      </c>
      <c r="AA110" s="18">
        <f ca="1">INT(($AH$1-HR_Data[[#This Row],[DOB]])/365.25)</f>
        <v>51</v>
      </c>
      <c r="AB110" s="18" t="str">
        <f ca="1">IF(HR_Data[[#This Row],[Age]]&lt;20,"Below 20",IF(HR_Data[[#This Row],[Age]]&lt;30,"20-29",IF(HR_Data[[#This Row],[Age]]&lt;50,"30-49",IF(HR_Data[[#This Row],[Age]]&lt;60,"50-59","60 and Above"))))</f>
        <v>50-59</v>
      </c>
      <c r="AC110" s="18" t="str">
        <f>PROPER(HR_Data[[#This Row],[Sex]])</f>
        <v>Female</v>
      </c>
    </row>
    <row r="111" spans="1:29" x14ac:dyDescent="0.25">
      <c r="A111" t="s">
        <v>229</v>
      </c>
      <c r="B111">
        <v>10228</v>
      </c>
      <c r="C111" t="s">
        <v>497</v>
      </c>
      <c r="D111" t="s">
        <v>516</v>
      </c>
      <c r="E111">
        <v>10250</v>
      </c>
      <c r="F111" s="1">
        <v>42093</v>
      </c>
      <c r="G111" s="12">
        <v>74679</v>
      </c>
      <c r="H111" t="s">
        <v>469</v>
      </c>
      <c r="I111" s="13">
        <v>32836</v>
      </c>
      <c r="J111" t="s">
        <v>34</v>
      </c>
      <c r="K111" t="s">
        <v>24</v>
      </c>
      <c r="L111" t="s">
        <v>25</v>
      </c>
      <c r="M111" t="s">
        <v>22</v>
      </c>
      <c r="N111">
        <v>2135</v>
      </c>
      <c r="P111" t="s">
        <v>26</v>
      </c>
      <c r="Q111" t="s">
        <v>27</v>
      </c>
      <c r="R111" t="s">
        <v>30</v>
      </c>
      <c r="S111" t="s">
        <v>40</v>
      </c>
      <c r="T111">
        <v>4.3</v>
      </c>
      <c r="U111">
        <v>5</v>
      </c>
      <c r="V111" s="13">
        <v>43475</v>
      </c>
      <c r="W111" s="11">
        <v>20</v>
      </c>
      <c r="X111" s="18" t="str">
        <f>INDEX(Position!$B:$B,MATCH(C111,Position!$A:$A,0))</f>
        <v>IT Support</v>
      </c>
      <c r="Y111" s="18" t="str">
        <f>INDEX(Department!$B:$B,MATCH(D111,Department!$A:$A,0))</f>
        <v>IT/IS</v>
      </c>
      <c r="Z111" s="18" t="str">
        <f>INDEX(Manager!$B:$B,MATCH(E111,Manager!$A:$A,0))</f>
        <v>Peter Monroe</v>
      </c>
      <c r="AA111" s="18">
        <f ca="1">INT(($AH$1-HR_Data[[#This Row],[DOB]])/365.25)</f>
        <v>33</v>
      </c>
      <c r="AB111" s="18" t="str">
        <f ca="1">IF(HR_Data[[#This Row],[Age]]&lt;20,"Below 20",IF(HR_Data[[#This Row],[Age]]&lt;30,"20-29",IF(HR_Data[[#This Row],[Age]]&lt;50,"30-49",IF(HR_Data[[#This Row],[Age]]&lt;60,"50-59","60 and Above"))))</f>
        <v>30-49</v>
      </c>
      <c r="AC111" s="18" t="str">
        <f>PROPER(HR_Data[[#This Row],[Sex]])</f>
        <v>Male</v>
      </c>
    </row>
    <row r="112" spans="1:29" x14ac:dyDescent="0.25">
      <c r="A112" t="s">
        <v>230</v>
      </c>
      <c r="B112">
        <v>10243</v>
      </c>
      <c r="C112" t="s">
        <v>502</v>
      </c>
      <c r="D112" t="s">
        <v>517</v>
      </c>
      <c r="E112">
        <v>10062</v>
      </c>
      <c r="F112" s="1">
        <v>41589</v>
      </c>
      <c r="G112" s="12">
        <v>53018</v>
      </c>
      <c r="H112" t="s">
        <v>468</v>
      </c>
      <c r="I112" s="13">
        <v>33773</v>
      </c>
      <c r="J112" t="s">
        <v>23</v>
      </c>
      <c r="K112" t="s">
        <v>24</v>
      </c>
      <c r="L112" t="s">
        <v>25</v>
      </c>
      <c r="M112" t="s">
        <v>22</v>
      </c>
      <c r="N112">
        <v>2451</v>
      </c>
      <c r="P112" t="s">
        <v>26</v>
      </c>
      <c r="Q112" t="s">
        <v>27</v>
      </c>
      <c r="R112" t="s">
        <v>39</v>
      </c>
      <c r="S112" t="s">
        <v>40</v>
      </c>
      <c r="T112">
        <v>4.3</v>
      </c>
      <c r="U112">
        <v>5</v>
      </c>
      <c r="V112" s="13">
        <v>43514</v>
      </c>
      <c r="W112" s="11">
        <v>7</v>
      </c>
      <c r="X112" s="18" t="str">
        <f>INDEX(Position!$B:$B,MATCH(C112,Position!$A:$A,0))</f>
        <v>Production Technician I</v>
      </c>
      <c r="Y112" s="18" t="str">
        <f>INDEX(Department!$B:$B,MATCH(D112,Department!$A:$A,0))</f>
        <v xml:space="preserve">Production        </v>
      </c>
      <c r="Z112" s="18" t="str">
        <f>INDEX(Manager!$B:$B,MATCH(E112,Manager!$A:$A,0))</f>
        <v>Ketsia Liebig</v>
      </c>
      <c r="AA112" s="18">
        <f ca="1">INT(($AH$1-HR_Data[[#This Row],[DOB]])/365.25)</f>
        <v>31</v>
      </c>
      <c r="AB112" s="18" t="str">
        <f ca="1">IF(HR_Data[[#This Row],[Age]]&lt;20,"Below 20",IF(HR_Data[[#This Row],[Age]]&lt;30,"20-29",IF(HR_Data[[#This Row],[Age]]&lt;50,"30-49",IF(HR_Data[[#This Row],[Age]]&lt;60,"50-59","60 and Above"))))</f>
        <v>30-49</v>
      </c>
      <c r="AC112" s="18" t="str">
        <f>PROPER(HR_Data[[#This Row],[Sex]])</f>
        <v>Female</v>
      </c>
    </row>
    <row r="113" spans="1:29" x14ac:dyDescent="0.25">
      <c r="A113" t="s">
        <v>231</v>
      </c>
      <c r="B113">
        <v>10031</v>
      </c>
      <c r="C113" t="s">
        <v>502</v>
      </c>
      <c r="D113" t="s">
        <v>517</v>
      </c>
      <c r="E113">
        <v>10114</v>
      </c>
      <c r="F113" s="1">
        <v>40735</v>
      </c>
      <c r="G113" s="12">
        <v>59892</v>
      </c>
      <c r="H113" t="s">
        <v>469</v>
      </c>
      <c r="I113" s="13">
        <v>25475</v>
      </c>
      <c r="J113" t="s">
        <v>48</v>
      </c>
      <c r="K113" t="s">
        <v>24</v>
      </c>
      <c r="L113" t="s">
        <v>63</v>
      </c>
      <c r="M113" t="s">
        <v>22</v>
      </c>
      <c r="N113">
        <v>2108</v>
      </c>
      <c r="P113" t="s">
        <v>26</v>
      </c>
      <c r="Q113" t="s">
        <v>27</v>
      </c>
      <c r="R113" t="s">
        <v>65</v>
      </c>
      <c r="S113" t="s">
        <v>31</v>
      </c>
      <c r="T113">
        <v>4.5</v>
      </c>
      <c r="U113">
        <v>4</v>
      </c>
      <c r="V113" s="13">
        <v>43514</v>
      </c>
      <c r="W113" s="11">
        <v>1</v>
      </c>
      <c r="X113" s="18" t="str">
        <f>INDEX(Position!$B:$B,MATCH(C113,Position!$A:$A,0))</f>
        <v>Production Technician I</v>
      </c>
      <c r="Y113" s="18" t="str">
        <f>INDEX(Department!$B:$B,MATCH(D113,Department!$A:$A,0))</f>
        <v xml:space="preserve">Production        </v>
      </c>
      <c r="Z113" s="18" t="str">
        <f>INDEX(Manager!$B:$B,MATCH(E113,Manager!$A:$A,0))</f>
        <v>Brannon Miller</v>
      </c>
      <c r="AA113" s="18">
        <f ca="1">INT(($AH$1-HR_Data[[#This Row],[DOB]])/365.25)</f>
        <v>53</v>
      </c>
      <c r="AB113" s="18" t="str">
        <f ca="1">IF(HR_Data[[#This Row],[Age]]&lt;20,"Below 20",IF(HR_Data[[#This Row],[Age]]&lt;30,"20-29",IF(HR_Data[[#This Row],[Age]]&lt;50,"30-49",IF(HR_Data[[#This Row],[Age]]&lt;60,"50-59","60 and Above"))))</f>
        <v>50-59</v>
      </c>
      <c r="AC113" s="18" t="str">
        <f>PROPER(HR_Data[[#This Row],[Sex]])</f>
        <v>Male</v>
      </c>
    </row>
    <row r="114" spans="1:29" x14ac:dyDescent="0.25">
      <c r="A114" t="s">
        <v>232</v>
      </c>
      <c r="B114">
        <v>10300</v>
      </c>
      <c r="C114" t="s">
        <v>503</v>
      </c>
      <c r="D114" t="s">
        <v>517</v>
      </c>
      <c r="E114">
        <v>10114</v>
      </c>
      <c r="F114" s="1">
        <v>40294</v>
      </c>
      <c r="G114" s="12">
        <v>68898</v>
      </c>
      <c r="H114" t="s">
        <v>469</v>
      </c>
      <c r="I114" s="13">
        <v>23662</v>
      </c>
      <c r="J114" t="s">
        <v>34</v>
      </c>
      <c r="K114" t="s">
        <v>24</v>
      </c>
      <c r="L114" t="s">
        <v>63</v>
      </c>
      <c r="M114" t="s">
        <v>22</v>
      </c>
      <c r="N114">
        <v>2128</v>
      </c>
      <c r="O114" s="13">
        <v>40693</v>
      </c>
      <c r="P114" t="s">
        <v>35</v>
      </c>
      <c r="Q114" t="s">
        <v>36</v>
      </c>
      <c r="R114" t="s">
        <v>65</v>
      </c>
      <c r="S114" t="s">
        <v>171</v>
      </c>
      <c r="T114">
        <v>3</v>
      </c>
      <c r="U114">
        <v>3</v>
      </c>
      <c r="V114" s="13">
        <v>40608</v>
      </c>
      <c r="W114" s="11">
        <v>10</v>
      </c>
      <c r="X114" s="18" t="str">
        <f>INDEX(Position!$B:$B,MATCH(C114,Position!$A:$A,0))</f>
        <v>Production Technician II</v>
      </c>
      <c r="Y114" s="18" t="str">
        <f>INDEX(Department!$B:$B,MATCH(D114,Department!$A:$A,0))</f>
        <v xml:space="preserve">Production        </v>
      </c>
      <c r="Z114" s="18" t="str">
        <f>INDEX(Manager!$B:$B,MATCH(E114,Manager!$A:$A,0))</f>
        <v>Brannon Miller</v>
      </c>
      <c r="AA114" s="18">
        <f ca="1">INT(($AH$1-HR_Data[[#This Row],[DOB]])/365.25)</f>
        <v>58</v>
      </c>
      <c r="AB114" s="18" t="str">
        <f ca="1">IF(HR_Data[[#This Row],[Age]]&lt;20,"Below 20",IF(HR_Data[[#This Row],[Age]]&lt;30,"20-29",IF(HR_Data[[#This Row],[Age]]&lt;50,"30-49",IF(HR_Data[[#This Row],[Age]]&lt;60,"50-59","60 and Above"))))</f>
        <v>50-59</v>
      </c>
      <c r="AC114" s="18" t="str">
        <f>PROPER(HR_Data[[#This Row],[Sex]])</f>
        <v>Male</v>
      </c>
    </row>
    <row r="115" spans="1:29" x14ac:dyDescent="0.25">
      <c r="A115" t="s">
        <v>233</v>
      </c>
      <c r="B115">
        <v>10101</v>
      </c>
      <c r="C115" t="s">
        <v>497</v>
      </c>
      <c r="D115" t="s">
        <v>516</v>
      </c>
      <c r="E115">
        <v>10250</v>
      </c>
      <c r="F115" s="1">
        <v>42009</v>
      </c>
      <c r="G115" s="12">
        <v>61242</v>
      </c>
      <c r="H115" t="s">
        <v>468</v>
      </c>
      <c r="I115" s="13">
        <v>29692</v>
      </c>
      <c r="J115" t="s">
        <v>117</v>
      </c>
      <c r="K115" t="s">
        <v>24</v>
      </c>
      <c r="L115" t="s">
        <v>25</v>
      </c>
      <c r="M115" t="s">
        <v>22</v>
      </c>
      <c r="N115">
        <v>2472</v>
      </c>
      <c r="P115" t="s">
        <v>26</v>
      </c>
      <c r="Q115" t="s">
        <v>27</v>
      </c>
      <c r="R115" t="s">
        <v>61</v>
      </c>
      <c r="S115" t="s">
        <v>40</v>
      </c>
      <c r="T115">
        <v>4.6100000000000003</v>
      </c>
      <c r="U115">
        <v>4</v>
      </c>
      <c r="V115" s="13">
        <v>43493</v>
      </c>
      <c r="W115" s="11">
        <v>11</v>
      </c>
      <c r="X115" s="18" t="str">
        <f>INDEX(Position!$B:$B,MATCH(C115,Position!$A:$A,0))</f>
        <v>IT Support</v>
      </c>
      <c r="Y115" s="18" t="str">
        <f>INDEX(Department!$B:$B,MATCH(D115,Department!$A:$A,0))</f>
        <v>IT/IS</v>
      </c>
      <c r="Z115" s="18" t="str">
        <f>INDEX(Manager!$B:$B,MATCH(E115,Manager!$A:$A,0))</f>
        <v>Peter Monroe</v>
      </c>
      <c r="AA115" s="18">
        <f ca="1">INT(($AH$1-HR_Data[[#This Row],[DOB]])/365.25)</f>
        <v>42</v>
      </c>
      <c r="AB115" s="18" t="str">
        <f ca="1">IF(HR_Data[[#This Row],[Age]]&lt;20,"Below 20",IF(HR_Data[[#This Row],[Age]]&lt;30,"20-29",IF(HR_Data[[#This Row],[Age]]&lt;50,"30-49",IF(HR_Data[[#This Row],[Age]]&lt;60,"50-59","60 and Above"))))</f>
        <v>30-49</v>
      </c>
      <c r="AC115" s="18" t="str">
        <f>PROPER(HR_Data[[#This Row],[Sex]])</f>
        <v>Female</v>
      </c>
    </row>
    <row r="116" spans="1:29" x14ac:dyDescent="0.25">
      <c r="A116" t="s">
        <v>234</v>
      </c>
      <c r="B116">
        <v>10237</v>
      </c>
      <c r="C116" t="s">
        <v>503</v>
      </c>
      <c r="D116" t="s">
        <v>517</v>
      </c>
      <c r="E116">
        <v>10252</v>
      </c>
      <c r="F116" s="1">
        <v>41771</v>
      </c>
      <c r="G116" s="12">
        <v>66825</v>
      </c>
      <c r="H116" t="s">
        <v>468</v>
      </c>
      <c r="I116" s="13">
        <v>31557</v>
      </c>
      <c r="J116" t="s">
        <v>34</v>
      </c>
      <c r="K116" t="s">
        <v>24</v>
      </c>
      <c r="L116" t="s">
        <v>25</v>
      </c>
      <c r="M116" t="s">
        <v>22</v>
      </c>
      <c r="N116">
        <v>1886</v>
      </c>
      <c r="P116" t="s">
        <v>26</v>
      </c>
      <c r="Q116" t="s">
        <v>27</v>
      </c>
      <c r="R116" t="s">
        <v>30</v>
      </c>
      <c r="S116" t="s">
        <v>40</v>
      </c>
      <c r="T116">
        <v>4.5999999999999996</v>
      </c>
      <c r="U116">
        <v>3</v>
      </c>
      <c r="V116" s="13">
        <v>43503</v>
      </c>
      <c r="W116" s="11">
        <v>20</v>
      </c>
      <c r="X116" s="18" t="str">
        <f>INDEX(Position!$B:$B,MATCH(C116,Position!$A:$A,0))</f>
        <v>Production Technician II</v>
      </c>
      <c r="Y116" s="18" t="str">
        <f>INDEX(Department!$B:$B,MATCH(D116,Department!$A:$A,0))</f>
        <v xml:space="preserve">Production        </v>
      </c>
      <c r="Z116" s="18" t="str">
        <f>INDEX(Manager!$B:$B,MATCH(E116,Manager!$A:$A,0))</f>
        <v>David Stanley</v>
      </c>
      <c r="AA116" s="18">
        <f ca="1">INT(($AH$1-HR_Data[[#This Row],[DOB]])/365.25)</f>
        <v>37</v>
      </c>
      <c r="AB116" s="18" t="str">
        <f ca="1">IF(HR_Data[[#This Row],[Age]]&lt;20,"Below 20",IF(HR_Data[[#This Row],[Age]]&lt;30,"20-29",IF(HR_Data[[#This Row],[Age]]&lt;50,"30-49",IF(HR_Data[[#This Row],[Age]]&lt;60,"50-59","60 and Above"))))</f>
        <v>30-49</v>
      </c>
      <c r="AC116" s="18" t="str">
        <f>PROPER(HR_Data[[#This Row],[Sex]])</f>
        <v>Female</v>
      </c>
    </row>
    <row r="117" spans="1:29" x14ac:dyDescent="0.25">
      <c r="A117" t="s">
        <v>235</v>
      </c>
      <c r="B117">
        <v>10051</v>
      </c>
      <c r="C117" t="s">
        <v>502</v>
      </c>
      <c r="D117" t="s">
        <v>517</v>
      </c>
      <c r="E117">
        <v>10252</v>
      </c>
      <c r="F117" s="1">
        <v>41092</v>
      </c>
      <c r="G117" s="12">
        <v>48285</v>
      </c>
      <c r="H117" t="s">
        <v>469</v>
      </c>
      <c r="I117" s="13">
        <v>28996</v>
      </c>
      <c r="J117" t="s">
        <v>34</v>
      </c>
      <c r="K117" t="s">
        <v>24</v>
      </c>
      <c r="L117" t="s">
        <v>25</v>
      </c>
      <c r="M117" t="s">
        <v>22</v>
      </c>
      <c r="N117">
        <v>2169</v>
      </c>
      <c r="P117" t="s">
        <v>26</v>
      </c>
      <c r="Q117" t="s">
        <v>27</v>
      </c>
      <c r="R117" t="s">
        <v>30</v>
      </c>
      <c r="S117" t="s">
        <v>40</v>
      </c>
      <c r="T117">
        <v>5</v>
      </c>
      <c r="U117">
        <v>3</v>
      </c>
      <c r="V117" s="13">
        <v>43479</v>
      </c>
      <c r="W117" s="11">
        <v>2</v>
      </c>
      <c r="X117" s="18" t="str">
        <f>INDEX(Position!$B:$B,MATCH(C117,Position!$A:$A,0))</f>
        <v>Production Technician I</v>
      </c>
      <c r="Y117" s="18" t="str">
        <f>INDEX(Department!$B:$B,MATCH(D117,Department!$A:$A,0))</f>
        <v xml:space="preserve">Production        </v>
      </c>
      <c r="Z117" s="18" t="str">
        <f>INDEX(Manager!$B:$B,MATCH(E117,Manager!$A:$A,0))</f>
        <v>David Stanley</v>
      </c>
      <c r="AA117" s="18">
        <f ca="1">INT(($AH$1-HR_Data[[#This Row],[DOB]])/365.25)</f>
        <v>44</v>
      </c>
      <c r="AB117" s="18" t="str">
        <f ca="1">IF(HR_Data[[#This Row],[Age]]&lt;20,"Below 20",IF(HR_Data[[#This Row],[Age]]&lt;30,"20-29",IF(HR_Data[[#This Row],[Age]]&lt;50,"30-49",IF(HR_Data[[#This Row],[Age]]&lt;60,"50-59","60 and Above"))))</f>
        <v>30-49</v>
      </c>
      <c r="AC117" s="18" t="str">
        <f>PROPER(HR_Data[[#This Row],[Sex]])</f>
        <v>Male</v>
      </c>
    </row>
    <row r="118" spans="1:29" x14ac:dyDescent="0.25">
      <c r="A118" t="s">
        <v>236</v>
      </c>
      <c r="B118">
        <v>10218</v>
      </c>
      <c r="C118" t="s">
        <v>503</v>
      </c>
      <c r="D118" t="s">
        <v>517</v>
      </c>
      <c r="E118">
        <v>10196</v>
      </c>
      <c r="F118" s="1">
        <v>41547</v>
      </c>
      <c r="G118" s="12">
        <v>66149</v>
      </c>
      <c r="H118" t="s">
        <v>468</v>
      </c>
      <c r="I118" s="13">
        <v>30658</v>
      </c>
      <c r="J118" t="s">
        <v>117</v>
      </c>
      <c r="K118" t="s">
        <v>24</v>
      </c>
      <c r="L118" t="s">
        <v>237</v>
      </c>
      <c r="M118" t="s">
        <v>22</v>
      </c>
      <c r="N118">
        <v>1824</v>
      </c>
      <c r="P118" t="s">
        <v>26</v>
      </c>
      <c r="Q118" t="s">
        <v>27</v>
      </c>
      <c r="R118" t="s">
        <v>51</v>
      </c>
      <c r="S118" t="s">
        <v>40</v>
      </c>
      <c r="T118">
        <v>4.4000000000000004</v>
      </c>
      <c r="U118">
        <v>5</v>
      </c>
      <c r="V118" s="13">
        <v>43517</v>
      </c>
      <c r="W118" s="11">
        <v>1</v>
      </c>
      <c r="X118" s="18" t="str">
        <f>INDEX(Position!$B:$B,MATCH(C118,Position!$A:$A,0))</f>
        <v>Production Technician II</v>
      </c>
      <c r="Y118" s="18" t="str">
        <f>INDEX(Department!$B:$B,MATCH(D118,Department!$A:$A,0))</f>
        <v xml:space="preserve">Production        </v>
      </c>
      <c r="Z118" s="18" t="str">
        <f>INDEX(Manager!$B:$B,MATCH(E118,Manager!$A:$A,0))</f>
        <v>Kissy Sullivan</v>
      </c>
      <c r="AA118" s="18">
        <f ca="1">INT(($AH$1-HR_Data[[#This Row],[DOB]])/365.25)</f>
        <v>39</v>
      </c>
      <c r="AB118" s="18" t="str">
        <f ca="1">IF(HR_Data[[#This Row],[Age]]&lt;20,"Below 20",IF(HR_Data[[#This Row],[Age]]&lt;30,"20-29",IF(HR_Data[[#This Row],[Age]]&lt;50,"30-49",IF(HR_Data[[#This Row],[Age]]&lt;60,"50-59","60 and Above"))))</f>
        <v>30-49</v>
      </c>
      <c r="AC118" s="18" t="str">
        <f>PROPER(HR_Data[[#This Row],[Sex]])</f>
        <v>Female</v>
      </c>
    </row>
    <row r="119" spans="1:29" x14ac:dyDescent="0.25">
      <c r="A119" t="s">
        <v>238</v>
      </c>
      <c r="B119">
        <v>10256</v>
      </c>
      <c r="C119" t="s">
        <v>502</v>
      </c>
      <c r="D119" t="s">
        <v>517</v>
      </c>
      <c r="E119">
        <v>10196</v>
      </c>
      <c r="F119" s="1">
        <v>41505</v>
      </c>
      <c r="G119" s="12">
        <v>49256</v>
      </c>
      <c r="H119" t="s">
        <v>468</v>
      </c>
      <c r="I119" s="13">
        <v>27311</v>
      </c>
      <c r="J119" t="s">
        <v>34</v>
      </c>
      <c r="K119" t="s">
        <v>24</v>
      </c>
      <c r="L119" t="s">
        <v>92</v>
      </c>
      <c r="M119" t="s">
        <v>22</v>
      </c>
      <c r="N119">
        <v>1864</v>
      </c>
      <c r="P119" t="s">
        <v>26</v>
      </c>
      <c r="Q119" t="s">
        <v>27</v>
      </c>
      <c r="R119" t="s">
        <v>30</v>
      </c>
      <c r="S119" t="s">
        <v>40</v>
      </c>
      <c r="T119">
        <v>4.0999999999999996</v>
      </c>
      <c r="U119">
        <v>5</v>
      </c>
      <c r="V119" s="13">
        <v>43511</v>
      </c>
      <c r="W119" s="11">
        <v>3</v>
      </c>
      <c r="X119" s="18" t="str">
        <f>INDEX(Position!$B:$B,MATCH(C119,Position!$A:$A,0))</f>
        <v>Production Technician I</v>
      </c>
      <c r="Y119" s="18" t="str">
        <f>INDEX(Department!$B:$B,MATCH(D119,Department!$A:$A,0))</f>
        <v xml:space="preserve">Production        </v>
      </c>
      <c r="Z119" s="18" t="str">
        <f>INDEX(Manager!$B:$B,MATCH(E119,Manager!$A:$A,0))</f>
        <v>Kissy Sullivan</v>
      </c>
      <c r="AA119" s="18">
        <f ca="1">INT(($AH$1-HR_Data[[#This Row],[DOB]])/365.25)</f>
        <v>48</v>
      </c>
      <c r="AB119" s="18" t="str">
        <f ca="1">IF(HR_Data[[#This Row],[Age]]&lt;20,"Below 20",IF(HR_Data[[#This Row],[Age]]&lt;30,"20-29",IF(HR_Data[[#This Row],[Age]]&lt;50,"30-49",IF(HR_Data[[#This Row],[Age]]&lt;60,"50-59","60 and Above"))))</f>
        <v>30-49</v>
      </c>
      <c r="AC119" s="18" t="str">
        <f>PROPER(HR_Data[[#This Row],[Sex]])</f>
        <v>Female</v>
      </c>
    </row>
    <row r="120" spans="1:29" x14ac:dyDescent="0.25">
      <c r="A120" t="s">
        <v>239</v>
      </c>
      <c r="B120">
        <v>10098</v>
      </c>
      <c r="C120" t="s">
        <v>501</v>
      </c>
      <c r="D120" t="s">
        <v>517</v>
      </c>
      <c r="E120">
        <v>10175</v>
      </c>
      <c r="F120" s="1">
        <v>42157</v>
      </c>
      <c r="G120" s="12">
        <v>62957</v>
      </c>
      <c r="H120" t="s">
        <v>469</v>
      </c>
      <c r="I120" s="13">
        <v>29778</v>
      </c>
      <c r="J120" t="s">
        <v>48</v>
      </c>
      <c r="K120" t="s">
        <v>24</v>
      </c>
      <c r="L120" t="s">
        <v>25</v>
      </c>
      <c r="M120" t="s">
        <v>22</v>
      </c>
      <c r="N120">
        <v>1752</v>
      </c>
      <c r="P120" t="s">
        <v>26</v>
      </c>
      <c r="Q120" t="s">
        <v>27</v>
      </c>
      <c r="R120" t="s">
        <v>61</v>
      </c>
      <c r="S120" t="s">
        <v>40</v>
      </c>
      <c r="T120">
        <v>4.63</v>
      </c>
      <c r="U120">
        <v>3</v>
      </c>
      <c r="V120" s="13">
        <v>43469</v>
      </c>
      <c r="W120" s="11">
        <v>2</v>
      </c>
      <c r="X120" s="18" t="str">
        <f>INDEX(Position!$B:$B,MATCH(C120,Position!$A:$A,0))</f>
        <v>Production Manager</v>
      </c>
      <c r="Y120" s="18" t="str">
        <f>INDEX(Department!$B:$B,MATCH(D120,Department!$A:$A,0))</f>
        <v xml:space="preserve">Production        </v>
      </c>
      <c r="Z120" s="18" t="str">
        <f>INDEX(Manager!$B:$B,MATCH(E120,Manager!$A:$A,0))</f>
        <v>Janet King</v>
      </c>
      <c r="AA120" s="18">
        <f ca="1">INT(($AH$1-HR_Data[[#This Row],[DOB]])/365.25)</f>
        <v>42</v>
      </c>
      <c r="AB120" s="18" t="str">
        <f ca="1">IF(HR_Data[[#This Row],[Age]]&lt;20,"Below 20",IF(HR_Data[[#This Row],[Age]]&lt;30,"20-29",IF(HR_Data[[#This Row],[Age]]&lt;50,"30-49",IF(HR_Data[[#This Row],[Age]]&lt;60,"50-59","60 and Above"))))</f>
        <v>30-49</v>
      </c>
      <c r="AC120" s="18" t="str">
        <f>PROPER(HR_Data[[#This Row],[Sex]])</f>
        <v>Male</v>
      </c>
    </row>
    <row r="121" spans="1:29" x14ac:dyDescent="0.25">
      <c r="A121" t="s">
        <v>240</v>
      </c>
      <c r="B121">
        <v>10059</v>
      </c>
      <c r="C121" t="s">
        <v>502</v>
      </c>
      <c r="D121" t="s">
        <v>517</v>
      </c>
      <c r="E121">
        <v>10265</v>
      </c>
      <c r="F121" s="1">
        <v>40595</v>
      </c>
      <c r="G121" s="12">
        <v>63813</v>
      </c>
      <c r="H121" t="s">
        <v>468</v>
      </c>
      <c r="I121" s="13">
        <v>30457</v>
      </c>
      <c r="J121" t="s">
        <v>48</v>
      </c>
      <c r="K121" t="s">
        <v>24</v>
      </c>
      <c r="L121" t="s">
        <v>25</v>
      </c>
      <c r="M121" t="s">
        <v>22</v>
      </c>
      <c r="N121">
        <v>2176</v>
      </c>
      <c r="O121" s="13">
        <v>41650</v>
      </c>
      <c r="P121" t="s">
        <v>173</v>
      </c>
      <c r="Q121" t="s">
        <v>36</v>
      </c>
      <c r="R121" t="s">
        <v>97</v>
      </c>
      <c r="S121" t="s">
        <v>40</v>
      </c>
      <c r="T121">
        <v>5</v>
      </c>
      <c r="U121">
        <v>5</v>
      </c>
      <c r="V121" s="13">
        <v>41428</v>
      </c>
      <c r="W121" s="11">
        <v>17</v>
      </c>
      <c r="X121" s="18" t="str">
        <f>INDEX(Position!$B:$B,MATCH(C121,Position!$A:$A,0))</f>
        <v>Production Technician I</v>
      </c>
      <c r="Y121" s="18" t="str">
        <f>INDEX(Department!$B:$B,MATCH(D121,Department!$A:$A,0))</f>
        <v xml:space="preserve">Production        </v>
      </c>
      <c r="Z121" s="18" t="str">
        <f>INDEX(Manager!$B:$B,MATCH(E121,Manager!$A:$A,0))</f>
        <v>Kelley Spirea</v>
      </c>
      <c r="AA121" s="18">
        <f ca="1">INT(($AH$1-HR_Data[[#This Row],[DOB]])/365.25)</f>
        <v>40</v>
      </c>
      <c r="AB121" s="18" t="str">
        <f ca="1">IF(HR_Data[[#This Row],[Age]]&lt;20,"Below 20",IF(HR_Data[[#This Row],[Age]]&lt;30,"20-29",IF(HR_Data[[#This Row],[Age]]&lt;50,"30-49",IF(HR_Data[[#This Row],[Age]]&lt;60,"50-59","60 and Above"))))</f>
        <v>30-49</v>
      </c>
      <c r="AC121" s="18" t="str">
        <f>PROPER(HR_Data[[#This Row],[Sex]])</f>
        <v>Female</v>
      </c>
    </row>
    <row r="122" spans="1:29" x14ac:dyDescent="0.25">
      <c r="A122" t="s">
        <v>241</v>
      </c>
      <c r="B122">
        <v>10234</v>
      </c>
      <c r="C122" t="s">
        <v>483</v>
      </c>
      <c r="D122" t="s">
        <v>516</v>
      </c>
      <c r="E122">
        <v>10197</v>
      </c>
      <c r="F122" s="1">
        <v>42845</v>
      </c>
      <c r="G122" s="12">
        <v>99020</v>
      </c>
      <c r="H122" t="s">
        <v>469</v>
      </c>
      <c r="I122" s="13">
        <v>32689</v>
      </c>
      <c r="J122" t="s">
        <v>34</v>
      </c>
      <c r="K122" t="s">
        <v>24</v>
      </c>
      <c r="L122" t="s">
        <v>63</v>
      </c>
      <c r="M122" t="s">
        <v>22</v>
      </c>
      <c r="N122">
        <v>2134</v>
      </c>
      <c r="P122" t="s">
        <v>26</v>
      </c>
      <c r="Q122" t="s">
        <v>27</v>
      </c>
      <c r="R122" t="s">
        <v>39</v>
      </c>
      <c r="S122" t="s">
        <v>40</v>
      </c>
      <c r="T122">
        <v>4.2</v>
      </c>
      <c r="U122">
        <v>5</v>
      </c>
      <c r="V122" s="13">
        <v>43493</v>
      </c>
      <c r="W122" s="11">
        <v>8</v>
      </c>
      <c r="X122" s="18" t="str">
        <f>INDEX(Position!$B:$B,MATCH(C122,Position!$A:$A,0))</f>
        <v>BI Developer</v>
      </c>
      <c r="Y122" s="18" t="str">
        <f>INDEX(Department!$B:$B,MATCH(D122,Department!$A:$A,0))</f>
        <v>IT/IS</v>
      </c>
      <c r="Z122" s="18" t="str">
        <f>INDEX(Manager!$B:$B,MATCH(E122,Manager!$A:$A,0))</f>
        <v>Brian Champaigne</v>
      </c>
      <c r="AA122" s="18">
        <f ca="1">INT(($AH$1-HR_Data[[#This Row],[DOB]])/365.25)</f>
        <v>34</v>
      </c>
      <c r="AB122" s="18" t="str">
        <f ca="1">IF(HR_Data[[#This Row],[Age]]&lt;20,"Below 20",IF(HR_Data[[#This Row],[Age]]&lt;30,"20-29",IF(HR_Data[[#This Row],[Age]]&lt;50,"30-49",IF(HR_Data[[#This Row],[Age]]&lt;60,"50-59","60 and Above"))))</f>
        <v>30-49</v>
      </c>
      <c r="AC122" s="18" t="str">
        <f>PROPER(HR_Data[[#This Row],[Sex]])</f>
        <v>Male</v>
      </c>
    </row>
    <row r="123" spans="1:29" x14ac:dyDescent="0.25">
      <c r="A123" t="s">
        <v>242</v>
      </c>
      <c r="B123">
        <v>10109</v>
      </c>
      <c r="C123" t="s">
        <v>482</v>
      </c>
      <c r="D123" t="s">
        <v>518</v>
      </c>
      <c r="E123">
        <v>10188</v>
      </c>
      <c r="F123" s="1">
        <v>40975</v>
      </c>
      <c r="G123" s="12">
        <v>71707</v>
      </c>
      <c r="H123" t="s">
        <v>469</v>
      </c>
      <c r="I123" s="13">
        <v>25243</v>
      </c>
      <c r="J123" t="s">
        <v>23</v>
      </c>
      <c r="K123" t="s">
        <v>24</v>
      </c>
      <c r="L123" t="s">
        <v>78</v>
      </c>
      <c r="M123" t="s">
        <v>243</v>
      </c>
      <c r="N123">
        <v>37129</v>
      </c>
      <c r="O123" s="13">
        <v>41943</v>
      </c>
      <c r="P123" t="s">
        <v>142</v>
      </c>
      <c r="Q123" t="s">
        <v>36</v>
      </c>
      <c r="R123" t="s">
        <v>30</v>
      </c>
      <c r="S123" t="s">
        <v>40</v>
      </c>
      <c r="T123">
        <v>4.5</v>
      </c>
      <c r="U123">
        <v>5</v>
      </c>
      <c r="V123" s="13">
        <v>41306</v>
      </c>
      <c r="W123" s="11">
        <v>20</v>
      </c>
      <c r="X123" s="18" t="str">
        <f>INDEX(Position!$B:$B,MATCH(C123,Position!$A:$A,0))</f>
        <v>Area Sales Manager</v>
      </c>
      <c r="Y123" s="18" t="str">
        <f>INDEX(Department!$B:$B,MATCH(D123,Department!$A:$A,0))</f>
        <v>Sales</v>
      </c>
      <c r="Z123" s="18" t="str">
        <f>INDEX(Manager!$B:$B,MATCH(E123,Manager!$A:$A,0))</f>
        <v>John Smith</v>
      </c>
      <c r="AA123" s="18">
        <f ca="1">INT(($AH$1-HR_Data[[#This Row],[DOB]])/365.25)</f>
        <v>54</v>
      </c>
      <c r="AB123" s="18" t="str">
        <f ca="1">IF(HR_Data[[#This Row],[Age]]&lt;20,"Below 20",IF(HR_Data[[#This Row],[Age]]&lt;30,"20-29",IF(HR_Data[[#This Row],[Age]]&lt;50,"30-49",IF(HR_Data[[#This Row],[Age]]&lt;60,"50-59","60 and Above"))))</f>
        <v>50-59</v>
      </c>
      <c r="AC123" s="18" t="str">
        <f>PROPER(HR_Data[[#This Row],[Sex]])</f>
        <v>Male</v>
      </c>
    </row>
    <row r="124" spans="1:29" x14ac:dyDescent="0.25">
      <c r="A124" t="s">
        <v>244</v>
      </c>
      <c r="B124">
        <v>10125</v>
      </c>
      <c r="C124" t="s">
        <v>502</v>
      </c>
      <c r="D124" t="s">
        <v>517</v>
      </c>
      <c r="E124">
        <v>10026</v>
      </c>
      <c r="F124" s="1">
        <v>40875</v>
      </c>
      <c r="G124" s="12">
        <v>54828</v>
      </c>
      <c r="H124" t="s">
        <v>468</v>
      </c>
      <c r="I124" s="13">
        <v>28207</v>
      </c>
      <c r="J124" t="s">
        <v>34</v>
      </c>
      <c r="K124" t="s">
        <v>24</v>
      </c>
      <c r="L124" t="s">
        <v>25</v>
      </c>
      <c r="M124" t="s">
        <v>22</v>
      </c>
      <c r="N124">
        <v>2127</v>
      </c>
      <c r="P124" t="s">
        <v>26</v>
      </c>
      <c r="Q124" t="s">
        <v>27</v>
      </c>
      <c r="R124" t="s">
        <v>51</v>
      </c>
      <c r="S124" t="s">
        <v>40</v>
      </c>
      <c r="T124">
        <v>4.2</v>
      </c>
      <c r="U124">
        <v>4</v>
      </c>
      <c r="V124" s="13">
        <v>43518</v>
      </c>
      <c r="W124" s="11">
        <v>13</v>
      </c>
      <c r="X124" s="18" t="str">
        <f>INDEX(Position!$B:$B,MATCH(C124,Position!$A:$A,0))</f>
        <v>Production Technician I</v>
      </c>
      <c r="Y124" s="18" t="str">
        <f>INDEX(Department!$B:$B,MATCH(D124,Department!$A:$A,0))</f>
        <v xml:space="preserve">Production        </v>
      </c>
      <c r="Z124" s="18" t="str">
        <f>INDEX(Manager!$B:$B,MATCH(E124,Manager!$A:$A,0))</f>
        <v>Michael Albert</v>
      </c>
      <c r="AA124" s="18">
        <f ca="1">INT(($AH$1-HR_Data[[#This Row],[DOB]])/365.25)</f>
        <v>46</v>
      </c>
      <c r="AB124" s="18" t="str">
        <f ca="1">IF(HR_Data[[#This Row],[Age]]&lt;20,"Below 20",IF(HR_Data[[#This Row],[Age]]&lt;30,"20-29",IF(HR_Data[[#This Row],[Age]]&lt;50,"30-49",IF(HR_Data[[#This Row],[Age]]&lt;60,"50-59","60 and Above"))))</f>
        <v>30-49</v>
      </c>
      <c r="AC124" s="18" t="str">
        <f>PROPER(HR_Data[[#This Row],[Sex]])</f>
        <v>Female</v>
      </c>
    </row>
    <row r="125" spans="1:29" x14ac:dyDescent="0.25">
      <c r="A125" t="s">
        <v>245</v>
      </c>
      <c r="B125">
        <v>10074</v>
      </c>
      <c r="C125" t="s">
        <v>503</v>
      </c>
      <c r="D125" t="s">
        <v>517</v>
      </c>
      <c r="E125">
        <v>10265</v>
      </c>
      <c r="F125" s="1">
        <v>41589</v>
      </c>
      <c r="G125" s="12">
        <v>64246</v>
      </c>
      <c r="H125" t="s">
        <v>469</v>
      </c>
      <c r="I125" s="13">
        <v>32365</v>
      </c>
      <c r="J125" t="s">
        <v>23</v>
      </c>
      <c r="K125" t="s">
        <v>24</v>
      </c>
      <c r="L125" t="s">
        <v>25</v>
      </c>
      <c r="M125" t="s">
        <v>22</v>
      </c>
      <c r="N125">
        <v>2155</v>
      </c>
      <c r="P125" t="s">
        <v>26</v>
      </c>
      <c r="Q125" t="s">
        <v>27</v>
      </c>
      <c r="R125" t="s">
        <v>30</v>
      </c>
      <c r="S125" t="s">
        <v>40</v>
      </c>
      <c r="T125">
        <v>5</v>
      </c>
      <c r="U125">
        <v>3</v>
      </c>
      <c r="V125" s="13">
        <v>43473</v>
      </c>
      <c r="W125" s="11">
        <v>20</v>
      </c>
      <c r="X125" s="18" t="str">
        <f>INDEX(Position!$B:$B,MATCH(C125,Position!$A:$A,0))</f>
        <v>Production Technician II</v>
      </c>
      <c r="Y125" s="18" t="str">
        <f>INDEX(Department!$B:$B,MATCH(D125,Department!$A:$A,0))</f>
        <v xml:space="preserve">Production        </v>
      </c>
      <c r="Z125" s="18" t="str">
        <f>INDEX(Manager!$B:$B,MATCH(E125,Manager!$A:$A,0))</f>
        <v>Kelley Spirea</v>
      </c>
      <c r="AA125" s="18">
        <f ca="1">INT(($AH$1-HR_Data[[#This Row],[DOB]])/365.25)</f>
        <v>34</v>
      </c>
      <c r="AB125" s="18" t="str">
        <f ca="1">IF(HR_Data[[#This Row],[Age]]&lt;20,"Below 20",IF(HR_Data[[#This Row],[Age]]&lt;30,"20-29",IF(HR_Data[[#This Row],[Age]]&lt;50,"30-49",IF(HR_Data[[#This Row],[Age]]&lt;60,"50-59","60 and Above"))))</f>
        <v>30-49</v>
      </c>
      <c r="AC125" s="18" t="str">
        <f>PROPER(HR_Data[[#This Row],[Sex]])</f>
        <v>Male</v>
      </c>
    </row>
    <row r="126" spans="1:29" x14ac:dyDescent="0.25">
      <c r="A126" t="s">
        <v>246</v>
      </c>
      <c r="B126">
        <v>10097</v>
      </c>
      <c r="C126" t="s">
        <v>502</v>
      </c>
      <c r="D126" t="s">
        <v>517</v>
      </c>
      <c r="E126">
        <v>10069</v>
      </c>
      <c r="F126" s="1">
        <v>40917</v>
      </c>
      <c r="G126" s="12">
        <v>52177</v>
      </c>
      <c r="H126" t="s">
        <v>468</v>
      </c>
      <c r="I126" s="13">
        <v>19224</v>
      </c>
      <c r="J126" t="s">
        <v>23</v>
      </c>
      <c r="K126" t="s">
        <v>24</v>
      </c>
      <c r="L126" t="s">
        <v>25</v>
      </c>
      <c r="M126" t="s">
        <v>22</v>
      </c>
      <c r="N126">
        <v>2324</v>
      </c>
      <c r="O126" s="13">
        <v>42353</v>
      </c>
      <c r="P126" t="s">
        <v>110</v>
      </c>
      <c r="Q126" t="s">
        <v>36</v>
      </c>
      <c r="R126" t="s">
        <v>97</v>
      </c>
      <c r="S126" t="s">
        <v>40</v>
      </c>
      <c r="T126">
        <v>4.6399999999999997</v>
      </c>
      <c r="U126">
        <v>4</v>
      </c>
      <c r="V126" s="13">
        <v>42126</v>
      </c>
      <c r="W126" s="11">
        <v>8</v>
      </c>
      <c r="X126" s="18" t="str">
        <f>INDEX(Position!$B:$B,MATCH(C126,Position!$A:$A,0))</f>
        <v>Production Technician I</v>
      </c>
      <c r="Y126" s="18" t="str">
        <f>INDEX(Department!$B:$B,MATCH(D126,Department!$A:$A,0))</f>
        <v xml:space="preserve">Production        </v>
      </c>
      <c r="Z126" s="18" t="str">
        <f>INDEX(Manager!$B:$B,MATCH(E126,Manager!$A:$A,0))</f>
        <v>Webster Butler</v>
      </c>
      <c r="AA126" s="18">
        <f ca="1">INT(($AH$1-HR_Data[[#This Row],[DOB]])/365.25)</f>
        <v>70</v>
      </c>
      <c r="AB126" s="18" t="str">
        <f ca="1">IF(HR_Data[[#This Row],[Age]]&lt;20,"Below 20",IF(HR_Data[[#This Row],[Age]]&lt;30,"20-29",IF(HR_Data[[#This Row],[Age]]&lt;50,"30-49",IF(HR_Data[[#This Row],[Age]]&lt;60,"50-59","60 and Above"))))</f>
        <v>60 and Above</v>
      </c>
      <c r="AC126" s="18" t="str">
        <f>PROPER(HR_Data[[#This Row],[Sex]])</f>
        <v>Female</v>
      </c>
    </row>
    <row r="127" spans="1:29" x14ac:dyDescent="0.25">
      <c r="A127" t="s">
        <v>247</v>
      </c>
      <c r="B127">
        <v>10007</v>
      </c>
      <c r="C127" t="s">
        <v>502</v>
      </c>
      <c r="D127" t="s">
        <v>517</v>
      </c>
      <c r="E127">
        <v>10002</v>
      </c>
      <c r="F127" s="1">
        <v>41771</v>
      </c>
      <c r="G127" s="12">
        <v>62065</v>
      </c>
      <c r="H127" t="s">
        <v>468</v>
      </c>
      <c r="I127" s="13">
        <v>27151</v>
      </c>
      <c r="J127" t="s">
        <v>34</v>
      </c>
      <c r="K127" t="s">
        <v>24</v>
      </c>
      <c r="L127" t="s">
        <v>25</v>
      </c>
      <c r="M127" t="s">
        <v>22</v>
      </c>
      <c r="N127">
        <v>1886</v>
      </c>
      <c r="P127" t="s">
        <v>26</v>
      </c>
      <c r="Q127" t="s">
        <v>27</v>
      </c>
      <c r="R127" t="s">
        <v>97</v>
      </c>
      <c r="S127" t="s">
        <v>31</v>
      </c>
      <c r="T127">
        <v>4.76</v>
      </c>
      <c r="U127">
        <v>4</v>
      </c>
      <c r="V127" s="13">
        <v>43511</v>
      </c>
      <c r="W127" s="11">
        <v>5</v>
      </c>
      <c r="X127" s="18" t="str">
        <f>INDEX(Position!$B:$B,MATCH(C127,Position!$A:$A,0))</f>
        <v>Production Technician I</v>
      </c>
      <c r="Y127" s="18" t="str">
        <f>INDEX(Department!$B:$B,MATCH(D127,Department!$A:$A,0))</f>
        <v xml:space="preserve">Production        </v>
      </c>
      <c r="Z127" s="18" t="str">
        <f>INDEX(Manager!$B:$B,MATCH(E127,Manager!$A:$A,0))</f>
        <v>Amy Dunn</v>
      </c>
      <c r="AA127" s="18">
        <f ca="1">INT(($AH$1-HR_Data[[#This Row],[DOB]])/365.25)</f>
        <v>49</v>
      </c>
      <c r="AB127" s="18" t="str">
        <f ca="1">IF(HR_Data[[#This Row],[Age]]&lt;20,"Below 20",IF(HR_Data[[#This Row],[Age]]&lt;30,"20-29",IF(HR_Data[[#This Row],[Age]]&lt;50,"30-49",IF(HR_Data[[#This Row],[Age]]&lt;60,"50-59","60 and Above"))))</f>
        <v>30-49</v>
      </c>
      <c r="AC127" s="18" t="str">
        <f>PROPER(HR_Data[[#This Row],[Sex]])</f>
        <v>Female</v>
      </c>
    </row>
    <row r="128" spans="1:29" x14ac:dyDescent="0.25">
      <c r="A128" t="s">
        <v>248</v>
      </c>
      <c r="B128">
        <v>10129</v>
      </c>
      <c r="C128" t="s">
        <v>502</v>
      </c>
      <c r="D128" t="s">
        <v>517</v>
      </c>
      <c r="E128">
        <v>10062</v>
      </c>
      <c r="F128" s="1">
        <v>41134</v>
      </c>
      <c r="G128" s="12">
        <v>46998</v>
      </c>
      <c r="H128" t="s">
        <v>469</v>
      </c>
      <c r="I128" s="13">
        <v>30685</v>
      </c>
      <c r="J128" t="s">
        <v>23</v>
      </c>
      <c r="K128" t="s">
        <v>24</v>
      </c>
      <c r="L128" t="s">
        <v>25</v>
      </c>
      <c r="M128" t="s">
        <v>22</v>
      </c>
      <c r="N128">
        <v>2149</v>
      </c>
      <c r="P128" t="s">
        <v>26</v>
      </c>
      <c r="Q128" t="s">
        <v>27</v>
      </c>
      <c r="R128" t="s">
        <v>51</v>
      </c>
      <c r="S128" t="s">
        <v>40</v>
      </c>
      <c r="T128">
        <v>4.17</v>
      </c>
      <c r="U128">
        <v>4</v>
      </c>
      <c r="V128" s="13">
        <v>43507</v>
      </c>
      <c r="W128" s="11">
        <v>1</v>
      </c>
      <c r="X128" s="18" t="str">
        <f>INDEX(Position!$B:$B,MATCH(C128,Position!$A:$A,0))</f>
        <v>Production Technician I</v>
      </c>
      <c r="Y128" s="18" t="str">
        <f>INDEX(Department!$B:$B,MATCH(D128,Department!$A:$A,0))</f>
        <v xml:space="preserve">Production        </v>
      </c>
      <c r="Z128" s="18" t="str">
        <f>INDEX(Manager!$B:$B,MATCH(E128,Manager!$A:$A,0))</f>
        <v>Ketsia Liebig</v>
      </c>
      <c r="AA128" s="18">
        <f ca="1">INT(($AH$1-HR_Data[[#This Row],[DOB]])/365.25)</f>
        <v>39</v>
      </c>
      <c r="AB128" s="18" t="str">
        <f ca="1">IF(HR_Data[[#This Row],[Age]]&lt;20,"Below 20",IF(HR_Data[[#This Row],[Age]]&lt;30,"20-29",IF(HR_Data[[#This Row],[Age]]&lt;50,"30-49",IF(HR_Data[[#This Row],[Age]]&lt;60,"50-59","60 and Above"))))</f>
        <v>30-49</v>
      </c>
      <c r="AC128" s="18" t="str">
        <f>PROPER(HR_Data[[#This Row],[Sex]])</f>
        <v>Male</v>
      </c>
    </row>
    <row r="129" spans="1:29" x14ac:dyDescent="0.25">
      <c r="A129" t="s">
        <v>249</v>
      </c>
      <c r="B129">
        <v>10075</v>
      </c>
      <c r="C129" t="s">
        <v>503</v>
      </c>
      <c r="D129" t="s">
        <v>517</v>
      </c>
      <c r="E129">
        <v>10265</v>
      </c>
      <c r="F129" s="1">
        <v>40553</v>
      </c>
      <c r="G129" s="12">
        <v>68099</v>
      </c>
      <c r="H129" t="s">
        <v>468</v>
      </c>
      <c r="I129" s="13">
        <v>26538</v>
      </c>
      <c r="J129" t="s">
        <v>23</v>
      </c>
      <c r="K129" t="s">
        <v>24</v>
      </c>
      <c r="L129" t="s">
        <v>25</v>
      </c>
      <c r="M129" t="s">
        <v>22</v>
      </c>
      <c r="N129">
        <v>2021</v>
      </c>
      <c r="O129" s="13">
        <v>41443</v>
      </c>
      <c r="P129" t="s">
        <v>43</v>
      </c>
      <c r="Q129" t="s">
        <v>36</v>
      </c>
      <c r="R129" t="s">
        <v>97</v>
      </c>
      <c r="S129" t="s">
        <v>40</v>
      </c>
      <c r="T129">
        <v>5</v>
      </c>
      <c r="U129">
        <v>3</v>
      </c>
      <c r="V129" s="13">
        <v>41304</v>
      </c>
      <c r="W129" s="11">
        <v>15</v>
      </c>
      <c r="X129" s="18" t="str">
        <f>INDEX(Position!$B:$B,MATCH(C129,Position!$A:$A,0))</f>
        <v>Production Technician II</v>
      </c>
      <c r="Y129" s="18" t="str">
        <f>INDEX(Department!$B:$B,MATCH(D129,Department!$A:$A,0))</f>
        <v xml:space="preserve">Production        </v>
      </c>
      <c r="Z129" s="18" t="str">
        <f>INDEX(Manager!$B:$B,MATCH(E129,Manager!$A:$A,0))</f>
        <v>Kelley Spirea</v>
      </c>
      <c r="AA129" s="18">
        <f ca="1">INT(($AH$1-HR_Data[[#This Row],[DOB]])/365.25)</f>
        <v>50</v>
      </c>
      <c r="AB129" s="18" t="str">
        <f ca="1">IF(HR_Data[[#This Row],[Age]]&lt;20,"Below 20",IF(HR_Data[[#This Row],[Age]]&lt;30,"20-29",IF(HR_Data[[#This Row],[Age]]&lt;50,"30-49",IF(HR_Data[[#This Row],[Age]]&lt;60,"50-59","60 and Above"))))</f>
        <v>50-59</v>
      </c>
      <c r="AC129" s="18" t="str">
        <f>PROPER(HR_Data[[#This Row],[Sex]])</f>
        <v>Female</v>
      </c>
    </row>
    <row r="130" spans="1:29" x14ac:dyDescent="0.25">
      <c r="A130" t="s">
        <v>250</v>
      </c>
      <c r="B130">
        <v>10167</v>
      </c>
      <c r="C130" t="s">
        <v>482</v>
      </c>
      <c r="D130" t="s">
        <v>518</v>
      </c>
      <c r="E130">
        <v>10188</v>
      </c>
      <c r="F130" s="1">
        <v>41869</v>
      </c>
      <c r="G130" s="12">
        <v>70545</v>
      </c>
      <c r="H130" t="s">
        <v>469</v>
      </c>
      <c r="I130" s="13">
        <v>32400</v>
      </c>
      <c r="J130" t="s">
        <v>34</v>
      </c>
      <c r="K130" t="s">
        <v>24</v>
      </c>
      <c r="L130" t="s">
        <v>237</v>
      </c>
      <c r="M130" t="s">
        <v>251</v>
      </c>
      <c r="N130">
        <v>3062</v>
      </c>
      <c r="P130" t="s">
        <v>26</v>
      </c>
      <c r="Q130" t="s">
        <v>27</v>
      </c>
      <c r="R130" t="s">
        <v>39</v>
      </c>
      <c r="S130" t="s">
        <v>40</v>
      </c>
      <c r="T130">
        <v>3.6</v>
      </c>
      <c r="U130">
        <v>5</v>
      </c>
      <c r="V130" s="13">
        <v>43495</v>
      </c>
      <c r="W130" s="11">
        <v>9</v>
      </c>
      <c r="X130" s="18" t="str">
        <f>INDEX(Position!$B:$B,MATCH(C130,Position!$A:$A,0))</f>
        <v>Area Sales Manager</v>
      </c>
      <c r="Y130" s="18" t="str">
        <f>INDEX(Department!$B:$B,MATCH(D130,Department!$A:$A,0))</f>
        <v>Sales</v>
      </c>
      <c r="Z130" s="18" t="str">
        <f>INDEX(Manager!$B:$B,MATCH(E130,Manager!$A:$A,0))</f>
        <v>John Smith</v>
      </c>
      <c r="AA130" s="18">
        <f ca="1">INT(($AH$1-HR_Data[[#This Row],[DOB]])/365.25)</f>
        <v>34</v>
      </c>
      <c r="AB130" s="18" t="str">
        <f ca="1">IF(HR_Data[[#This Row],[Age]]&lt;20,"Below 20",IF(HR_Data[[#This Row],[Age]]&lt;30,"20-29",IF(HR_Data[[#This Row],[Age]]&lt;50,"30-49",IF(HR_Data[[#This Row],[Age]]&lt;60,"50-59","60 and Above"))))</f>
        <v>30-49</v>
      </c>
      <c r="AC130" s="18" t="str">
        <f>PROPER(HR_Data[[#This Row],[Sex]])</f>
        <v>Male</v>
      </c>
    </row>
    <row r="131" spans="1:29" x14ac:dyDescent="0.25">
      <c r="A131" t="s">
        <v>252</v>
      </c>
      <c r="B131">
        <v>10195</v>
      </c>
      <c r="C131" t="s">
        <v>503</v>
      </c>
      <c r="D131" t="s">
        <v>517</v>
      </c>
      <c r="E131">
        <v>10026</v>
      </c>
      <c r="F131" s="1">
        <v>40770</v>
      </c>
      <c r="G131" s="12">
        <v>63478</v>
      </c>
      <c r="H131" t="s">
        <v>468</v>
      </c>
      <c r="I131" s="13">
        <v>30728</v>
      </c>
      <c r="J131" t="s">
        <v>34</v>
      </c>
      <c r="K131" t="s">
        <v>144</v>
      </c>
      <c r="L131" t="s">
        <v>25</v>
      </c>
      <c r="M131" t="s">
        <v>22</v>
      </c>
      <c r="N131">
        <v>2445</v>
      </c>
      <c r="O131" s="13">
        <v>41006</v>
      </c>
      <c r="P131" t="s">
        <v>142</v>
      </c>
      <c r="Q131" t="s">
        <v>36</v>
      </c>
      <c r="R131" t="s">
        <v>39</v>
      </c>
      <c r="S131" t="s">
        <v>40</v>
      </c>
      <c r="T131">
        <v>3.03</v>
      </c>
      <c r="U131">
        <v>5</v>
      </c>
      <c r="V131" s="13">
        <v>40973</v>
      </c>
      <c r="W131" s="11">
        <v>16</v>
      </c>
      <c r="X131" s="18" t="str">
        <f>INDEX(Position!$B:$B,MATCH(C131,Position!$A:$A,0))</f>
        <v>Production Technician II</v>
      </c>
      <c r="Y131" s="18" t="str">
        <f>INDEX(Department!$B:$B,MATCH(D131,Department!$A:$A,0))</f>
        <v xml:space="preserve">Production        </v>
      </c>
      <c r="Z131" s="18" t="str">
        <f>INDEX(Manager!$B:$B,MATCH(E131,Manager!$A:$A,0))</f>
        <v>Michael Albert</v>
      </c>
      <c r="AA131" s="18">
        <f ca="1">INT(($AH$1-HR_Data[[#This Row],[DOB]])/365.25)</f>
        <v>39</v>
      </c>
      <c r="AB131" s="18" t="str">
        <f ca="1">IF(HR_Data[[#This Row],[Age]]&lt;20,"Below 20",IF(HR_Data[[#This Row],[Age]]&lt;30,"20-29",IF(HR_Data[[#This Row],[Age]]&lt;50,"30-49",IF(HR_Data[[#This Row],[Age]]&lt;60,"50-59","60 and Above"))))</f>
        <v>30-49</v>
      </c>
      <c r="AC131" s="18" t="str">
        <f>PROPER(HR_Data[[#This Row],[Sex]])</f>
        <v>Female</v>
      </c>
    </row>
    <row r="132" spans="1:29" x14ac:dyDescent="0.25">
      <c r="A132" t="s">
        <v>253</v>
      </c>
      <c r="B132">
        <v>10112</v>
      </c>
      <c r="C132" t="s">
        <v>489</v>
      </c>
      <c r="D132" t="s">
        <v>516</v>
      </c>
      <c r="E132">
        <v>10084</v>
      </c>
      <c r="F132" s="1">
        <v>42093</v>
      </c>
      <c r="G132" s="12">
        <v>97999</v>
      </c>
      <c r="H132" t="s">
        <v>468</v>
      </c>
      <c r="I132" s="13">
        <v>30733</v>
      </c>
      <c r="J132" t="s">
        <v>23</v>
      </c>
      <c r="K132" t="s">
        <v>24</v>
      </c>
      <c r="L132" t="s">
        <v>25</v>
      </c>
      <c r="M132" t="s">
        <v>22</v>
      </c>
      <c r="N132">
        <v>2493</v>
      </c>
      <c r="P132" t="s">
        <v>26</v>
      </c>
      <c r="Q132" t="s">
        <v>27</v>
      </c>
      <c r="R132" t="s">
        <v>39</v>
      </c>
      <c r="S132" t="s">
        <v>40</v>
      </c>
      <c r="T132">
        <v>4.4800000000000004</v>
      </c>
      <c r="U132">
        <v>5</v>
      </c>
      <c r="V132" s="13">
        <v>43468</v>
      </c>
      <c r="W132" s="11">
        <v>4</v>
      </c>
      <c r="X132" s="18" t="str">
        <f>INDEX(Position!$B:$B,MATCH(C132,Position!$A:$A,0))</f>
        <v>Database Administrator</v>
      </c>
      <c r="Y132" s="18" t="str">
        <f>INDEX(Department!$B:$B,MATCH(D132,Department!$A:$A,0))</f>
        <v>IT/IS</v>
      </c>
      <c r="Z132" s="18" t="str">
        <f>INDEX(Manager!$B:$B,MATCH(E132,Manager!$A:$A,0))</f>
        <v>Simon Roup</v>
      </c>
      <c r="AA132" s="18">
        <f ca="1">INT(($AH$1-HR_Data[[#This Row],[DOB]])/365.25)</f>
        <v>39</v>
      </c>
      <c r="AB132" s="18" t="str">
        <f ca="1">IF(HR_Data[[#This Row],[Age]]&lt;20,"Below 20",IF(HR_Data[[#This Row],[Age]]&lt;30,"20-29",IF(HR_Data[[#This Row],[Age]]&lt;50,"30-49",IF(HR_Data[[#This Row],[Age]]&lt;60,"50-59","60 and Above"))))</f>
        <v>30-49</v>
      </c>
      <c r="AC132" s="18" t="str">
        <f>PROPER(HR_Data[[#This Row],[Sex]])</f>
        <v>Female</v>
      </c>
    </row>
    <row r="133" spans="1:29" x14ac:dyDescent="0.25">
      <c r="A133" t="s">
        <v>254</v>
      </c>
      <c r="B133">
        <v>10272</v>
      </c>
      <c r="C133" t="s">
        <v>491</v>
      </c>
      <c r="D133" t="s">
        <v>518</v>
      </c>
      <c r="E133">
        <v>10175</v>
      </c>
      <c r="F133" s="1">
        <v>41764</v>
      </c>
      <c r="G133" s="12">
        <v>180000</v>
      </c>
      <c r="H133" t="s">
        <v>468</v>
      </c>
      <c r="I133" s="13">
        <v>24183</v>
      </c>
      <c r="J133" t="s">
        <v>34</v>
      </c>
      <c r="K133" t="s">
        <v>24</v>
      </c>
      <c r="L133" t="s">
        <v>25</v>
      </c>
      <c r="M133" t="s">
        <v>256</v>
      </c>
      <c r="N133">
        <v>2908</v>
      </c>
      <c r="P133" t="s">
        <v>26</v>
      </c>
      <c r="Q133" t="s">
        <v>27</v>
      </c>
      <c r="R133" t="s">
        <v>30</v>
      </c>
      <c r="S133" t="s">
        <v>40</v>
      </c>
      <c r="T133">
        <v>4.5</v>
      </c>
      <c r="U133">
        <v>4</v>
      </c>
      <c r="V133" s="13">
        <v>43486</v>
      </c>
      <c r="W133" s="11">
        <v>19</v>
      </c>
      <c r="X133" s="18" t="str">
        <f>INDEX(Position!$B:$B,MATCH(C133,Position!$A:$A,0))</f>
        <v>Director of Sales</v>
      </c>
      <c r="Y133" s="18" t="str">
        <f>INDEX(Department!$B:$B,MATCH(D133,Department!$A:$A,0))</f>
        <v>Sales</v>
      </c>
      <c r="Z133" s="18" t="str">
        <f>INDEX(Manager!$B:$B,MATCH(E133,Manager!$A:$A,0))</f>
        <v>Janet King</v>
      </c>
      <c r="AA133" s="18">
        <f ca="1">INT(($AH$1-HR_Data[[#This Row],[DOB]])/365.25)</f>
        <v>57</v>
      </c>
      <c r="AB133" s="18" t="str">
        <f ca="1">IF(HR_Data[[#This Row],[Age]]&lt;20,"Below 20",IF(HR_Data[[#This Row],[Age]]&lt;30,"20-29",IF(HR_Data[[#This Row],[Age]]&lt;50,"30-49",IF(HR_Data[[#This Row],[Age]]&lt;60,"50-59","60 and Above"))))</f>
        <v>50-59</v>
      </c>
      <c r="AC133" s="18" t="str">
        <f>PROPER(HR_Data[[#This Row],[Sex]])</f>
        <v>Female</v>
      </c>
    </row>
    <row r="134" spans="1:29" x14ac:dyDescent="0.25">
      <c r="A134" t="s">
        <v>257</v>
      </c>
      <c r="B134">
        <v>10182</v>
      </c>
      <c r="C134" t="s">
        <v>481</v>
      </c>
      <c r="D134" t="s">
        <v>514</v>
      </c>
      <c r="E134">
        <v>10081</v>
      </c>
      <c r="F134" s="1">
        <v>42051</v>
      </c>
      <c r="G134" s="12">
        <v>49920</v>
      </c>
      <c r="H134" t="s">
        <v>468</v>
      </c>
      <c r="I134" s="13">
        <v>31306</v>
      </c>
      <c r="J134" t="s">
        <v>34</v>
      </c>
      <c r="K134" t="s">
        <v>24</v>
      </c>
      <c r="L134" t="s">
        <v>63</v>
      </c>
      <c r="M134" t="s">
        <v>22</v>
      </c>
      <c r="N134">
        <v>2170</v>
      </c>
      <c r="O134" s="13">
        <v>42109</v>
      </c>
      <c r="P134" t="s">
        <v>198</v>
      </c>
      <c r="Q134" t="s">
        <v>84</v>
      </c>
      <c r="R134" t="s">
        <v>39</v>
      </c>
      <c r="S134" t="s">
        <v>40</v>
      </c>
      <c r="T134">
        <v>3.24</v>
      </c>
      <c r="U134">
        <v>3</v>
      </c>
      <c r="V134" s="13">
        <v>42109</v>
      </c>
      <c r="W134" s="11">
        <v>6</v>
      </c>
      <c r="X134" s="18" t="str">
        <f>INDEX(Position!$B:$B,MATCH(C134,Position!$A:$A,0))</f>
        <v>Administrative Assistant</v>
      </c>
      <c r="Y134" s="18" t="str">
        <f>INDEX(Department!$B:$B,MATCH(D134,Department!$A:$A,0))</f>
        <v>Admin Offices</v>
      </c>
      <c r="Z134" s="18" t="str">
        <f>INDEX(Manager!$B:$B,MATCH(E134,Manager!$A:$A,0))</f>
        <v>Brandon R. LeBlanc</v>
      </c>
      <c r="AA134" s="18">
        <f ca="1">INT(($AH$1-HR_Data[[#This Row],[DOB]])/365.25)</f>
        <v>37</v>
      </c>
      <c r="AB134" s="18" t="str">
        <f ca="1">IF(HR_Data[[#This Row],[Age]]&lt;20,"Below 20",IF(HR_Data[[#This Row],[Age]]&lt;30,"20-29",IF(HR_Data[[#This Row],[Age]]&lt;50,"30-49",IF(HR_Data[[#This Row],[Age]]&lt;60,"50-59","60 and Above"))))</f>
        <v>30-49</v>
      </c>
      <c r="AC134" s="18" t="str">
        <f>PROPER(HR_Data[[#This Row],[Sex]])</f>
        <v>Female</v>
      </c>
    </row>
    <row r="135" spans="1:29" x14ac:dyDescent="0.25">
      <c r="A135" t="s">
        <v>259</v>
      </c>
      <c r="B135">
        <v>10248</v>
      </c>
      <c r="C135" t="s">
        <v>502</v>
      </c>
      <c r="D135" t="s">
        <v>517</v>
      </c>
      <c r="E135">
        <v>10062</v>
      </c>
      <c r="F135" s="1">
        <v>40959</v>
      </c>
      <c r="G135" s="12">
        <v>55425</v>
      </c>
      <c r="H135" t="s">
        <v>468</v>
      </c>
      <c r="I135" s="13">
        <v>31573</v>
      </c>
      <c r="J135" t="s">
        <v>23</v>
      </c>
      <c r="K135" t="s">
        <v>24</v>
      </c>
      <c r="L135" t="s">
        <v>25</v>
      </c>
      <c r="M135" t="s">
        <v>22</v>
      </c>
      <c r="N135">
        <v>2176</v>
      </c>
      <c r="P135" t="s">
        <v>26</v>
      </c>
      <c r="Q135" t="s">
        <v>27</v>
      </c>
      <c r="R135" t="s">
        <v>30</v>
      </c>
      <c r="S135" t="s">
        <v>40</v>
      </c>
      <c r="T135">
        <v>4.8</v>
      </c>
      <c r="U135">
        <v>4</v>
      </c>
      <c r="V135" s="13">
        <v>43472</v>
      </c>
      <c r="W135" s="11">
        <v>4</v>
      </c>
      <c r="X135" s="18" t="str">
        <f>INDEX(Position!$B:$B,MATCH(C135,Position!$A:$A,0))</f>
        <v>Production Technician I</v>
      </c>
      <c r="Y135" s="18" t="str">
        <f>INDEX(Department!$B:$B,MATCH(D135,Department!$A:$A,0))</f>
        <v xml:space="preserve">Production        </v>
      </c>
      <c r="Z135" s="18" t="str">
        <f>INDEX(Manager!$B:$B,MATCH(E135,Manager!$A:$A,0))</f>
        <v>Ketsia Liebig</v>
      </c>
      <c r="AA135" s="18">
        <f ca="1">INT(($AH$1-HR_Data[[#This Row],[DOB]])/365.25)</f>
        <v>37</v>
      </c>
      <c r="AB135" s="18" t="str">
        <f ca="1">IF(HR_Data[[#This Row],[Age]]&lt;20,"Below 20",IF(HR_Data[[#This Row],[Age]]&lt;30,"20-29",IF(HR_Data[[#This Row],[Age]]&lt;50,"30-49",IF(HR_Data[[#This Row],[Age]]&lt;60,"50-59","60 and Above"))))</f>
        <v>30-49</v>
      </c>
      <c r="AC135" s="18" t="str">
        <f>PROPER(HR_Data[[#This Row],[Sex]])</f>
        <v>Female</v>
      </c>
    </row>
    <row r="136" spans="1:29" x14ac:dyDescent="0.25">
      <c r="A136" t="s">
        <v>260</v>
      </c>
      <c r="B136">
        <v>10201</v>
      </c>
      <c r="C136" t="s">
        <v>503</v>
      </c>
      <c r="D136" t="s">
        <v>517</v>
      </c>
      <c r="E136">
        <v>10088</v>
      </c>
      <c r="F136" s="1">
        <v>42527</v>
      </c>
      <c r="G136" s="12">
        <v>69340</v>
      </c>
      <c r="H136" t="s">
        <v>468</v>
      </c>
      <c r="I136" s="13">
        <v>30752</v>
      </c>
      <c r="J136" t="s">
        <v>23</v>
      </c>
      <c r="K136" t="s">
        <v>24</v>
      </c>
      <c r="L136" t="s">
        <v>25</v>
      </c>
      <c r="M136" t="s">
        <v>22</v>
      </c>
      <c r="N136">
        <v>2021</v>
      </c>
      <c r="P136" t="s">
        <v>26</v>
      </c>
      <c r="Q136" t="s">
        <v>27</v>
      </c>
      <c r="R136" t="s">
        <v>30</v>
      </c>
      <c r="S136" t="s">
        <v>40</v>
      </c>
      <c r="T136">
        <v>3</v>
      </c>
      <c r="U136">
        <v>5</v>
      </c>
      <c r="V136" s="13">
        <v>43483</v>
      </c>
      <c r="W136" s="11">
        <v>4</v>
      </c>
      <c r="X136" s="18" t="str">
        <f>INDEX(Position!$B:$B,MATCH(C136,Position!$A:$A,0))</f>
        <v>Production Technician II</v>
      </c>
      <c r="Y136" s="18" t="str">
        <f>INDEX(Department!$B:$B,MATCH(D136,Department!$A:$A,0))</f>
        <v xml:space="preserve">Production        </v>
      </c>
      <c r="Z136" s="18" t="str">
        <f>INDEX(Manager!$B:$B,MATCH(E136,Manager!$A:$A,0))</f>
        <v>Elijiah Gray</v>
      </c>
      <c r="AA136" s="18">
        <f ca="1">INT(($AH$1-HR_Data[[#This Row],[DOB]])/365.25)</f>
        <v>39</v>
      </c>
      <c r="AB136" s="18" t="str">
        <f ca="1">IF(HR_Data[[#This Row],[Age]]&lt;20,"Below 20",IF(HR_Data[[#This Row],[Age]]&lt;30,"20-29",IF(HR_Data[[#This Row],[Age]]&lt;50,"30-49",IF(HR_Data[[#This Row],[Age]]&lt;60,"50-59","60 and Above"))))</f>
        <v>30-49</v>
      </c>
      <c r="AC136" s="18" t="str">
        <f>PROPER(HR_Data[[#This Row],[Sex]])</f>
        <v>Female</v>
      </c>
    </row>
    <row r="137" spans="1:29" x14ac:dyDescent="0.25">
      <c r="A137" t="s">
        <v>261</v>
      </c>
      <c r="B137">
        <v>10214</v>
      </c>
      <c r="C137" t="s">
        <v>503</v>
      </c>
      <c r="D137" t="s">
        <v>517</v>
      </c>
      <c r="E137">
        <v>10069</v>
      </c>
      <c r="F137" s="1">
        <v>42160</v>
      </c>
      <c r="G137" s="12">
        <v>64995</v>
      </c>
      <c r="H137" t="s">
        <v>468</v>
      </c>
      <c r="I137" s="13">
        <v>33731</v>
      </c>
      <c r="J137" t="s">
        <v>117</v>
      </c>
      <c r="K137" t="s">
        <v>24</v>
      </c>
      <c r="L137" t="s">
        <v>25</v>
      </c>
      <c r="M137" t="s">
        <v>22</v>
      </c>
      <c r="N137">
        <v>2351</v>
      </c>
      <c r="P137" t="s">
        <v>26</v>
      </c>
      <c r="Q137" t="s">
        <v>27</v>
      </c>
      <c r="R137" t="s">
        <v>39</v>
      </c>
      <c r="S137" t="s">
        <v>40</v>
      </c>
      <c r="T137">
        <v>4.5</v>
      </c>
      <c r="U137">
        <v>3</v>
      </c>
      <c r="V137" s="13">
        <v>43510</v>
      </c>
      <c r="W137" s="11">
        <v>6</v>
      </c>
      <c r="X137" s="18" t="str">
        <f>INDEX(Position!$B:$B,MATCH(C137,Position!$A:$A,0))</f>
        <v>Production Technician II</v>
      </c>
      <c r="Y137" s="18" t="str">
        <f>INDEX(Department!$B:$B,MATCH(D137,Department!$A:$A,0))</f>
        <v xml:space="preserve">Production        </v>
      </c>
      <c r="Z137" s="18" t="str">
        <f>INDEX(Manager!$B:$B,MATCH(E137,Manager!$A:$A,0))</f>
        <v>Webster Butler</v>
      </c>
      <c r="AA137" s="18">
        <f ca="1">INT(($AH$1-HR_Data[[#This Row],[DOB]])/365.25)</f>
        <v>31</v>
      </c>
      <c r="AB137" s="18" t="str">
        <f ca="1">IF(HR_Data[[#This Row],[Age]]&lt;20,"Below 20",IF(HR_Data[[#This Row],[Age]]&lt;30,"20-29",IF(HR_Data[[#This Row],[Age]]&lt;50,"30-49",IF(HR_Data[[#This Row],[Age]]&lt;60,"50-59","60 and Above"))))</f>
        <v>30-49</v>
      </c>
      <c r="AC137" s="18" t="str">
        <f>PROPER(HR_Data[[#This Row],[Sex]])</f>
        <v>Female</v>
      </c>
    </row>
    <row r="138" spans="1:29" x14ac:dyDescent="0.25">
      <c r="A138" t="s">
        <v>262</v>
      </c>
      <c r="B138">
        <v>10160</v>
      </c>
      <c r="C138" t="s">
        <v>503</v>
      </c>
      <c r="D138" t="s">
        <v>517</v>
      </c>
      <c r="E138">
        <v>10002</v>
      </c>
      <c r="F138" s="1">
        <v>40595</v>
      </c>
      <c r="G138" s="12">
        <v>68182</v>
      </c>
      <c r="H138" t="s">
        <v>468</v>
      </c>
      <c r="I138" s="13">
        <v>28025</v>
      </c>
      <c r="J138" t="s">
        <v>48</v>
      </c>
      <c r="K138" t="s">
        <v>24</v>
      </c>
      <c r="L138" t="s">
        <v>25</v>
      </c>
      <c r="M138" t="s">
        <v>22</v>
      </c>
      <c r="N138">
        <v>1742</v>
      </c>
      <c r="O138" s="13">
        <v>41365</v>
      </c>
      <c r="P138" t="s">
        <v>73</v>
      </c>
      <c r="Q138" t="s">
        <v>36</v>
      </c>
      <c r="R138" t="s">
        <v>51</v>
      </c>
      <c r="S138" t="s">
        <v>40</v>
      </c>
      <c r="T138">
        <v>3.72</v>
      </c>
      <c r="U138">
        <v>3</v>
      </c>
      <c r="V138" s="13">
        <v>41306</v>
      </c>
      <c r="W138" s="11">
        <v>18</v>
      </c>
      <c r="X138" s="18" t="str">
        <f>INDEX(Position!$B:$B,MATCH(C138,Position!$A:$A,0))</f>
        <v>Production Technician II</v>
      </c>
      <c r="Y138" s="18" t="str">
        <f>INDEX(Department!$B:$B,MATCH(D138,Department!$A:$A,0))</f>
        <v xml:space="preserve">Production        </v>
      </c>
      <c r="Z138" s="18" t="str">
        <f>INDEX(Manager!$B:$B,MATCH(E138,Manager!$A:$A,0))</f>
        <v>Amy Dunn</v>
      </c>
      <c r="AA138" s="18">
        <f ca="1">INT(($AH$1-HR_Data[[#This Row],[DOB]])/365.25)</f>
        <v>46</v>
      </c>
      <c r="AB138" s="18" t="str">
        <f ca="1">IF(HR_Data[[#This Row],[Age]]&lt;20,"Below 20",IF(HR_Data[[#This Row],[Age]]&lt;30,"20-29",IF(HR_Data[[#This Row],[Age]]&lt;50,"30-49",IF(HR_Data[[#This Row],[Age]]&lt;60,"50-59","60 and Above"))))</f>
        <v>30-49</v>
      </c>
      <c r="AC138" s="18" t="str">
        <f>PROPER(HR_Data[[#This Row],[Sex]])</f>
        <v>Female</v>
      </c>
    </row>
    <row r="139" spans="1:29" x14ac:dyDescent="0.25">
      <c r="A139" t="s">
        <v>263</v>
      </c>
      <c r="B139">
        <v>10289</v>
      </c>
      <c r="C139" t="s">
        <v>501</v>
      </c>
      <c r="D139" t="s">
        <v>517</v>
      </c>
      <c r="E139">
        <v>10175</v>
      </c>
      <c r="F139" s="1">
        <v>40595</v>
      </c>
      <c r="G139" s="12">
        <v>83082</v>
      </c>
      <c r="H139" t="s">
        <v>469</v>
      </c>
      <c r="I139" s="13">
        <v>28079</v>
      </c>
      <c r="J139" t="s">
        <v>34</v>
      </c>
      <c r="K139" t="s">
        <v>24</v>
      </c>
      <c r="L139" t="s">
        <v>92</v>
      </c>
      <c r="M139" t="s">
        <v>22</v>
      </c>
      <c r="N139">
        <v>2128</v>
      </c>
      <c r="O139" s="13">
        <v>41176</v>
      </c>
      <c r="P139" t="s">
        <v>73</v>
      </c>
      <c r="Q139" t="s">
        <v>36</v>
      </c>
      <c r="R139" t="s">
        <v>39</v>
      </c>
      <c r="S139" t="s">
        <v>98</v>
      </c>
      <c r="T139">
        <v>2.34</v>
      </c>
      <c r="U139">
        <v>2</v>
      </c>
      <c r="V139" s="13">
        <v>41011</v>
      </c>
      <c r="W139" s="11">
        <v>4</v>
      </c>
      <c r="X139" s="18" t="str">
        <f>INDEX(Position!$B:$B,MATCH(C139,Position!$A:$A,0))</f>
        <v>Production Manager</v>
      </c>
      <c r="Y139" s="18" t="str">
        <f>INDEX(Department!$B:$B,MATCH(D139,Department!$A:$A,0))</f>
        <v xml:space="preserve">Production        </v>
      </c>
      <c r="Z139" s="18" t="str">
        <f>INDEX(Manager!$B:$B,MATCH(E139,Manager!$A:$A,0))</f>
        <v>Janet King</v>
      </c>
      <c r="AA139" s="18">
        <f ca="1">INT(($AH$1-HR_Data[[#This Row],[DOB]])/365.25)</f>
        <v>46</v>
      </c>
      <c r="AB139" s="18" t="str">
        <f ca="1">IF(HR_Data[[#This Row],[Age]]&lt;20,"Below 20",IF(HR_Data[[#This Row],[Age]]&lt;30,"20-29",IF(HR_Data[[#This Row],[Age]]&lt;50,"30-49",IF(HR_Data[[#This Row],[Age]]&lt;60,"50-59","60 and Above"))))</f>
        <v>30-49</v>
      </c>
      <c r="AC139" s="18" t="str">
        <f>PROPER(HR_Data[[#This Row],[Sex]])</f>
        <v>Male</v>
      </c>
    </row>
    <row r="140" spans="1:29" x14ac:dyDescent="0.25">
      <c r="A140" t="s">
        <v>264</v>
      </c>
      <c r="B140">
        <v>10139</v>
      </c>
      <c r="C140" t="s">
        <v>502</v>
      </c>
      <c r="D140" t="s">
        <v>517</v>
      </c>
      <c r="E140">
        <v>10114</v>
      </c>
      <c r="F140" s="1">
        <v>41505</v>
      </c>
      <c r="G140" s="12">
        <v>51908</v>
      </c>
      <c r="H140" t="s">
        <v>468</v>
      </c>
      <c r="I140" s="13">
        <v>33266</v>
      </c>
      <c r="J140" t="s">
        <v>23</v>
      </c>
      <c r="K140" t="s">
        <v>24</v>
      </c>
      <c r="L140" t="s">
        <v>25</v>
      </c>
      <c r="M140" t="s">
        <v>22</v>
      </c>
      <c r="N140">
        <v>1775</v>
      </c>
      <c r="P140" t="s">
        <v>26</v>
      </c>
      <c r="Q140" t="s">
        <v>27</v>
      </c>
      <c r="R140" t="s">
        <v>39</v>
      </c>
      <c r="S140" t="s">
        <v>40</v>
      </c>
      <c r="T140">
        <v>3.99</v>
      </c>
      <c r="U140">
        <v>3</v>
      </c>
      <c r="V140" s="13">
        <v>43479</v>
      </c>
      <c r="W140" s="11">
        <v>14</v>
      </c>
      <c r="X140" s="18" t="str">
        <f>INDEX(Position!$B:$B,MATCH(C140,Position!$A:$A,0))</f>
        <v>Production Technician I</v>
      </c>
      <c r="Y140" s="18" t="str">
        <f>INDEX(Department!$B:$B,MATCH(D140,Department!$A:$A,0))</f>
        <v xml:space="preserve">Production        </v>
      </c>
      <c r="Z140" s="18" t="str">
        <f>INDEX(Manager!$B:$B,MATCH(E140,Manager!$A:$A,0))</f>
        <v>Brannon Miller</v>
      </c>
      <c r="AA140" s="18">
        <f ca="1">INT(($AH$1-HR_Data[[#This Row],[DOB]])/365.25)</f>
        <v>32</v>
      </c>
      <c r="AB140" s="18" t="str">
        <f ca="1">IF(HR_Data[[#This Row],[Age]]&lt;20,"Below 20",IF(HR_Data[[#This Row],[Age]]&lt;30,"20-29",IF(HR_Data[[#This Row],[Age]]&lt;50,"30-49",IF(HR_Data[[#This Row],[Age]]&lt;60,"50-59","60 and Above"))))</f>
        <v>30-49</v>
      </c>
      <c r="AC140" s="18" t="str">
        <f>PROPER(HR_Data[[#This Row],[Sex]])</f>
        <v>Female</v>
      </c>
    </row>
    <row r="141" spans="1:29" x14ac:dyDescent="0.25">
      <c r="A141" t="s">
        <v>265</v>
      </c>
      <c r="B141">
        <v>10227</v>
      </c>
      <c r="C141" t="s">
        <v>502</v>
      </c>
      <c r="D141" t="s">
        <v>517</v>
      </c>
      <c r="E141">
        <v>10252</v>
      </c>
      <c r="F141" s="1">
        <v>41218</v>
      </c>
      <c r="G141" s="12">
        <v>61242</v>
      </c>
      <c r="H141" t="s">
        <v>468</v>
      </c>
      <c r="I141" s="13">
        <v>26553</v>
      </c>
      <c r="J141" t="s">
        <v>23</v>
      </c>
      <c r="K141" t="s">
        <v>24</v>
      </c>
      <c r="L141" t="s">
        <v>63</v>
      </c>
      <c r="M141" t="s">
        <v>22</v>
      </c>
      <c r="N141">
        <v>2081</v>
      </c>
      <c r="P141" t="s">
        <v>26</v>
      </c>
      <c r="Q141" t="s">
        <v>27</v>
      </c>
      <c r="R141" t="s">
        <v>30</v>
      </c>
      <c r="S141" t="s">
        <v>40</v>
      </c>
      <c r="T141">
        <v>4.0999999999999996</v>
      </c>
      <c r="U141">
        <v>3</v>
      </c>
      <c r="V141" s="13">
        <v>43482</v>
      </c>
      <c r="W141" s="11">
        <v>7</v>
      </c>
      <c r="X141" s="18" t="str">
        <f>INDEX(Position!$B:$B,MATCH(C141,Position!$A:$A,0))</f>
        <v>Production Technician I</v>
      </c>
      <c r="Y141" s="18" t="str">
        <f>INDEX(Department!$B:$B,MATCH(D141,Department!$A:$A,0))</f>
        <v xml:space="preserve">Production        </v>
      </c>
      <c r="Z141" s="18" t="str">
        <f>INDEX(Manager!$B:$B,MATCH(E141,Manager!$A:$A,0))</f>
        <v>David Stanley</v>
      </c>
      <c r="AA141" s="18">
        <f ca="1">INT(($AH$1-HR_Data[[#This Row],[DOB]])/365.25)</f>
        <v>50</v>
      </c>
      <c r="AB141" s="18" t="str">
        <f ca="1">IF(HR_Data[[#This Row],[Age]]&lt;20,"Below 20",IF(HR_Data[[#This Row],[Age]]&lt;30,"20-29",IF(HR_Data[[#This Row],[Age]]&lt;50,"30-49",IF(HR_Data[[#This Row],[Age]]&lt;60,"50-59","60 and Above"))))</f>
        <v>50-59</v>
      </c>
      <c r="AC141" s="18" t="str">
        <f>PROPER(HR_Data[[#This Row],[Sex]])</f>
        <v>Female</v>
      </c>
    </row>
    <row r="142" spans="1:29" x14ac:dyDescent="0.25">
      <c r="A142" t="s">
        <v>266</v>
      </c>
      <c r="B142">
        <v>10236</v>
      </c>
      <c r="C142" t="s">
        <v>502</v>
      </c>
      <c r="D142" t="s">
        <v>517</v>
      </c>
      <c r="E142">
        <v>10196</v>
      </c>
      <c r="F142" s="1">
        <v>41547</v>
      </c>
      <c r="G142" s="12">
        <v>45069</v>
      </c>
      <c r="H142" t="s">
        <v>468</v>
      </c>
      <c r="I142" s="13">
        <v>24188</v>
      </c>
      <c r="J142" t="s">
        <v>48</v>
      </c>
      <c r="K142" t="s">
        <v>24</v>
      </c>
      <c r="L142" t="s">
        <v>25</v>
      </c>
      <c r="M142" t="s">
        <v>22</v>
      </c>
      <c r="N142">
        <v>1778</v>
      </c>
      <c r="P142" t="s">
        <v>26</v>
      </c>
      <c r="Q142" t="s">
        <v>27</v>
      </c>
      <c r="R142" t="s">
        <v>61</v>
      </c>
      <c r="S142" t="s">
        <v>40</v>
      </c>
      <c r="T142">
        <v>4.3</v>
      </c>
      <c r="U142">
        <v>5</v>
      </c>
      <c r="V142" s="13">
        <v>43518</v>
      </c>
      <c r="W142" s="11">
        <v>7</v>
      </c>
      <c r="X142" s="18" t="str">
        <f>INDEX(Position!$B:$B,MATCH(C142,Position!$A:$A,0))</f>
        <v>Production Technician I</v>
      </c>
      <c r="Y142" s="18" t="str">
        <f>INDEX(Department!$B:$B,MATCH(D142,Department!$A:$A,0))</f>
        <v xml:space="preserve">Production        </v>
      </c>
      <c r="Z142" s="18" t="str">
        <f>INDEX(Manager!$B:$B,MATCH(E142,Manager!$A:$A,0))</f>
        <v>Kissy Sullivan</v>
      </c>
      <c r="AA142" s="18">
        <f ca="1">INT(($AH$1-HR_Data[[#This Row],[DOB]])/365.25)</f>
        <v>57</v>
      </c>
      <c r="AB142" s="18" t="str">
        <f ca="1">IF(HR_Data[[#This Row],[Age]]&lt;20,"Below 20",IF(HR_Data[[#This Row],[Age]]&lt;30,"20-29",IF(HR_Data[[#This Row],[Age]]&lt;50,"30-49",IF(HR_Data[[#This Row],[Age]]&lt;60,"50-59","60 and Above"))))</f>
        <v>50-59</v>
      </c>
      <c r="AC142" s="18" t="str">
        <f>PROPER(HR_Data[[#This Row],[Sex]])</f>
        <v>Female</v>
      </c>
    </row>
    <row r="143" spans="1:29" x14ac:dyDescent="0.25">
      <c r="A143" t="s">
        <v>267</v>
      </c>
      <c r="B143">
        <v>10009</v>
      </c>
      <c r="C143" t="s">
        <v>503</v>
      </c>
      <c r="D143" t="s">
        <v>517</v>
      </c>
      <c r="E143">
        <v>10062</v>
      </c>
      <c r="F143" s="1">
        <v>40729</v>
      </c>
      <c r="G143" s="12">
        <v>60724</v>
      </c>
      <c r="H143" t="s">
        <v>468</v>
      </c>
      <c r="I143" s="13">
        <v>31722</v>
      </c>
      <c r="J143" t="s">
        <v>48</v>
      </c>
      <c r="K143" t="s">
        <v>24</v>
      </c>
      <c r="L143" t="s">
        <v>237</v>
      </c>
      <c r="M143" t="s">
        <v>22</v>
      </c>
      <c r="N143">
        <v>1821</v>
      </c>
      <c r="P143" t="s">
        <v>26</v>
      </c>
      <c r="Q143" t="s">
        <v>27</v>
      </c>
      <c r="R143" t="s">
        <v>30</v>
      </c>
      <c r="S143" t="s">
        <v>31</v>
      </c>
      <c r="T143">
        <v>4.5999999999999996</v>
      </c>
      <c r="U143">
        <v>4</v>
      </c>
      <c r="V143" s="13">
        <v>43521</v>
      </c>
      <c r="W143" s="11">
        <v>11</v>
      </c>
      <c r="X143" s="18" t="str">
        <f>INDEX(Position!$B:$B,MATCH(C143,Position!$A:$A,0))</f>
        <v>Production Technician II</v>
      </c>
      <c r="Y143" s="18" t="str">
        <f>INDEX(Department!$B:$B,MATCH(D143,Department!$A:$A,0))</f>
        <v xml:space="preserve">Production        </v>
      </c>
      <c r="Z143" s="18" t="str">
        <f>INDEX(Manager!$B:$B,MATCH(E143,Manager!$A:$A,0))</f>
        <v>Ketsia Liebig</v>
      </c>
      <c r="AA143" s="18">
        <f ca="1">INT(($AH$1-HR_Data[[#This Row],[DOB]])/365.25)</f>
        <v>36</v>
      </c>
      <c r="AB143" s="18" t="str">
        <f ca="1">IF(HR_Data[[#This Row],[Age]]&lt;20,"Below 20",IF(HR_Data[[#This Row],[Age]]&lt;30,"20-29",IF(HR_Data[[#This Row],[Age]]&lt;50,"30-49",IF(HR_Data[[#This Row],[Age]]&lt;60,"50-59","60 and Above"))))</f>
        <v>30-49</v>
      </c>
      <c r="AC143" s="18" t="str">
        <f>PROPER(HR_Data[[#This Row],[Sex]])</f>
        <v>Female</v>
      </c>
    </row>
    <row r="144" spans="1:29" x14ac:dyDescent="0.25">
      <c r="A144" t="s">
        <v>268</v>
      </c>
      <c r="B144">
        <v>10060</v>
      </c>
      <c r="C144" t="s">
        <v>502</v>
      </c>
      <c r="D144" t="s">
        <v>517</v>
      </c>
      <c r="E144">
        <v>10265</v>
      </c>
      <c r="F144" s="1">
        <v>41645</v>
      </c>
      <c r="G144" s="12">
        <v>60436</v>
      </c>
      <c r="H144" t="s">
        <v>468</v>
      </c>
      <c r="I144" s="13">
        <v>23480</v>
      </c>
      <c r="J144" t="s">
        <v>117</v>
      </c>
      <c r="K144" t="s">
        <v>24</v>
      </c>
      <c r="L144" t="s">
        <v>25</v>
      </c>
      <c r="M144" t="s">
        <v>22</v>
      </c>
      <c r="N144">
        <v>2109</v>
      </c>
      <c r="P144" t="s">
        <v>26</v>
      </c>
      <c r="Q144" t="s">
        <v>27</v>
      </c>
      <c r="R144" t="s">
        <v>30</v>
      </c>
      <c r="S144" t="s">
        <v>40</v>
      </c>
      <c r="T144">
        <v>5</v>
      </c>
      <c r="U144">
        <v>5</v>
      </c>
      <c r="V144" s="13">
        <v>43486</v>
      </c>
      <c r="W144" s="11">
        <v>9</v>
      </c>
      <c r="X144" s="18" t="str">
        <f>INDEX(Position!$B:$B,MATCH(C144,Position!$A:$A,0))</f>
        <v>Production Technician I</v>
      </c>
      <c r="Y144" s="18" t="str">
        <f>INDEX(Department!$B:$B,MATCH(D144,Department!$A:$A,0))</f>
        <v xml:space="preserve">Production        </v>
      </c>
      <c r="Z144" s="18" t="str">
        <f>INDEX(Manager!$B:$B,MATCH(E144,Manager!$A:$A,0))</f>
        <v>Kelley Spirea</v>
      </c>
      <c r="AA144" s="18">
        <f ca="1">INT(($AH$1-HR_Data[[#This Row],[DOB]])/365.25)</f>
        <v>59</v>
      </c>
      <c r="AB144" s="18" t="str">
        <f ca="1">IF(HR_Data[[#This Row],[Age]]&lt;20,"Below 20",IF(HR_Data[[#This Row],[Age]]&lt;30,"20-29",IF(HR_Data[[#This Row],[Age]]&lt;50,"30-49",IF(HR_Data[[#This Row],[Age]]&lt;60,"50-59","60 and Above"))))</f>
        <v>50-59</v>
      </c>
      <c r="AC144" s="18" t="str">
        <f>PROPER(HR_Data[[#This Row],[Sex]])</f>
        <v>Female</v>
      </c>
    </row>
    <row r="145" spans="1:29" x14ac:dyDescent="0.25">
      <c r="A145" t="s">
        <v>269</v>
      </c>
      <c r="B145">
        <v>10034</v>
      </c>
      <c r="C145" t="s">
        <v>502</v>
      </c>
      <c r="D145" t="s">
        <v>517</v>
      </c>
      <c r="E145">
        <v>10026</v>
      </c>
      <c r="F145" s="1">
        <v>40854</v>
      </c>
      <c r="G145" s="12">
        <v>46837</v>
      </c>
      <c r="H145" t="s">
        <v>469</v>
      </c>
      <c r="I145" s="13">
        <v>21781</v>
      </c>
      <c r="J145" t="s">
        <v>34</v>
      </c>
      <c r="K145" t="s">
        <v>24</v>
      </c>
      <c r="L145" t="s">
        <v>25</v>
      </c>
      <c r="M145" t="s">
        <v>22</v>
      </c>
      <c r="N145">
        <v>2445</v>
      </c>
      <c r="O145" s="13">
        <v>43219</v>
      </c>
      <c r="P145" t="s">
        <v>173</v>
      </c>
      <c r="Q145" t="s">
        <v>36</v>
      </c>
      <c r="R145" t="s">
        <v>97</v>
      </c>
      <c r="S145" t="s">
        <v>31</v>
      </c>
      <c r="T145">
        <v>4.7</v>
      </c>
      <c r="U145">
        <v>4</v>
      </c>
      <c r="V145" s="13">
        <v>43145</v>
      </c>
      <c r="W145" s="11">
        <v>9</v>
      </c>
      <c r="X145" s="18" t="str">
        <f>INDEX(Position!$B:$B,MATCH(C145,Position!$A:$A,0))</f>
        <v>Production Technician I</v>
      </c>
      <c r="Y145" s="18" t="str">
        <f>INDEX(Department!$B:$B,MATCH(D145,Department!$A:$A,0))</f>
        <v xml:space="preserve">Production        </v>
      </c>
      <c r="Z145" s="18" t="str">
        <f>INDEX(Manager!$B:$B,MATCH(E145,Manager!$A:$A,0))</f>
        <v>Michael Albert</v>
      </c>
      <c r="AA145" s="18">
        <f ca="1">INT(($AH$1-HR_Data[[#This Row],[DOB]])/365.25)</f>
        <v>63</v>
      </c>
      <c r="AB145" s="18" t="str">
        <f ca="1">IF(HR_Data[[#This Row],[Age]]&lt;20,"Below 20",IF(HR_Data[[#This Row],[Age]]&lt;30,"20-29",IF(HR_Data[[#This Row],[Age]]&lt;50,"30-49",IF(HR_Data[[#This Row],[Age]]&lt;60,"50-59","60 and Above"))))</f>
        <v>60 and Above</v>
      </c>
      <c r="AC145" s="18" t="str">
        <f>PROPER(HR_Data[[#This Row],[Sex]])</f>
        <v>Male</v>
      </c>
    </row>
    <row r="146" spans="1:29" x14ac:dyDescent="0.25">
      <c r="A146" t="s">
        <v>270</v>
      </c>
      <c r="B146">
        <v>10156</v>
      </c>
      <c r="C146" t="s">
        <v>489</v>
      </c>
      <c r="D146" t="s">
        <v>516</v>
      </c>
      <c r="E146">
        <v>10084</v>
      </c>
      <c r="F146" s="1">
        <v>42009</v>
      </c>
      <c r="G146" s="12">
        <v>105700</v>
      </c>
      <c r="H146" t="s">
        <v>468</v>
      </c>
      <c r="I146" s="13">
        <v>31723</v>
      </c>
      <c r="J146" t="s">
        <v>34</v>
      </c>
      <c r="K146" t="s">
        <v>24</v>
      </c>
      <c r="L146" t="s">
        <v>92</v>
      </c>
      <c r="M146" t="s">
        <v>22</v>
      </c>
      <c r="N146">
        <v>2301</v>
      </c>
      <c r="P146" t="s">
        <v>26</v>
      </c>
      <c r="Q146" t="s">
        <v>27</v>
      </c>
      <c r="R146" t="s">
        <v>39</v>
      </c>
      <c r="S146" t="s">
        <v>40</v>
      </c>
      <c r="T146">
        <v>3.75</v>
      </c>
      <c r="U146">
        <v>3</v>
      </c>
      <c r="V146" s="13">
        <v>43507</v>
      </c>
      <c r="W146" s="11">
        <v>2</v>
      </c>
      <c r="X146" s="18" t="str">
        <f>INDEX(Position!$B:$B,MATCH(C146,Position!$A:$A,0))</f>
        <v>Database Administrator</v>
      </c>
      <c r="Y146" s="18" t="str">
        <f>INDEX(Department!$B:$B,MATCH(D146,Department!$A:$A,0))</f>
        <v>IT/IS</v>
      </c>
      <c r="Z146" s="18" t="str">
        <f>INDEX(Manager!$B:$B,MATCH(E146,Manager!$A:$A,0))</f>
        <v>Simon Roup</v>
      </c>
      <c r="AA146" s="18">
        <f ca="1">INT(($AH$1-HR_Data[[#This Row],[DOB]])/365.25)</f>
        <v>36</v>
      </c>
      <c r="AB146" s="18" t="str">
        <f ca="1">IF(HR_Data[[#This Row],[Age]]&lt;20,"Below 20",IF(HR_Data[[#This Row],[Age]]&lt;30,"20-29",IF(HR_Data[[#This Row],[Age]]&lt;50,"30-49",IF(HR_Data[[#This Row],[Age]]&lt;60,"50-59","60 and Above"))))</f>
        <v>30-49</v>
      </c>
      <c r="AC146" s="18" t="str">
        <f>PROPER(HR_Data[[#This Row],[Sex]])</f>
        <v>Female</v>
      </c>
    </row>
    <row r="147" spans="1:29" x14ac:dyDescent="0.25">
      <c r="A147" t="s">
        <v>271</v>
      </c>
      <c r="B147">
        <v>10036</v>
      </c>
      <c r="C147" t="s">
        <v>503</v>
      </c>
      <c r="D147" t="s">
        <v>517</v>
      </c>
      <c r="E147">
        <v>10114</v>
      </c>
      <c r="F147" s="1">
        <v>41827</v>
      </c>
      <c r="G147" s="12">
        <v>63322</v>
      </c>
      <c r="H147" t="s">
        <v>468</v>
      </c>
      <c r="I147" s="13">
        <v>25454</v>
      </c>
      <c r="J147" t="s">
        <v>23</v>
      </c>
      <c r="K147" t="s">
        <v>24</v>
      </c>
      <c r="L147" t="s">
        <v>25</v>
      </c>
      <c r="M147" t="s">
        <v>22</v>
      </c>
      <c r="N147">
        <v>2128</v>
      </c>
      <c r="P147" t="s">
        <v>26</v>
      </c>
      <c r="Q147" t="s">
        <v>27</v>
      </c>
      <c r="R147" t="s">
        <v>30</v>
      </c>
      <c r="S147" t="s">
        <v>31</v>
      </c>
      <c r="T147">
        <v>4.3</v>
      </c>
      <c r="U147">
        <v>3</v>
      </c>
      <c r="V147" s="13">
        <v>43476</v>
      </c>
      <c r="W147" s="11">
        <v>1</v>
      </c>
      <c r="X147" s="18" t="str">
        <f>INDEX(Position!$B:$B,MATCH(C147,Position!$A:$A,0))</f>
        <v>Production Technician II</v>
      </c>
      <c r="Y147" s="18" t="str">
        <f>INDEX(Department!$B:$B,MATCH(D147,Department!$A:$A,0))</f>
        <v xml:space="preserve">Production        </v>
      </c>
      <c r="Z147" s="18" t="str">
        <f>INDEX(Manager!$B:$B,MATCH(E147,Manager!$A:$A,0))</f>
        <v>Brannon Miller</v>
      </c>
      <c r="AA147" s="18">
        <f ca="1">INT(($AH$1-HR_Data[[#This Row],[DOB]])/365.25)</f>
        <v>53</v>
      </c>
      <c r="AB147" s="18" t="str">
        <f ca="1">IF(HR_Data[[#This Row],[Age]]&lt;20,"Below 20",IF(HR_Data[[#This Row],[Age]]&lt;30,"20-29",IF(HR_Data[[#This Row],[Age]]&lt;50,"30-49",IF(HR_Data[[#This Row],[Age]]&lt;60,"50-59","60 and Above"))))</f>
        <v>50-59</v>
      </c>
      <c r="AC147" s="18" t="str">
        <f>PROPER(HR_Data[[#This Row],[Sex]])</f>
        <v>Female</v>
      </c>
    </row>
    <row r="148" spans="1:29" x14ac:dyDescent="0.25">
      <c r="A148" t="s">
        <v>272</v>
      </c>
      <c r="B148">
        <v>10138</v>
      </c>
      <c r="C148" t="s">
        <v>502</v>
      </c>
      <c r="D148" t="s">
        <v>517</v>
      </c>
      <c r="E148">
        <v>10088</v>
      </c>
      <c r="F148" s="1">
        <v>40553</v>
      </c>
      <c r="G148" s="12">
        <v>61154</v>
      </c>
      <c r="H148" t="s">
        <v>468</v>
      </c>
      <c r="I148" s="13">
        <v>31519</v>
      </c>
      <c r="J148" t="s">
        <v>34</v>
      </c>
      <c r="K148" t="s">
        <v>24</v>
      </c>
      <c r="L148" t="s">
        <v>63</v>
      </c>
      <c r="M148" t="s">
        <v>22</v>
      </c>
      <c r="N148">
        <v>2446</v>
      </c>
      <c r="O148" s="13">
        <v>42461</v>
      </c>
      <c r="P148" t="s">
        <v>73</v>
      </c>
      <c r="Q148" t="s">
        <v>36</v>
      </c>
      <c r="R148" t="s">
        <v>97</v>
      </c>
      <c r="S148" t="s">
        <v>40</v>
      </c>
      <c r="T148">
        <v>4</v>
      </c>
      <c r="U148">
        <v>4</v>
      </c>
      <c r="V148" s="13">
        <v>42403</v>
      </c>
      <c r="W148" s="11">
        <v>4</v>
      </c>
      <c r="X148" s="18" t="str">
        <f>INDEX(Position!$B:$B,MATCH(C148,Position!$A:$A,0))</f>
        <v>Production Technician I</v>
      </c>
      <c r="Y148" s="18" t="str">
        <f>INDEX(Department!$B:$B,MATCH(D148,Department!$A:$A,0))</f>
        <v xml:space="preserve">Production        </v>
      </c>
      <c r="Z148" s="18" t="str">
        <f>INDEX(Manager!$B:$B,MATCH(E148,Manager!$A:$A,0))</f>
        <v>Elijiah Gray</v>
      </c>
      <c r="AA148" s="18">
        <f ca="1">INT(($AH$1-HR_Data[[#This Row],[DOB]])/365.25)</f>
        <v>37</v>
      </c>
      <c r="AB148" s="18" t="str">
        <f ca="1">IF(HR_Data[[#This Row],[Age]]&lt;20,"Below 20",IF(HR_Data[[#This Row],[Age]]&lt;30,"20-29",IF(HR_Data[[#This Row],[Age]]&lt;50,"30-49",IF(HR_Data[[#This Row],[Age]]&lt;60,"50-59","60 and Above"))))</f>
        <v>30-49</v>
      </c>
      <c r="AC148" s="18" t="str">
        <f>PROPER(HR_Data[[#This Row],[Sex]])</f>
        <v>Female</v>
      </c>
    </row>
    <row r="149" spans="1:29" x14ac:dyDescent="0.25">
      <c r="A149" t="s">
        <v>273</v>
      </c>
      <c r="B149">
        <v>10244</v>
      </c>
      <c r="C149" t="s">
        <v>504</v>
      </c>
      <c r="D149" t="s">
        <v>518</v>
      </c>
      <c r="E149">
        <v>10099</v>
      </c>
      <c r="F149" s="1">
        <v>40854</v>
      </c>
      <c r="G149" s="12">
        <v>68999</v>
      </c>
      <c r="H149" t="s">
        <v>468</v>
      </c>
      <c r="I149" s="13">
        <v>32823</v>
      </c>
      <c r="J149" t="s">
        <v>23</v>
      </c>
      <c r="K149" t="s">
        <v>24</v>
      </c>
      <c r="L149" t="s">
        <v>25</v>
      </c>
      <c r="M149" t="s">
        <v>274</v>
      </c>
      <c r="N149">
        <v>19444</v>
      </c>
      <c r="O149" s="13">
        <v>41753</v>
      </c>
      <c r="P149" t="s">
        <v>275</v>
      </c>
      <c r="Q149" t="s">
        <v>36</v>
      </c>
      <c r="R149" t="s">
        <v>51</v>
      </c>
      <c r="S149" t="s">
        <v>40</v>
      </c>
      <c r="T149">
        <v>4.5</v>
      </c>
      <c r="U149">
        <v>5</v>
      </c>
      <c r="V149" s="13">
        <v>41363</v>
      </c>
      <c r="W149" s="11">
        <v>2</v>
      </c>
      <c r="X149" s="18" t="str">
        <f>INDEX(Position!$B:$B,MATCH(C149,Position!$A:$A,0))</f>
        <v>Sales Manager</v>
      </c>
      <c r="Y149" s="18" t="str">
        <f>INDEX(Department!$B:$B,MATCH(D149,Department!$A:$A,0))</f>
        <v>Sales</v>
      </c>
      <c r="Z149" s="18" t="str">
        <f>INDEX(Manager!$B:$B,MATCH(E149,Manager!$A:$A,0))</f>
        <v>Debra Houlihan</v>
      </c>
      <c r="AA149" s="18">
        <f ca="1">INT(($AH$1-HR_Data[[#This Row],[DOB]])/365.25)</f>
        <v>33</v>
      </c>
      <c r="AB149" s="18" t="str">
        <f ca="1">IF(HR_Data[[#This Row],[Age]]&lt;20,"Below 20",IF(HR_Data[[#This Row],[Age]]&lt;30,"20-29",IF(HR_Data[[#This Row],[Age]]&lt;50,"30-49",IF(HR_Data[[#This Row],[Age]]&lt;60,"50-59","60 and Above"))))</f>
        <v>30-49</v>
      </c>
      <c r="AC149" s="18" t="str">
        <f>PROPER(HR_Data[[#This Row],[Sex]])</f>
        <v>Female</v>
      </c>
    </row>
    <row r="150" spans="1:29" x14ac:dyDescent="0.25">
      <c r="A150" t="s">
        <v>276</v>
      </c>
      <c r="B150">
        <v>10192</v>
      </c>
      <c r="C150" t="s">
        <v>502</v>
      </c>
      <c r="D150" t="s">
        <v>517</v>
      </c>
      <c r="E150">
        <v>10026</v>
      </c>
      <c r="F150" s="1">
        <v>41547</v>
      </c>
      <c r="G150" s="12">
        <v>50482</v>
      </c>
      <c r="H150" t="s">
        <v>469</v>
      </c>
      <c r="I150" s="13">
        <v>27778</v>
      </c>
      <c r="J150" t="s">
        <v>23</v>
      </c>
      <c r="K150" t="s">
        <v>24</v>
      </c>
      <c r="L150" t="s">
        <v>25</v>
      </c>
      <c r="M150" t="s">
        <v>22</v>
      </c>
      <c r="N150">
        <v>1887</v>
      </c>
      <c r="P150" t="s">
        <v>26</v>
      </c>
      <c r="Q150" t="s">
        <v>27</v>
      </c>
      <c r="R150" t="s">
        <v>39</v>
      </c>
      <c r="S150" t="s">
        <v>40</v>
      </c>
      <c r="T150">
        <v>3.07</v>
      </c>
      <c r="U150">
        <v>4</v>
      </c>
      <c r="V150" s="13">
        <v>43488</v>
      </c>
      <c r="W150" s="11">
        <v>10</v>
      </c>
      <c r="X150" s="18" t="str">
        <f>INDEX(Position!$B:$B,MATCH(C150,Position!$A:$A,0))</f>
        <v>Production Technician I</v>
      </c>
      <c r="Y150" s="18" t="str">
        <f>INDEX(Department!$B:$B,MATCH(D150,Department!$A:$A,0))</f>
        <v xml:space="preserve">Production        </v>
      </c>
      <c r="Z150" s="18" t="str">
        <f>INDEX(Manager!$B:$B,MATCH(E150,Manager!$A:$A,0))</f>
        <v>Michael Albert</v>
      </c>
      <c r="AA150" s="18">
        <f ca="1">INT(($AH$1-HR_Data[[#This Row],[DOB]])/365.25)</f>
        <v>47</v>
      </c>
      <c r="AB150" s="18" t="str">
        <f ca="1">IF(HR_Data[[#This Row],[Age]]&lt;20,"Below 20",IF(HR_Data[[#This Row],[Age]]&lt;30,"20-29",IF(HR_Data[[#This Row],[Age]]&lt;50,"30-49",IF(HR_Data[[#This Row],[Age]]&lt;60,"50-59","60 and Above"))))</f>
        <v>30-49</v>
      </c>
      <c r="AC150" s="18" t="str">
        <f>PROPER(HR_Data[[#This Row],[Sex]])</f>
        <v>Male</v>
      </c>
    </row>
    <row r="151" spans="1:29" x14ac:dyDescent="0.25">
      <c r="A151" t="s">
        <v>277</v>
      </c>
      <c r="B151">
        <v>10231</v>
      </c>
      <c r="C151" t="s">
        <v>482</v>
      </c>
      <c r="D151" t="s">
        <v>518</v>
      </c>
      <c r="E151">
        <v>10200</v>
      </c>
      <c r="F151" s="1">
        <v>41505</v>
      </c>
      <c r="G151" s="12">
        <v>65310</v>
      </c>
      <c r="H151" t="s">
        <v>469</v>
      </c>
      <c r="I151" s="13">
        <v>29186</v>
      </c>
      <c r="J151" t="s">
        <v>23</v>
      </c>
      <c r="K151" t="s">
        <v>24</v>
      </c>
      <c r="L151" t="s">
        <v>25</v>
      </c>
      <c r="M151" t="s">
        <v>278</v>
      </c>
      <c r="N151">
        <v>80820</v>
      </c>
      <c r="P151" t="s">
        <v>26</v>
      </c>
      <c r="Q151" t="s">
        <v>27</v>
      </c>
      <c r="R151" t="s">
        <v>39</v>
      </c>
      <c r="S151" t="s">
        <v>40</v>
      </c>
      <c r="T151">
        <v>4.3</v>
      </c>
      <c r="U151">
        <v>5</v>
      </c>
      <c r="V151" s="13">
        <v>43487</v>
      </c>
      <c r="W151" s="11">
        <v>13</v>
      </c>
      <c r="X151" s="18" t="str">
        <f>INDEX(Position!$B:$B,MATCH(C151,Position!$A:$A,0))</f>
        <v>Area Sales Manager</v>
      </c>
      <c r="Y151" s="18" t="str">
        <f>INDEX(Department!$B:$B,MATCH(D151,Department!$A:$A,0))</f>
        <v>Sales</v>
      </c>
      <c r="Z151" s="18" t="str">
        <f>INDEX(Manager!$B:$B,MATCH(E151,Manager!$A:$A,0))</f>
        <v>Lynn Daneault</v>
      </c>
      <c r="AA151" s="18">
        <f ca="1">INT(($AH$1-HR_Data[[#This Row],[DOB]])/365.25)</f>
        <v>43</v>
      </c>
      <c r="AB151" s="18" t="str">
        <f ca="1">IF(HR_Data[[#This Row],[Age]]&lt;20,"Below 20",IF(HR_Data[[#This Row],[Age]]&lt;30,"20-29",IF(HR_Data[[#This Row],[Age]]&lt;50,"30-49",IF(HR_Data[[#This Row],[Age]]&lt;60,"50-59","60 and Above"))))</f>
        <v>30-49</v>
      </c>
      <c r="AC151" s="18" t="str">
        <f>PROPER(HR_Data[[#This Row],[Sex]])</f>
        <v>Male</v>
      </c>
    </row>
    <row r="152" spans="1:29" x14ac:dyDescent="0.25">
      <c r="A152" t="s">
        <v>279</v>
      </c>
      <c r="B152">
        <v>10089</v>
      </c>
      <c r="C152" t="s">
        <v>499</v>
      </c>
      <c r="D152" t="s">
        <v>515</v>
      </c>
      <c r="E152">
        <v>10080</v>
      </c>
      <c r="F152" s="1">
        <v>41092</v>
      </c>
      <c r="G152" s="12">
        <v>250000</v>
      </c>
      <c r="H152" t="s">
        <v>468</v>
      </c>
      <c r="I152" s="13">
        <v>19988</v>
      </c>
      <c r="J152" t="s">
        <v>34</v>
      </c>
      <c r="K152" t="s">
        <v>24</v>
      </c>
      <c r="L152" t="s">
        <v>25</v>
      </c>
      <c r="M152" t="s">
        <v>22</v>
      </c>
      <c r="N152">
        <v>1902</v>
      </c>
      <c r="P152" t="s">
        <v>26</v>
      </c>
      <c r="Q152" t="s">
        <v>27</v>
      </c>
      <c r="R152" t="s">
        <v>39</v>
      </c>
      <c r="S152" t="s">
        <v>40</v>
      </c>
      <c r="T152">
        <v>4.83</v>
      </c>
      <c r="U152">
        <v>3</v>
      </c>
      <c r="V152" s="13">
        <v>43482</v>
      </c>
      <c r="W152" s="11">
        <v>10</v>
      </c>
      <c r="X152" s="18" t="str">
        <f>INDEX(Position!$B:$B,MATCH(C152,Position!$A:$A,0))</f>
        <v>President &amp; CEO</v>
      </c>
      <c r="Y152" s="18" t="str">
        <f>INDEX(Department!$B:$B,MATCH(D152,Department!$A:$A,0))</f>
        <v>Executive Office</v>
      </c>
      <c r="Z152" s="18" t="str">
        <f>INDEX(Manager!$B:$B,MATCH(E152,Manager!$A:$A,0))</f>
        <v>Board of Directors</v>
      </c>
      <c r="AA152" s="18">
        <f ca="1">INT(($AH$1-HR_Data[[#This Row],[DOB]])/365.25)</f>
        <v>68</v>
      </c>
      <c r="AB152" s="18" t="str">
        <f ca="1">IF(HR_Data[[#This Row],[Age]]&lt;20,"Below 20",IF(HR_Data[[#This Row],[Age]]&lt;30,"20-29",IF(HR_Data[[#This Row],[Age]]&lt;50,"30-49",IF(HR_Data[[#This Row],[Age]]&lt;60,"50-59","60 and Above"))))</f>
        <v>60 and Above</v>
      </c>
      <c r="AC152" s="18" t="str">
        <f>PROPER(HR_Data[[#This Row],[Sex]])</f>
        <v>Female</v>
      </c>
    </row>
    <row r="153" spans="1:29" x14ac:dyDescent="0.25">
      <c r="A153" t="s">
        <v>282</v>
      </c>
      <c r="B153">
        <v>10166</v>
      </c>
      <c r="C153" t="s">
        <v>502</v>
      </c>
      <c r="D153" t="s">
        <v>517</v>
      </c>
      <c r="E153">
        <v>10069</v>
      </c>
      <c r="F153" s="1">
        <v>40812</v>
      </c>
      <c r="G153" s="12">
        <v>54005</v>
      </c>
      <c r="H153" t="s">
        <v>468</v>
      </c>
      <c r="I153" s="13">
        <v>27006</v>
      </c>
      <c r="J153" t="s">
        <v>34</v>
      </c>
      <c r="K153" t="s">
        <v>24</v>
      </c>
      <c r="L153" t="s">
        <v>25</v>
      </c>
      <c r="M153" t="s">
        <v>22</v>
      </c>
      <c r="N153">
        <v>2170</v>
      </c>
      <c r="O153" s="13">
        <v>42159</v>
      </c>
      <c r="P153" t="s">
        <v>173</v>
      </c>
      <c r="Q153" t="s">
        <v>36</v>
      </c>
      <c r="R153" t="s">
        <v>51</v>
      </c>
      <c r="S153" t="s">
        <v>40</v>
      </c>
      <c r="T153">
        <v>3.6</v>
      </c>
      <c r="U153">
        <v>5</v>
      </c>
      <c r="V153" s="13">
        <v>42064</v>
      </c>
      <c r="W153" s="11">
        <v>16</v>
      </c>
      <c r="X153" s="18" t="str">
        <f>INDEX(Position!$B:$B,MATCH(C153,Position!$A:$A,0))</f>
        <v>Production Technician I</v>
      </c>
      <c r="Y153" s="18" t="str">
        <f>INDEX(Department!$B:$B,MATCH(D153,Department!$A:$A,0))</f>
        <v xml:space="preserve">Production        </v>
      </c>
      <c r="Z153" s="18" t="str">
        <f>INDEX(Manager!$B:$B,MATCH(E153,Manager!$A:$A,0))</f>
        <v>Webster Butler</v>
      </c>
      <c r="AA153" s="18">
        <f ca="1">INT(($AH$1-HR_Data[[#This Row],[DOB]])/365.25)</f>
        <v>49</v>
      </c>
      <c r="AB153" s="18" t="str">
        <f ca="1">IF(HR_Data[[#This Row],[Age]]&lt;20,"Below 20",IF(HR_Data[[#This Row],[Age]]&lt;30,"20-29",IF(HR_Data[[#This Row],[Age]]&lt;50,"30-49",IF(HR_Data[[#This Row],[Age]]&lt;60,"50-59","60 and Above"))))</f>
        <v>30-49</v>
      </c>
      <c r="AC153" s="18" t="str">
        <f>PROPER(HR_Data[[#This Row],[Sex]])</f>
        <v>Female</v>
      </c>
    </row>
    <row r="154" spans="1:29" x14ac:dyDescent="0.25">
      <c r="A154" t="s">
        <v>283</v>
      </c>
      <c r="B154">
        <v>10170</v>
      </c>
      <c r="C154" t="s">
        <v>502</v>
      </c>
      <c r="D154" t="s">
        <v>517</v>
      </c>
      <c r="E154">
        <v>10002</v>
      </c>
      <c r="F154" s="1">
        <v>40812</v>
      </c>
      <c r="G154" s="12">
        <v>45433</v>
      </c>
      <c r="H154" t="s">
        <v>468</v>
      </c>
      <c r="I154" s="13">
        <v>25849</v>
      </c>
      <c r="J154" t="s">
        <v>34</v>
      </c>
      <c r="K154" t="s">
        <v>24</v>
      </c>
      <c r="L154" t="s">
        <v>25</v>
      </c>
      <c r="M154" t="s">
        <v>22</v>
      </c>
      <c r="N154">
        <v>2127</v>
      </c>
      <c r="O154" s="13">
        <v>41648</v>
      </c>
      <c r="P154" t="s">
        <v>173</v>
      </c>
      <c r="Q154" t="s">
        <v>36</v>
      </c>
      <c r="R154" t="s">
        <v>51</v>
      </c>
      <c r="S154" t="s">
        <v>40</v>
      </c>
      <c r="T154">
        <v>3.49</v>
      </c>
      <c r="U154">
        <v>4</v>
      </c>
      <c r="V154" s="13">
        <v>41304</v>
      </c>
      <c r="W154" s="11">
        <v>6</v>
      </c>
      <c r="X154" s="18" t="str">
        <f>INDEX(Position!$B:$B,MATCH(C154,Position!$A:$A,0))</f>
        <v>Production Technician I</v>
      </c>
      <c r="Y154" s="18" t="str">
        <f>INDEX(Department!$B:$B,MATCH(D154,Department!$A:$A,0))</f>
        <v xml:space="preserve">Production        </v>
      </c>
      <c r="Z154" s="18" t="str">
        <f>INDEX(Manager!$B:$B,MATCH(E154,Manager!$A:$A,0))</f>
        <v>Amy Dunn</v>
      </c>
      <c r="AA154" s="18">
        <f ca="1">INT(($AH$1-HR_Data[[#This Row],[DOB]])/365.25)</f>
        <v>52</v>
      </c>
      <c r="AB154" s="18" t="str">
        <f ca="1">IF(HR_Data[[#This Row],[Age]]&lt;20,"Below 20",IF(HR_Data[[#This Row],[Age]]&lt;30,"20-29",IF(HR_Data[[#This Row],[Age]]&lt;50,"30-49",IF(HR_Data[[#This Row],[Age]]&lt;60,"50-59","60 and Above"))))</f>
        <v>50-59</v>
      </c>
      <c r="AC154" s="18" t="str">
        <f>PROPER(HR_Data[[#This Row],[Sex]])</f>
        <v>Female</v>
      </c>
    </row>
    <row r="155" spans="1:29" x14ac:dyDescent="0.25">
      <c r="A155" t="s">
        <v>284</v>
      </c>
      <c r="B155">
        <v>10208</v>
      </c>
      <c r="C155" t="s">
        <v>502</v>
      </c>
      <c r="D155" t="s">
        <v>517</v>
      </c>
      <c r="E155">
        <v>10062</v>
      </c>
      <c r="F155" s="1">
        <v>41687</v>
      </c>
      <c r="G155" s="12">
        <v>46654</v>
      </c>
      <c r="H155" t="s">
        <v>469</v>
      </c>
      <c r="I155" s="13">
        <v>28439</v>
      </c>
      <c r="J155" t="s">
        <v>23</v>
      </c>
      <c r="K155" t="s">
        <v>24</v>
      </c>
      <c r="L155" t="s">
        <v>63</v>
      </c>
      <c r="M155" t="s">
        <v>22</v>
      </c>
      <c r="N155">
        <v>1721</v>
      </c>
      <c r="P155" t="s">
        <v>26</v>
      </c>
      <c r="Q155" t="s">
        <v>27</v>
      </c>
      <c r="R155" t="s">
        <v>30</v>
      </c>
      <c r="S155" t="s">
        <v>40</v>
      </c>
      <c r="T155">
        <v>3.1</v>
      </c>
      <c r="U155">
        <v>3</v>
      </c>
      <c r="V155" s="13">
        <v>43502</v>
      </c>
      <c r="W155" s="11">
        <v>3</v>
      </c>
      <c r="X155" s="18" t="str">
        <f>INDEX(Position!$B:$B,MATCH(C155,Position!$A:$A,0))</f>
        <v>Production Technician I</v>
      </c>
      <c r="Y155" s="18" t="str">
        <f>INDEX(Department!$B:$B,MATCH(D155,Department!$A:$A,0))</f>
        <v xml:space="preserve">Production        </v>
      </c>
      <c r="Z155" s="18" t="str">
        <f>INDEX(Manager!$B:$B,MATCH(E155,Manager!$A:$A,0))</f>
        <v>Ketsia Liebig</v>
      </c>
      <c r="AA155" s="18">
        <f ca="1">INT(($AH$1-HR_Data[[#This Row],[DOB]])/365.25)</f>
        <v>45</v>
      </c>
      <c r="AB155" s="18" t="str">
        <f ca="1">IF(HR_Data[[#This Row],[Age]]&lt;20,"Below 20",IF(HR_Data[[#This Row],[Age]]&lt;30,"20-29",IF(HR_Data[[#This Row],[Age]]&lt;50,"30-49",IF(HR_Data[[#This Row],[Age]]&lt;60,"50-59","60 and Above"))))</f>
        <v>30-49</v>
      </c>
      <c r="AC155" s="18" t="str">
        <f>PROPER(HR_Data[[#This Row],[Sex]])</f>
        <v>Male</v>
      </c>
    </row>
    <row r="156" spans="1:29" x14ac:dyDescent="0.25">
      <c r="A156" t="s">
        <v>285</v>
      </c>
      <c r="B156">
        <v>10176</v>
      </c>
      <c r="C156" t="s">
        <v>502</v>
      </c>
      <c r="D156" t="s">
        <v>517</v>
      </c>
      <c r="E156">
        <v>10114</v>
      </c>
      <c r="F156" s="1">
        <v>40553</v>
      </c>
      <c r="G156" s="12">
        <v>63973</v>
      </c>
      <c r="H156" t="s">
        <v>469</v>
      </c>
      <c r="I156" s="13">
        <v>29253</v>
      </c>
      <c r="J156" t="s">
        <v>34</v>
      </c>
      <c r="K156" t="s">
        <v>24</v>
      </c>
      <c r="L156" t="s">
        <v>92</v>
      </c>
      <c r="M156" t="s">
        <v>22</v>
      </c>
      <c r="N156">
        <v>1801</v>
      </c>
      <c r="P156" t="s">
        <v>26</v>
      </c>
      <c r="Q156" t="s">
        <v>27</v>
      </c>
      <c r="R156" t="s">
        <v>39</v>
      </c>
      <c r="S156" t="s">
        <v>40</v>
      </c>
      <c r="T156">
        <v>3.38</v>
      </c>
      <c r="U156">
        <v>3</v>
      </c>
      <c r="V156" s="13">
        <v>43486</v>
      </c>
      <c r="W156" s="11">
        <v>17</v>
      </c>
      <c r="X156" s="18" t="str">
        <f>INDEX(Position!$B:$B,MATCH(C156,Position!$A:$A,0))</f>
        <v>Production Technician I</v>
      </c>
      <c r="Y156" s="18" t="str">
        <f>INDEX(Department!$B:$B,MATCH(D156,Department!$A:$A,0))</f>
        <v xml:space="preserve">Production        </v>
      </c>
      <c r="Z156" s="18" t="str">
        <f>INDEX(Manager!$B:$B,MATCH(E156,Manager!$A:$A,0))</f>
        <v>Brannon Miller</v>
      </c>
      <c r="AA156" s="18">
        <f ca="1">INT(($AH$1-HR_Data[[#This Row],[DOB]])/365.25)</f>
        <v>43</v>
      </c>
      <c r="AB156" s="18" t="str">
        <f ca="1">IF(HR_Data[[#This Row],[Age]]&lt;20,"Below 20",IF(HR_Data[[#This Row],[Age]]&lt;30,"20-29",IF(HR_Data[[#This Row],[Age]]&lt;50,"30-49",IF(HR_Data[[#This Row],[Age]]&lt;60,"50-59","60 and Above"))))</f>
        <v>30-49</v>
      </c>
      <c r="AC156" s="18" t="str">
        <f>PROPER(HR_Data[[#This Row],[Sex]])</f>
        <v>Male</v>
      </c>
    </row>
    <row r="157" spans="1:29" x14ac:dyDescent="0.25">
      <c r="A157" t="s">
        <v>286</v>
      </c>
      <c r="B157">
        <v>10165</v>
      </c>
      <c r="C157" t="s">
        <v>482</v>
      </c>
      <c r="D157" t="s">
        <v>518</v>
      </c>
      <c r="E157">
        <v>10188</v>
      </c>
      <c r="F157" s="1">
        <v>40609</v>
      </c>
      <c r="G157" s="12">
        <v>71339</v>
      </c>
      <c r="H157" t="s">
        <v>469</v>
      </c>
      <c r="I157" s="13">
        <v>25258</v>
      </c>
      <c r="J157" t="s">
        <v>23</v>
      </c>
      <c r="K157" t="s">
        <v>24</v>
      </c>
      <c r="L157" t="s">
        <v>63</v>
      </c>
      <c r="M157" t="s">
        <v>287</v>
      </c>
      <c r="N157">
        <v>10171</v>
      </c>
      <c r="P157" t="s">
        <v>26</v>
      </c>
      <c r="Q157" t="s">
        <v>27</v>
      </c>
      <c r="R157" t="s">
        <v>65</v>
      </c>
      <c r="S157" t="s">
        <v>40</v>
      </c>
      <c r="T157">
        <v>3.65</v>
      </c>
      <c r="U157">
        <v>5</v>
      </c>
      <c r="V157" s="13">
        <v>43482</v>
      </c>
      <c r="W157" s="11">
        <v>20</v>
      </c>
      <c r="X157" s="18" t="str">
        <f>INDEX(Position!$B:$B,MATCH(C157,Position!$A:$A,0))</f>
        <v>Area Sales Manager</v>
      </c>
      <c r="Y157" s="18" t="str">
        <f>INDEX(Department!$B:$B,MATCH(D157,Department!$A:$A,0))</f>
        <v>Sales</v>
      </c>
      <c r="Z157" s="18" t="str">
        <f>INDEX(Manager!$B:$B,MATCH(E157,Manager!$A:$A,0))</f>
        <v>John Smith</v>
      </c>
      <c r="AA157" s="18">
        <f ca="1">INT(($AH$1-HR_Data[[#This Row],[DOB]])/365.25)</f>
        <v>54</v>
      </c>
      <c r="AB157" s="18" t="str">
        <f ca="1">IF(HR_Data[[#This Row],[Age]]&lt;20,"Below 20",IF(HR_Data[[#This Row],[Age]]&lt;30,"20-29",IF(HR_Data[[#This Row],[Age]]&lt;50,"30-49",IF(HR_Data[[#This Row],[Age]]&lt;60,"50-59","60 and Above"))))</f>
        <v>50-59</v>
      </c>
      <c r="AC157" s="18" t="str">
        <f>PROPER(HR_Data[[#This Row],[Sex]])</f>
        <v>Male</v>
      </c>
    </row>
    <row r="158" spans="1:29" x14ac:dyDescent="0.25">
      <c r="A158" t="s">
        <v>288</v>
      </c>
      <c r="B158">
        <v>10113</v>
      </c>
      <c r="C158" t="s">
        <v>511</v>
      </c>
      <c r="D158" t="s">
        <v>516</v>
      </c>
      <c r="E158">
        <v>10250</v>
      </c>
      <c r="F158" s="1">
        <v>41953</v>
      </c>
      <c r="G158" s="12">
        <v>93206</v>
      </c>
      <c r="H158" t="s">
        <v>469</v>
      </c>
      <c r="I158" s="13">
        <v>31525</v>
      </c>
      <c r="J158" t="s">
        <v>34</v>
      </c>
      <c r="K158" t="s">
        <v>24</v>
      </c>
      <c r="L158" t="s">
        <v>25</v>
      </c>
      <c r="M158" t="s">
        <v>22</v>
      </c>
      <c r="N158">
        <v>2169</v>
      </c>
      <c r="P158" t="s">
        <v>26</v>
      </c>
      <c r="Q158" t="s">
        <v>27</v>
      </c>
      <c r="R158" t="s">
        <v>61</v>
      </c>
      <c r="S158" t="s">
        <v>40</v>
      </c>
      <c r="T158">
        <v>4.46</v>
      </c>
      <c r="U158">
        <v>5</v>
      </c>
      <c r="V158" s="13">
        <v>43472</v>
      </c>
      <c r="W158" s="11">
        <v>7</v>
      </c>
      <c r="X158" s="18" t="str">
        <f>INDEX(Position!$B:$B,MATCH(C158,Position!$A:$A,0))</f>
        <v>Sr. Network Engineer</v>
      </c>
      <c r="Y158" s="18" t="str">
        <f>INDEX(Department!$B:$B,MATCH(D158,Department!$A:$A,0))</f>
        <v>IT/IS</v>
      </c>
      <c r="Z158" s="18" t="str">
        <f>INDEX(Manager!$B:$B,MATCH(E158,Manager!$A:$A,0))</f>
        <v>Peter Monroe</v>
      </c>
      <c r="AA158" s="18">
        <f ca="1">INT(($AH$1-HR_Data[[#This Row],[DOB]])/365.25)</f>
        <v>37</v>
      </c>
      <c r="AB158" s="18" t="str">
        <f ca="1">IF(HR_Data[[#This Row],[Age]]&lt;20,"Below 20",IF(HR_Data[[#This Row],[Age]]&lt;30,"20-29",IF(HR_Data[[#This Row],[Age]]&lt;50,"30-49",IF(HR_Data[[#This Row],[Age]]&lt;60,"50-59","60 and Above"))))</f>
        <v>30-49</v>
      </c>
      <c r="AC158" s="18" t="str">
        <f>PROPER(HR_Data[[#This Row],[Sex]])</f>
        <v>Male</v>
      </c>
    </row>
    <row r="159" spans="1:29" x14ac:dyDescent="0.25">
      <c r="A159" t="s">
        <v>289</v>
      </c>
      <c r="B159">
        <v>10092</v>
      </c>
      <c r="C159" t="s">
        <v>501</v>
      </c>
      <c r="D159" t="s">
        <v>517</v>
      </c>
      <c r="E159">
        <v>10175</v>
      </c>
      <c r="F159" s="1">
        <v>40553</v>
      </c>
      <c r="G159" s="12">
        <v>82758</v>
      </c>
      <c r="H159" t="s">
        <v>469</v>
      </c>
      <c r="I159" s="13">
        <v>26481</v>
      </c>
      <c r="J159" t="s">
        <v>34</v>
      </c>
      <c r="K159" t="s">
        <v>24</v>
      </c>
      <c r="L159" t="s">
        <v>25</v>
      </c>
      <c r="M159" t="s">
        <v>22</v>
      </c>
      <c r="N159">
        <v>1890</v>
      </c>
      <c r="O159" s="13">
        <v>42350</v>
      </c>
      <c r="P159" t="s">
        <v>83</v>
      </c>
      <c r="Q159" t="s">
        <v>84</v>
      </c>
      <c r="R159" t="s">
        <v>61</v>
      </c>
      <c r="S159" t="s">
        <v>40</v>
      </c>
      <c r="T159">
        <v>4.78</v>
      </c>
      <c r="U159">
        <v>4</v>
      </c>
      <c r="V159" s="13">
        <v>42050</v>
      </c>
      <c r="W159" s="11">
        <v>9</v>
      </c>
      <c r="X159" s="18" t="str">
        <f>INDEX(Position!$B:$B,MATCH(C159,Position!$A:$A,0))</f>
        <v>Production Manager</v>
      </c>
      <c r="Y159" s="18" t="str">
        <f>INDEX(Department!$B:$B,MATCH(D159,Department!$A:$A,0))</f>
        <v xml:space="preserve">Production        </v>
      </c>
      <c r="Z159" s="18" t="str">
        <f>INDEX(Manager!$B:$B,MATCH(E159,Manager!$A:$A,0))</f>
        <v>Janet King</v>
      </c>
      <c r="AA159" s="18">
        <f ca="1">INT(($AH$1-HR_Data[[#This Row],[DOB]])/365.25)</f>
        <v>51</v>
      </c>
      <c r="AB159" s="18" t="str">
        <f ca="1">IF(HR_Data[[#This Row],[Age]]&lt;20,"Below 20",IF(HR_Data[[#This Row],[Age]]&lt;30,"20-29",IF(HR_Data[[#This Row],[Age]]&lt;50,"30-49",IF(HR_Data[[#This Row],[Age]]&lt;60,"50-59","60 and Above"))))</f>
        <v>50-59</v>
      </c>
      <c r="AC159" s="18" t="str">
        <f>PROPER(HR_Data[[#This Row],[Sex]])</f>
        <v>Male</v>
      </c>
    </row>
    <row r="160" spans="1:29" x14ac:dyDescent="0.25">
      <c r="A160" t="s">
        <v>290</v>
      </c>
      <c r="B160">
        <v>10106</v>
      </c>
      <c r="C160" t="s">
        <v>503</v>
      </c>
      <c r="D160" t="s">
        <v>517</v>
      </c>
      <c r="E160">
        <v>10252</v>
      </c>
      <c r="F160" s="1">
        <v>41281</v>
      </c>
      <c r="G160" s="12">
        <v>66074</v>
      </c>
      <c r="H160" t="s">
        <v>468</v>
      </c>
      <c r="I160" s="13">
        <v>29061</v>
      </c>
      <c r="J160" t="s">
        <v>48</v>
      </c>
      <c r="K160" t="s">
        <v>24</v>
      </c>
      <c r="L160" t="s">
        <v>92</v>
      </c>
      <c r="M160" t="s">
        <v>22</v>
      </c>
      <c r="N160">
        <v>2090</v>
      </c>
      <c r="O160" s="13">
        <v>41729</v>
      </c>
      <c r="P160" t="s">
        <v>70</v>
      </c>
      <c r="Q160" t="s">
        <v>36</v>
      </c>
      <c r="R160" t="s">
        <v>39</v>
      </c>
      <c r="S160" t="s">
        <v>40</v>
      </c>
      <c r="T160">
        <v>4.5199999999999996</v>
      </c>
      <c r="U160">
        <v>3</v>
      </c>
      <c r="V160" s="13">
        <v>41690</v>
      </c>
      <c r="W160" s="11">
        <v>20</v>
      </c>
      <c r="X160" s="18" t="str">
        <f>INDEX(Position!$B:$B,MATCH(C160,Position!$A:$A,0))</f>
        <v>Production Technician II</v>
      </c>
      <c r="Y160" s="18" t="str">
        <f>INDEX(Department!$B:$B,MATCH(D160,Department!$A:$A,0))</f>
        <v xml:space="preserve">Production        </v>
      </c>
      <c r="Z160" s="18" t="str">
        <f>INDEX(Manager!$B:$B,MATCH(E160,Manager!$A:$A,0))</f>
        <v>David Stanley</v>
      </c>
      <c r="AA160" s="18">
        <f ca="1">INT(($AH$1-HR_Data[[#This Row],[DOB]])/365.25)</f>
        <v>44</v>
      </c>
      <c r="AB160" s="18" t="str">
        <f ca="1">IF(HR_Data[[#This Row],[Age]]&lt;20,"Below 20",IF(HR_Data[[#This Row],[Age]]&lt;30,"20-29",IF(HR_Data[[#This Row],[Age]]&lt;50,"30-49",IF(HR_Data[[#This Row],[Age]]&lt;60,"50-59","60 and Above"))))</f>
        <v>30-49</v>
      </c>
      <c r="AC160" s="18" t="str">
        <f>PROPER(HR_Data[[#This Row],[Sex]])</f>
        <v>Female</v>
      </c>
    </row>
    <row r="161" spans="1:29" x14ac:dyDescent="0.25">
      <c r="A161" t="s">
        <v>291</v>
      </c>
      <c r="B161">
        <v>10052</v>
      </c>
      <c r="C161" t="s">
        <v>502</v>
      </c>
      <c r="D161" t="s">
        <v>517</v>
      </c>
      <c r="E161">
        <v>10252</v>
      </c>
      <c r="F161" s="1">
        <v>41099</v>
      </c>
      <c r="G161" s="12">
        <v>46120</v>
      </c>
      <c r="H161" t="s">
        <v>469</v>
      </c>
      <c r="I161" s="13">
        <v>31755</v>
      </c>
      <c r="J161" t="s">
        <v>34</v>
      </c>
      <c r="K161" t="s">
        <v>24</v>
      </c>
      <c r="L161" t="s">
        <v>25</v>
      </c>
      <c r="M161" t="s">
        <v>22</v>
      </c>
      <c r="N161">
        <v>2048</v>
      </c>
      <c r="P161" t="s">
        <v>26</v>
      </c>
      <c r="Q161" t="s">
        <v>27</v>
      </c>
      <c r="R161" t="s">
        <v>30</v>
      </c>
      <c r="S161" t="s">
        <v>40</v>
      </c>
      <c r="T161">
        <v>5</v>
      </c>
      <c r="U161">
        <v>5</v>
      </c>
      <c r="V161" s="13">
        <v>43500</v>
      </c>
      <c r="W161" s="11">
        <v>13</v>
      </c>
      <c r="X161" s="18" t="str">
        <f>INDEX(Position!$B:$B,MATCH(C161,Position!$A:$A,0))</f>
        <v>Production Technician I</v>
      </c>
      <c r="Y161" s="18" t="str">
        <f>INDEX(Department!$B:$B,MATCH(D161,Department!$A:$A,0))</f>
        <v xml:space="preserve">Production        </v>
      </c>
      <c r="Z161" s="18" t="str">
        <f>INDEX(Manager!$B:$B,MATCH(E161,Manager!$A:$A,0))</f>
        <v>David Stanley</v>
      </c>
      <c r="AA161" s="18">
        <f ca="1">INT(($AH$1-HR_Data[[#This Row],[DOB]])/365.25)</f>
        <v>36</v>
      </c>
      <c r="AB161" s="18" t="str">
        <f ca="1">IF(HR_Data[[#This Row],[Age]]&lt;20,"Below 20",IF(HR_Data[[#This Row],[Age]]&lt;30,"20-29",IF(HR_Data[[#This Row],[Age]]&lt;50,"30-49",IF(HR_Data[[#This Row],[Age]]&lt;60,"50-59","60 and Above"))))</f>
        <v>30-49</v>
      </c>
      <c r="AC161" s="18" t="str">
        <f>PROPER(HR_Data[[#This Row],[Sex]])</f>
        <v>Male</v>
      </c>
    </row>
    <row r="162" spans="1:29" x14ac:dyDescent="0.25">
      <c r="A162" t="s">
        <v>292</v>
      </c>
      <c r="B162">
        <v>10038</v>
      </c>
      <c r="C162" t="s">
        <v>480</v>
      </c>
      <c r="D162" t="s">
        <v>514</v>
      </c>
      <c r="E162">
        <v>10081</v>
      </c>
      <c r="F162" s="1">
        <v>41645</v>
      </c>
      <c r="G162" s="12">
        <v>64520</v>
      </c>
      <c r="H162" t="s">
        <v>469</v>
      </c>
      <c r="I162" s="13">
        <v>30798</v>
      </c>
      <c r="J162" t="s">
        <v>48</v>
      </c>
      <c r="K162" t="s">
        <v>24</v>
      </c>
      <c r="L162" t="s">
        <v>63</v>
      </c>
      <c r="M162" t="s">
        <v>22</v>
      </c>
      <c r="N162">
        <v>1460</v>
      </c>
      <c r="P162" t="s">
        <v>26</v>
      </c>
      <c r="Q162" t="s">
        <v>27</v>
      </c>
      <c r="R162" t="s">
        <v>181</v>
      </c>
      <c r="S162" t="s">
        <v>40</v>
      </c>
      <c r="T162">
        <v>5</v>
      </c>
      <c r="U162">
        <v>4</v>
      </c>
      <c r="V162" s="13">
        <v>43482</v>
      </c>
      <c r="W162" s="11">
        <v>3</v>
      </c>
      <c r="X162" s="18" t="str">
        <f>INDEX(Position!$B:$B,MATCH(C162,Position!$A:$A,0))</f>
        <v>Accountant I</v>
      </c>
      <c r="Y162" s="18" t="str">
        <f>INDEX(Department!$B:$B,MATCH(D162,Department!$A:$A,0))</f>
        <v>Admin Offices</v>
      </c>
      <c r="Z162" s="18" t="str">
        <f>INDEX(Manager!$B:$B,MATCH(E162,Manager!$A:$A,0))</f>
        <v>Brandon R. LeBlanc</v>
      </c>
      <c r="AA162" s="18">
        <f ca="1">INT(($AH$1-HR_Data[[#This Row],[DOB]])/365.25)</f>
        <v>39</v>
      </c>
      <c r="AB162" s="18" t="str">
        <f ca="1">IF(HR_Data[[#This Row],[Age]]&lt;20,"Below 20",IF(HR_Data[[#This Row],[Age]]&lt;30,"20-29",IF(HR_Data[[#This Row],[Age]]&lt;50,"30-49",IF(HR_Data[[#This Row],[Age]]&lt;60,"50-59","60 and Above"))))</f>
        <v>30-49</v>
      </c>
      <c r="AC162" s="18" t="str">
        <f>PROPER(HR_Data[[#This Row],[Sex]])</f>
        <v>Male</v>
      </c>
    </row>
    <row r="163" spans="1:29" x14ac:dyDescent="0.25">
      <c r="A163" t="s">
        <v>293</v>
      </c>
      <c r="B163">
        <v>10249</v>
      </c>
      <c r="C163" t="s">
        <v>503</v>
      </c>
      <c r="D163" t="s">
        <v>517</v>
      </c>
      <c r="E163">
        <v>10196</v>
      </c>
      <c r="F163" s="1">
        <v>41001</v>
      </c>
      <c r="G163" s="12">
        <v>61962</v>
      </c>
      <c r="H163" t="s">
        <v>469</v>
      </c>
      <c r="I163" s="13">
        <v>30811</v>
      </c>
      <c r="J163" t="s">
        <v>34</v>
      </c>
      <c r="K163" t="s">
        <v>24</v>
      </c>
      <c r="L163" t="s">
        <v>25</v>
      </c>
      <c r="M163" t="s">
        <v>22</v>
      </c>
      <c r="N163">
        <v>2126</v>
      </c>
      <c r="O163" s="13">
        <v>41379</v>
      </c>
      <c r="P163" t="s">
        <v>173</v>
      </c>
      <c r="Q163" t="s">
        <v>36</v>
      </c>
      <c r="R163" t="s">
        <v>51</v>
      </c>
      <c r="S163" t="s">
        <v>40</v>
      </c>
      <c r="T163">
        <v>4.9000000000000004</v>
      </c>
      <c r="U163">
        <v>3</v>
      </c>
      <c r="V163" s="13">
        <v>41325</v>
      </c>
      <c r="W163" s="11">
        <v>20</v>
      </c>
      <c r="X163" s="18" t="str">
        <f>INDEX(Position!$B:$B,MATCH(C163,Position!$A:$A,0))</f>
        <v>Production Technician II</v>
      </c>
      <c r="Y163" s="18" t="str">
        <f>INDEX(Department!$B:$B,MATCH(D163,Department!$A:$A,0))</f>
        <v xml:space="preserve">Production        </v>
      </c>
      <c r="Z163" s="18" t="str">
        <f>INDEX(Manager!$B:$B,MATCH(E163,Manager!$A:$A,0))</f>
        <v>Kissy Sullivan</v>
      </c>
      <c r="AA163" s="18">
        <f ca="1">INT(($AH$1-HR_Data[[#This Row],[DOB]])/365.25)</f>
        <v>39</v>
      </c>
      <c r="AB163" s="18" t="str">
        <f ca="1">IF(HR_Data[[#This Row],[Age]]&lt;20,"Below 20",IF(HR_Data[[#This Row],[Age]]&lt;30,"20-29",IF(HR_Data[[#This Row],[Age]]&lt;50,"30-49",IF(HR_Data[[#This Row],[Age]]&lt;60,"50-59","60 and Above"))))</f>
        <v>30-49</v>
      </c>
      <c r="AC163" s="18" t="str">
        <f>PROPER(HR_Data[[#This Row],[Sex]])</f>
        <v>Male</v>
      </c>
    </row>
    <row r="164" spans="1:29" x14ac:dyDescent="0.25">
      <c r="A164" t="s">
        <v>294</v>
      </c>
      <c r="B164">
        <v>10232</v>
      </c>
      <c r="C164" t="s">
        <v>505</v>
      </c>
      <c r="D164" t="s">
        <v>516</v>
      </c>
      <c r="E164">
        <v>10197</v>
      </c>
      <c r="F164" s="1">
        <v>42645</v>
      </c>
      <c r="G164" s="12">
        <v>81584</v>
      </c>
      <c r="H164" t="s">
        <v>468</v>
      </c>
      <c r="I164" s="13">
        <v>31942</v>
      </c>
      <c r="J164" t="s">
        <v>23</v>
      </c>
      <c r="K164" t="s">
        <v>24</v>
      </c>
      <c r="L164" t="s">
        <v>92</v>
      </c>
      <c r="M164" t="s">
        <v>22</v>
      </c>
      <c r="N164">
        <v>1886</v>
      </c>
      <c r="P164" t="s">
        <v>26</v>
      </c>
      <c r="Q164" t="s">
        <v>27</v>
      </c>
      <c r="R164" t="s">
        <v>39</v>
      </c>
      <c r="S164" t="s">
        <v>40</v>
      </c>
      <c r="T164">
        <v>4.0999999999999996</v>
      </c>
      <c r="U164">
        <v>5</v>
      </c>
      <c r="V164" s="13">
        <v>43473</v>
      </c>
      <c r="W164" s="11">
        <v>2</v>
      </c>
      <c r="X164" s="18" t="str">
        <f>INDEX(Position!$B:$B,MATCH(C164,Position!$A:$A,0))</f>
        <v>Senior BI Developer</v>
      </c>
      <c r="Y164" s="18" t="str">
        <f>INDEX(Department!$B:$B,MATCH(D164,Department!$A:$A,0))</f>
        <v>IT/IS</v>
      </c>
      <c r="Z164" s="18" t="str">
        <f>INDEX(Manager!$B:$B,MATCH(E164,Manager!$A:$A,0))</f>
        <v>Brian Champaigne</v>
      </c>
      <c r="AA164" s="18">
        <f ca="1">INT(($AH$1-HR_Data[[#This Row],[DOB]])/365.25)</f>
        <v>36</v>
      </c>
      <c r="AB164" s="18" t="str">
        <f ca="1">IF(HR_Data[[#This Row],[Age]]&lt;20,"Below 20",IF(HR_Data[[#This Row],[Age]]&lt;30,"20-29",IF(HR_Data[[#This Row],[Age]]&lt;50,"30-49",IF(HR_Data[[#This Row],[Age]]&lt;60,"50-59","60 and Above"))))</f>
        <v>30-49</v>
      </c>
      <c r="AC164" s="18" t="str">
        <f>PROPER(HR_Data[[#This Row],[Sex]])</f>
        <v>Female</v>
      </c>
    </row>
    <row r="165" spans="1:29" x14ac:dyDescent="0.25">
      <c r="A165" t="s">
        <v>296</v>
      </c>
      <c r="B165">
        <v>10087</v>
      </c>
      <c r="C165" t="s">
        <v>502</v>
      </c>
      <c r="D165" t="s">
        <v>517</v>
      </c>
      <c r="E165">
        <v>10196</v>
      </c>
      <c r="F165" s="1">
        <v>40812</v>
      </c>
      <c r="G165" s="12">
        <v>63676</v>
      </c>
      <c r="H165" t="s">
        <v>468</v>
      </c>
      <c r="I165" s="13">
        <v>28872</v>
      </c>
      <c r="J165" t="s">
        <v>23</v>
      </c>
      <c r="K165" t="s">
        <v>24</v>
      </c>
      <c r="L165" t="s">
        <v>92</v>
      </c>
      <c r="M165" t="s">
        <v>22</v>
      </c>
      <c r="N165">
        <v>1810</v>
      </c>
      <c r="O165" s="13">
        <v>43331</v>
      </c>
      <c r="P165" t="s">
        <v>49</v>
      </c>
      <c r="Q165" t="s">
        <v>36</v>
      </c>
      <c r="R165" t="s">
        <v>97</v>
      </c>
      <c r="S165" t="s">
        <v>40</v>
      </c>
      <c r="T165">
        <v>4.88</v>
      </c>
      <c r="U165">
        <v>3</v>
      </c>
      <c r="V165" s="13">
        <v>42918</v>
      </c>
      <c r="W165" s="11">
        <v>17</v>
      </c>
      <c r="X165" s="18" t="str">
        <f>INDEX(Position!$B:$B,MATCH(C165,Position!$A:$A,0))</f>
        <v>Production Technician I</v>
      </c>
      <c r="Y165" s="18" t="str">
        <f>INDEX(Department!$B:$B,MATCH(D165,Department!$A:$A,0))</f>
        <v xml:space="preserve">Production        </v>
      </c>
      <c r="Z165" s="18" t="str">
        <f>INDEX(Manager!$B:$B,MATCH(E165,Manager!$A:$A,0))</f>
        <v>Kissy Sullivan</v>
      </c>
      <c r="AA165" s="18">
        <f ca="1">INT(($AH$1-HR_Data[[#This Row],[DOB]])/365.25)</f>
        <v>44</v>
      </c>
      <c r="AB165" s="18" t="str">
        <f ca="1">IF(HR_Data[[#This Row],[Age]]&lt;20,"Below 20",IF(HR_Data[[#This Row],[Age]]&lt;30,"20-29",IF(HR_Data[[#This Row],[Age]]&lt;50,"30-49",IF(HR_Data[[#This Row],[Age]]&lt;60,"50-59","60 and Above"))))</f>
        <v>30-49</v>
      </c>
      <c r="AC165" s="18" t="str">
        <f>PROPER(HR_Data[[#This Row],[Sex]])</f>
        <v>Female</v>
      </c>
    </row>
    <row r="166" spans="1:29" x14ac:dyDescent="0.25">
      <c r="A166" t="s">
        <v>297</v>
      </c>
      <c r="B166">
        <v>10134</v>
      </c>
      <c r="C166" t="s">
        <v>506</v>
      </c>
      <c r="D166" t="s">
        <v>514</v>
      </c>
      <c r="E166">
        <v>10175</v>
      </c>
      <c r="F166" s="1">
        <v>42374</v>
      </c>
      <c r="G166" s="12">
        <v>93046</v>
      </c>
      <c r="H166" t="s">
        <v>469</v>
      </c>
      <c r="I166" s="13">
        <v>30843</v>
      </c>
      <c r="J166" t="s">
        <v>34</v>
      </c>
      <c r="K166" t="s">
        <v>24</v>
      </c>
      <c r="L166" t="s">
        <v>25</v>
      </c>
      <c r="M166" t="s">
        <v>22</v>
      </c>
      <c r="N166">
        <v>1460</v>
      </c>
      <c r="P166" t="s">
        <v>26</v>
      </c>
      <c r="Q166" t="s">
        <v>27</v>
      </c>
      <c r="R166" t="s">
        <v>97</v>
      </c>
      <c r="S166" t="s">
        <v>40</v>
      </c>
      <c r="T166">
        <v>4.0999999999999996</v>
      </c>
      <c r="U166">
        <v>4</v>
      </c>
      <c r="V166" s="13">
        <v>43493</v>
      </c>
      <c r="W166" s="11">
        <v>20</v>
      </c>
      <c r="X166" s="18" t="str">
        <f>INDEX(Position!$B:$B,MATCH(C166,Position!$A:$A,0))</f>
        <v>Shared Services Manager</v>
      </c>
      <c r="Y166" s="18" t="str">
        <f>INDEX(Department!$B:$B,MATCH(D166,Department!$A:$A,0))</f>
        <v>Admin Offices</v>
      </c>
      <c r="Z166" s="18" t="str">
        <f>INDEX(Manager!$B:$B,MATCH(E166,Manager!$A:$A,0))</f>
        <v>Janet King</v>
      </c>
      <c r="AA166" s="18">
        <f ca="1">INT(($AH$1-HR_Data[[#This Row],[DOB]])/365.25)</f>
        <v>39</v>
      </c>
      <c r="AB166" s="18" t="str">
        <f ca="1">IF(HR_Data[[#This Row],[Age]]&lt;20,"Below 20",IF(HR_Data[[#This Row],[Age]]&lt;30,"20-29",IF(HR_Data[[#This Row],[Age]]&lt;50,"30-49",IF(HR_Data[[#This Row],[Age]]&lt;60,"50-59","60 and Above"))))</f>
        <v>30-49</v>
      </c>
      <c r="AC166" s="18" t="str">
        <f>PROPER(HR_Data[[#This Row],[Sex]])</f>
        <v>Male</v>
      </c>
    </row>
    <row r="167" spans="1:29" x14ac:dyDescent="0.25">
      <c r="A167" t="s">
        <v>299</v>
      </c>
      <c r="B167">
        <v>10251</v>
      </c>
      <c r="C167" t="s">
        <v>502</v>
      </c>
      <c r="D167" t="s">
        <v>517</v>
      </c>
      <c r="E167">
        <v>10088</v>
      </c>
      <c r="F167" s="1">
        <v>41043</v>
      </c>
      <c r="G167" s="12">
        <v>64738</v>
      </c>
      <c r="H167" t="s">
        <v>469</v>
      </c>
      <c r="I167" s="13">
        <v>30196</v>
      </c>
      <c r="J167" t="s">
        <v>34</v>
      </c>
      <c r="K167" t="s">
        <v>24</v>
      </c>
      <c r="L167" t="s">
        <v>92</v>
      </c>
      <c r="M167" t="s">
        <v>22</v>
      </c>
      <c r="N167">
        <v>1776</v>
      </c>
      <c r="P167" t="s">
        <v>26</v>
      </c>
      <c r="Q167" t="s">
        <v>27</v>
      </c>
      <c r="R167" t="s">
        <v>51</v>
      </c>
      <c r="S167" t="s">
        <v>40</v>
      </c>
      <c r="T167">
        <v>4.0999999999999996</v>
      </c>
      <c r="U167">
        <v>3</v>
      </c>
      <c r="V167" s="13">
        <v>43518</v>
      </c>
      <c r="W167" s="11">
        <v>10</v>
      </c>
      <c r="X167" s="18" t="str">
        <f>INDEX(Position!$B:$B,MATCH(C167,Position!$A:$A,0))</f>
        <v>Production Technician I</v>
      </c>
      <c r="Y167" s="18" t="str">
        <f>INDEX(Department!$B:$B,MATCH(D167,Department!$A:$A,0))</f>
        <v xml:space="preserve">Production        </v>
      </c>
      <c r="Z167" s="18" t="str">
        <f>INDEX(Manager!$B:$B,MATCH(E167,Manager!$A:$A,0))</f>
        <v>Elijiah Gray</v>
      </c>
      <c r="AA167" s="18">
        <f ca="1">INT(($AH$1-HR_Data[[#This Row],[DOB]])/365.25)</f>
        <v>40</v>
      </c>
      <c r="AB167" s="18" t="str">
        <f ca="1">IF(HR_Data[[#This Row],[Age]]&lt;20,"Below 20",IF(HR_Data[[#This Row],[Age]]&lt;30,"20-29",IF(HR_Data[[#This Row],[Age]]&lt;50,"30-49",IF(HR_Data[[#This Row],[Age]]&lt;60,"50-59","60 and Above"))))</f>
        <v>30-49</v>
      </c>
      <c r="AC167" s="18" t="str">
        <f>PROPER(HR_Data[[#This Row],[Sex]])</f>
        <v>Male</v>
      </c>
    </row>
    <row r="168" spans="1:29" x14ac:dyDescent="0.25">
      <c r="A168" t="s">
        <v>300</v>
      </c>
      <c r="B168">
        <v>10103</v>
      </c>
      <c r="C168" t="s">
        <v>482</v>
      </c>
      <c r="D168" t="s">
        <v>518</v>
      </c>
      <c r="E168">
        <v>10188</v>
      </c>
      <c r="F168" s="1">
        <v>41029</v>
      </c>
      <c r="G168" s="12">
        <v>70468</v>
      </c>
      <c r="H168" t="s">
        <v>469</v>
      </c>
      <c r="I168" s="13">
        <v>32504</v>
      </c>
      <c r="J168" t="s">
        <v>117</v>
      </c>
      <c r="K168" t="s">
        <v>24</v>
      </c>
      <c r="L168" t="s">
        <v>63</v>
      </c>
      <c r="M168" t="s">
        <v>301</v>
      </c>
      <c r="N168">
        <v>84111</v>
      </c>
      <c r="P168" t="s">
        <v>26</v>
      </c>
      <c r="Q168" t="s">
        <v>27</v>
      </c>
      <c r="R168" t="s">
        <v>181</v>
      </c>
      <c r="S168" t="s">
        <v>40</v>
      </c>
      <c r="T168">
        <v>4.53</v>
      </c>
      <c r="U168">
        <v>3</v>
      </c>
      <c r="V168" s="13">
        <v>43494</v>
      </c>
      <c r="W168" s="11">
        <v>16</v>
      </c>
      <c r="X168" s="18" t="str">
        <f>INDEX(Position!$B:$B,MATCH(C168,Position!$A:$A,0))</f>
        <v>Area Sales Manager</v>
      </c>
      <c r="Y168" s="18" t="str">
        <f>INDEX(Department!$B:$B,MATCH(D168,Department!$A:$A,0))</f>
        <v>Sales</v>
      </c>
      <c r="Z168" s="18" t="str">
        <f>INDEX(Manager!$B:$B,MATCH(E168,Manager!$A:$A,0))</f>
        <v>John Smith</v>
      </c>
      <c r="AA168" s="18">
        <f ca="1">INT(($AH$1-HR_Data[[#This Row],[DOB]])/365.25)</f>
        <v>34</v>
      </c>
      <c r="AB168" s="18" t="str">
        <f ca="1">IF(HR_Data[[#This Row],[Age]]&lt;20,"Below 20",IF(HR_Data[[#This Row],[Age]]&lt;30,"20-29",IF(HR_Data[[#This Row],[Age]]&lt;50,"30-49",IF(HR_Data[[#This Row],[Age]]&lt;60,"50-59","60 and Above"))))</f>
        <v>30-49</v>
      </c>
      <c r="AC168" s="18" t="str">
        <f>PROPER(HR_Data[[#This Row],[Sex]])</f>
        <v>Male</v>
      </c>
    </row>
    <row r="169" spans="1:29" x14ac:dyDescent="0.25">
      <c r="A169" t="s">
        <v>302</v>
      </c>
      <c r="B169">
        <v>10017</v>
      </c>
      <c r="C169" t="s">
        <v>501</v>
      </c>
      <c r="D169" t="s">
        <v>517</v>
      </c>
      <c r="E169">
        <v>10175</v>
      </c>
      <c r="F169" s="1">
        <v>41547</v>
      </c>
      <c r="G169" s="12">
        <v>77915</v>
      </c>
      <c r="H169" t="s">
        <v>468</v>
      </c>
      <c r="I169" s="13">
        <v>29885</v>
      </c>
      <c r="J169" t="s">
        <v>34</v>
      </c>
      <c r="K169" t="s">
        <v>24</v>
      </c>
      <c r="L169" t="s">
        <v>25</v>
      </c>
      <c r="M169" t="s">
        <v>22</v>
      </c>
      <c r="N169">
        <v>2110</v>
      </c>
      <c r="P169" t="s">
        <v>26</v>
      </c>
      <c r="Q169" t="s">
        <v>27</v>
      </c>
      <c r="R169" t="s">
        <v>181</v>
      </c>
      <c r="S169" t="s">
        <v>31</v>
      </c>
      <c r="T169">
        <v>4.0999999999999996</v>
      </c>
      <c r="U169">
        <v>3</v>
      </c>
      <c r="V169" s="13">
        <v>43486</v>
      </c>
      <c r="W169" s="11">
        <v>11</v>
      </c>
      <c r="X169" s="18" t="str">
        <f>INDEX(Position!$B:$B,MATCH(C169,Position!$A:$A,0))</f>
        <v>Production Manager</v>
      </c>
      <c r="Y169" s="18" t="str">
        <f>INDEX(Department!$B:$B,MATCH(D169,Department!$A:$A,0))</f>
        <v xml:space="preserve">Production        </v>
      </c>
      <c r="Z169" s="18" t="str">
        <f>INDEX(Manager!$B:$B,MATCH(E169,Manager!$A:$A,0))</f>
        <v>Janet King</v>
      </c>
      <c r="AA169" s="18">
        <f ca="1">INT(($AH$1-HR_Data[[#This Row],[DOB]])/365.25)</f>
        <v>41</v>
      </c>
      <c r="AB169" s="18" t="str">
        <f ca="1">IF(HR_Data[[#This Row],[Age]]&lt;20,"Below 20",IF(HR_Data[[#This Row],[Age]]&lt;30,"20-29",IF(HR_Data[[#This Row],[Age]]&lt;50,"30-49",IF(HR_Data[[#This Row],[Age]]&lt;60,"50-59","60 and Above"))))</f>
        <v>30-49</v>
      </c>
      <c r="AC169" s="18" t="str">
        <f>PROPER(HR_Data[[#This Row],[Sex]])</f>
        <v>Female</v>
      </c>
    </row>
    <row r="170" spans="1:29" x14ac:dyDescent="0.25">
      <c r="A170" t="s">
        <v>303</v>
      </c>
      <c r="B170">
        <v>10186</v>
      </c>
      <c r="C170" t="s">
        <v>502</v>
      </c>
      <c r="D170" t="s">
        <v>517</v>
      </c>
      <c r="E170">
        <v>10026</v>
      </c>
      <c r="F170" s="1">
        <v>40729</v>
      </c>
      <c r="G170" s="12">
        <v>52624</v>
      </c>
      <c r="H170" t="s">
        <v>468</v>
      </c>
      <c r="I170" s="13">
        <v>29671</v>
      </c>
      <c r="J170" t="s">
        <v>34</v>
      </c>
      <c r="K170" t="s">
        <v>24</v>
      </c>
      <c r="L170" t="s">
        <v>25</v>
      </c>
      <c r="M170" t="s">
        <v>22</v>
      </c>
      <c r="N170">
        <v>1886</v>
      </c>
      <c r="O170" s="13">
        <v>43369</v>
      </c>
      <c r="P170" t="s">
        <v>73</v>
      </c>
      <c r="Q170" t="s">
        <v>36</v>
      </c>
      <c r="R170" t="s">
        <v>39</v>
      </c>
      <c r="S170" t="s">
        <v>40</v>
      </c>
      <c r="T170">
        <v>3.18</v>
      </c>
      <c r="U170">
        <v>4</v>
      </c>
      <c r="V170" s="13">
        <v>43161</v>
      </c>
      <c r="W170" s="11">
        <v>16</v>
      </c>
      <c r="X170" s="18" t="str">
        <f>INDEX(Position!$B:$B,MATCH(C170,Position!$A:$A,0))</f>
        <v>Production Technician I</v>
      </c>
      <c r="Y170" s="18" t="str">
        <f>INDEX(Department!$B:$B,MATCH(D170,Department!$A:$A,0))</f>
        <v xml:space="preserve">Production        </v>
      </c>
      <c r="Z170" s="18" t="str">
        <f>INDEX(Manager!$B:$B,MATCH(E170,Manager!$A:$A,0))</f>
        <v>Michael Albert</v>
      </c>
      <c r="AA170" s="18">
        <f ca="1">INT(($AH$1-HR_Data[[#This Row],[DOB]])/365.25)</f>
        <v>42</v>
      </c>
      <c r="AB170" s="18" t="str">
        <f ca="1">IF(HR_Data[[#This Row],[Age]]&lt;20,"Below 20",IF(HR_Data[[#This Row],[Age]]&lt;30,"20-29",IF(HR_Data[[#This Row],[Age]]&lt;50,"30-49",IF(HR_Data[[#This Row],[Age]]&lt;60,"50-59","60 and Above"))))</f>
        <v>30-49</v>
      </c>
      <c r="AC170" s="18" t="str">
        <f>PROPER(HR_Data[[#This Row],[Sex]])</f>
        <v>Female</v>
      </c>
    </row>
    <row r="171" spans="1:29" x14ac:dyDescent="0.25">
      <c r="A171" t="s">
        <v>304</v>
      </c>
      <c r="B171">
        <v>10137</v>
      </c>
      <c r="C171" t="s">
        <v>503</v>
      </c>
      <c r="D171" t="s">
        <v>517</v>
      </c>
      <c r="E171">
        <v>10265</v>
      </c>
      <c r="F171" s="1">
        <v>41463</v>
      </c>
      <c r="G171" s="12">
        <v>63450</v>
      </c>
      <c r="H171" t="s">
        <v>469</v>
      </c>
      <c r="I171" s="13">
        <v>28933</v>
      </c>
      <c r="J171" t="s">
        <v>34</v>
      </c>
      <c r="K171" t="s">
        <v>24</v>
      </c>
      <c r="L171" t="s">
        <v>25</v>
      </c>
      <c r="M171" t="s">
        <v>22</v>
      </c>
      <c r="N171">
        <v>1770</v>
      </c>
      <c r="P171" t="s">
        <v>26</v>
      </c>
      <c r="Q171" t="s">
        <v>27</v>
      </c>
      <c r="R171" t="s">
        <v>30</v>
      </c>
      <c r="S171" t="s">
        <v>40</v>
      </c>
      <c r="T171">
        <v>4</v>
      </c>
      <c r="U171">
        <v>3</v>
      </c>
      <c r="V171" s="13">
        <v>43514</v>
      </c>
      <c r="W171" s="11">
        <v>7</v>
      </c>
      <c r="X171" s="18" t="str">
        <f>INDEX(Position!$B:$B,MATCH(C171,Position!$A:$A,0))</f>
        <v>Production Technician II</v>
      </c>
      <c r="Y171" s="18" t="str">
        <f>INDEX(Department!$B:$B,MATCH(D171,Department!$A:$A,0))</f>
        <v xml:space="preserve">Production        </v>
      </c>
      <c r="Z171" s="18" t="str">
        <f>INDEX(Manager!$B:$B,MATCH(E171,Manager!$A:$A,0))</f>
        <v>Kelley Spirea</v>
      </c>
      <c r="AA171" s="18">
        <f ca="1">INT(($AH$1-HR_Data[[#This Row],[DOB]])/365.25)</f>
        <v>44</v>
      </c>
      <c r="AB171" s="18" t="str">
        <f ca="1">IF(HR_Data[[#This Row],[Age]]&lt;20,"Below 20",IF(HR_Data[[#This Row],[Age]]&lt;30,"20-29",IF(HR_Data[[#This Row],[Age]]&lt;50,"30-49",IF(HR_Data[[#This Row],[Age]]&lt;60,"50-59","60 and Above"))))</f>
        <v>30-49</v>
      </c>
      <c r="AC171" s="18" t="str">
        <f>PROPER(HR_Data[[#This Row],[Sex]])</f>
        <v>Male</v>
      </c>
    </row>
    <row r="172" spans="1:29" x14ac:dyDescent="0.25">
      <c r="A172" t="s">
        <v>305</v>
      </c>
      <c r="B172">
        <v>10008</v>
      </c>
      <c r="C172" t="s">
        <v>497</v>
      </c>
      <c r="D172" t="s">
        <v>516</v>
      </c>
      <c r="E172">
        <v>10220</v>
      </c>
      <c r="F172" s="1">
        <v>40564</v>
      </c>
      <c r="G172" s="12">
        <v>51777</v>
      </c>
      <c r="H172" t="s">
        <v>468</v>
      </c>
      <c r="I172" s="13">
        <v>32421</v>
      </c>
      <c r="J172" t="s">
        <v>23</v>
      </c>
      <c r="K172" t="s">
        <v>24</v>
      </c>
      <c r="L172" t="s">
        <v>63</v>
      </c>
      <c r="M172" t="s">
        <v>102</v>
      </c>
      <c r="N172">
        <v>6070</v>
      </c>
      <c r="P172" t="s">
        <v>26</v>
      </c>
      <c r="Q172" t="s">
        <v>27</v>
      </c>
      <c r="R172" t="s">
        <v>65</v>
      </c>
      <c r="S172" t="s">
        <v>31</v>
      </c>
      <c r="T172">
        <v>4.6399999999999997</v>
      </c>
      <c r="U172">
        <v>4</v>
      </c>
      <c r="V172" s="13">
        <v>43490</v>
      </c>
      <c r="W172" s="11">
        <v>14</v>
      </c>
      <c r="X172" s="18" t="str">
        <f>INDEX(Position!$B:$B,MATCH(C172,Position!$A:$A,0))</f>
        <v>IT Support</v>
      </c>
      <c r="Y172" s="18" t="str">
        <f>INDEX(Department!$B:$B,MATCH(D172,Department!$A:$A,0))</f>
        <v>IT/IS</v>
      </c>
      <c r="Z172" s="18" t="str">
        <f>INDEX(Manager!$B:$B,MATCH(E172,Manager!$A:$A,0))</f>
        <v>Eric Dougall</v>
      </c>
      <c r="AA172" s="18">
        <f ca="1">INT(($AH$1-HR_Data[[#This Row],[DOB]])/365.25)</f>
        <v>34</v>
      </c>
      <c r="AB172" s="18" t="str">
        <f ca="1">IF(HR_Data[[#This Row],[Age]]&lt;20,"Below 20",IF(HR_Data[[#This Row],[Age]]&lt;30,"20-29",IF(HR_Data[[#This Row],[Age]]&lt;50,"30-49",IF(HR_Data[[#This Row],[Age]]&lt;60,"50-59","60 and Above"))))</f>
        <v>30-49</v>
      </c>
      <c r="AC172" s="18" t="str">
        <f>PROPER(HR_Data[[#This Row],[Sex]])</f>
        <v>Female</v>
      </c>
    </row>
    <row r="173" spans="1:29" x14ac:dyDescent="0.25">
      <c r="A173" t="s">
        <v>306</v>
      </c>
      <c r="B173">
        <v>10096</v>
      </c>
      <c r="C173" t="s">
        <v>503</v>
      </c>
      <c r="D173" t="s">
        <v>517</v>
      </c>
      <c r="E173">
        <v>10026</v>
      </c>
      <c r="F173" s="1">
        <v>41463</v>
      </c>
      <c r="G173" s="12">
        <v>67237</v>
      </c>
      <c r="H173" t="s">
        <v>468</v>
      </c>
      <c r="I173" s="13">
        <v>28120</v>
      </c>
      <c r="J173" t="s">
        <v>59</v>
      </c>
      <c r="K173" t="s">
        <v>24</v>
      </c>
      <c r="L173" t="s">
        <v>25</v>
      </c>
      <c r="M173" t="s">
        <v>22</v>
      </c>
      <c r="N173">
        <v>2122</v>
      </c>
      <c r="O173" s="13">
        <v>42628</v>
      </c>
      <c r="P173" t="s">
        <v>173</v>
      </c>
      <c r="Q173" t="s">
        <v>36</v>
      </c>
      <c r="R173" t="s">
        <v>30</v>
      </c>
      <c r="S173" t="s">
        <v>40</v>
      </c>
      <c r="T173">
        <v>4.6500000000000004</v>
      </c>
      <c r="U173">
        <v>4</v>
      </c>
      <c r="V173" s="13">
        <v>42531</v>
      </c>
      <c r="W173" s="11">
        <v>15</v>
      </c>
      <c r="X173" s="18" t="str">
        <f>INDEX(Position!$B:$B,MATCH(C173,Position!$A:$A,0))</f>
        <v>Production Technician II</v>
      </c>
      <c r="Y173" s="18" t="str">
        <f>INDEX(Department!$B:$B,MATCH(D173,Department!$A:$A,0))</f>
        <v xml:space="preserve">Production        </v>
      </c>
      <c r="Z173" s="18" t="str">
        <f>INDEX(Manager!$B:$B,MATCH(E173,Manager!$A:$A,0))</f>
        <v>Michael Albert</v>
      </c>
      <c r="AA173" s="18">
        <f ca="1">INT(($AH$1-HR_Data[[#This Row],[DOB]])/365.25)</f>
        <v>46</v>
      </c>
      <c r="AB173" s="18" t="str">
        <f ca="1">IF(HR_Data[[#This Row],[Age]]&lt;20,"Below 20",IF(HR_Data[[#This Row],[Age]]&lt;30,"20-29",IF(HR_Data[[#This Row],[Age]]&lt;50,"30-49",IF(HR_Data[[#This Row],[Age]]&lt;60,"50-59","60 and Above"))))</f>
        <v>30-49</v>
      </c>
      <c r="AC173" s="18" t="str">
        <f>PROPER(HR_Data[[#This Row],[Sex]])</f>
        <v>Female</v>
      </c>
    </row>
    <row r="174" spans="1:29" x14ac:dyDescent="0.25">
      <c r="A174" t="s">
        <v>307</v>
      </c>
      <c r="B174">
        <v>10035</v>
      </c>
      <c r="C174" t="s">
        <v>503</v>
      </c>
      <c r="D174" t="s">
        <v>517</v>
      </c>
      <c r="E174">
        <v>10088</v>
      </c>
      <c r="F174" s="1">
        <v>41505</v>
      </c>
      <c r="G174" s="12">
        <v>73330</v>
      </c>
      <c r="H174" t="s">
        <v>468</v>
      </c>
      <c r="I174" s="13">
        <v>30038</v>
      </c>
      <c r="J174" t="s">
        <v>23</v>
      </c>
      <c r="K174" t="s">
        <v>24</v>
      </c>
      <c r="L174" t="s">
        <v>63</v>
      </c>
      <c r="M174" t="s">
        <v>22</v>
      </c>
      <c r="N174">
        <v>2324</v>
      </c>
      <c r="P174" t="s">
        <v>26</v>
      </c>
      <c r="Q174" t="s">
        <v>27</v>
      </c>
      <c r="R174" t="s">
        <v>39</v>
      </c>
      <c r="S174" t="s">
        <v>31</v>
      </c>
      <c r="T174">
        <v>4.2</v>
      </c>
      <c r="U174">
        <v>4</v>
      </c>
      <c r="V174" s="13">
        <v>43508</v>
      </c>
      <c r="W174" s="11">
        <v>19</v>
      </c>
      <c r="X174" s="18" t="str">
        <f>INDEX(Position!$B:$B,MATCH(C174,Position!$A:$A,0))</f>
        <v>Production Technician II</v>
      </c>
      <c r="Y174" s="18" t="str">
        <f>INDEX(Department!$B:$B,MATCH(D174,Department!$A:$A,0))</f>
        <v xml:space="preserve">Production        </v>
      </c>
      <c r="Z174" s="18" t="str">
        <f>INDEX(Manager!$B:$B,MATCH(E174,Manager!$A:$A,0))</f>
        <v>Elijiah Gray</v>
      </c>
      <c r="AA174" s="18">
        <f ca="1">INT(($AH$1-HR_Data[[#This Row],[DOB]])/365.25)</f>
        <v>41</v>
      </c>
      <c r="AB174" s="18" t="str">
        <f ca="1">IF(HR_Data[[#This Row],[Age]]&lt;20,"Below 20",IF(HR_Data[[#This Row],[Age]]&lt;30,"20-29",IF(HR_Data[[#This Row],[Age]]&lt;50,"30-49",IF(HR_Data[[#This Row],[Age]]&lt;60,"50-59","60 and Above"))))</f>
        <v>30-49</v>
      </c>
      <c r="AC174" s="18" t="str">
        <f>PROPER(HR_Data[[#This Row],[Sex]])</f>
        <v>Female</v>
      </c>
    </row>
    <row r="175" spans="1:29" x14ac:dyDescent="0.25">
      <c r="A175" t="s">
        <v>308</v>
      </c>
      <c r="B175">
        <v>10057</v>
      </c>
      <c r="C175" t="s">
        <v>502</v>
      </c>
      <c r="D175" t="s">
        <v>517</v>
      </c>
      <c r="E175">
        <v>10088</v>
      </c>
      <c r="F175" s="1">
        <v>42051</v>
      </c>
      <c r="G175" s="12">
        <v>52057</v>
      </c>
      <c r="H175" t="s">
        <v>468</v>
      </c>
      <c r="I175" s="13">
        <v>27689</v>
      </c>
      <c r="J175" t="s">
        <v>34</v>
      </c>
      <c r="K175" t="s">
        <v>24</v>
      </c>
      <c r="L175" t="s">
        <v>63</v>
      </c>
      <c r="M175" t="s">
        <v>22</v>
      </c>
      <c r="N175">
        <v>2122</v>
      </c>
      <c r="P175" t="s">
        <v>26</v>
      </c>
      <c r="Q175" t="s">
        <v>27</v>
      </c>
      <c r="R175" t="s">
        <v>181</v>
      </c>
      <c r="S175" t="s">
        <v>40</v>
      </c>
      <c r="T175">
        <v>5</v>
      </c>
      <c r="U175">
        <v>3</v>
      </c>
      <c r="V175" s="13">
        <v>43488</v>
      </c>
      <c r="W175" s="11">
        <v>6</v>
      </c>
      <c r="X175" s="18" t="str">
        <f>INDEX(Position!$B:$B,MATCH(C175,Position!$A:$A,0))</f>
        <v>Production Technician I</v>
      </c>
      <c r="Y175" s="18" t="str">
        <f>INDEX(Department!$B:$B,MATCH(D175,Department!$A:$A,0))</f>
        <v xml:space="preserve">Production        </v>
      </c>
      <c r="Z175" s="18" t="str">
        <f>INDEX(Manager!$B:$B,MATCH(E175,Manager!$A:$A,0))</f>
        <v>Elijiah Gray</v>
      </c>
      <c r="AA175" s="18">
        <f ca="1">INT(($AH$1-HR_Data[[#This Row],[DOB]])/365.25)</f>
        <v>47</v>
      </c>
      <c r="AB175" s="18" t="str">
        <f ca="1">IF(HR_Data[[#This Row],[Age]]&lt;20,"Below 20",IF(HR_Data[[#This Row],[Age]]&lt;30,"20-29",IF(HR_Data[[#This Row],[Age]]&lt;50,"30-49",IF(HR_Data[[#This Row],[Age]]&lt;60,"50-59","60 and Above"))))</f>
        <v>30-49</v>
      </c>
      <c r="AC175" s="18" t="str">
        <f>PROPER(HR_Data[[#This Row],[Sex]])</f>
        <v>Female</v>
      </c>
    </row>
    <row r="176" spans="1:29" x14ac:dyDescent="0.25">
      <c r="A176" t="s">
        <v>309</v>
      </c>
      <c r="B176">
        <v>10004</v>
      </c>
      <c r="C176" t="s">
        <v>502</v>
      </c>
      <c r="D176" t="s">
        <v>517</v>
      </c>
      <c r="E176">
        <v>10069</v>
      </c>
      <c r="F176" s="1">
        <v>40854</v>
      </c>
      <c r="G176" s="12">
        <v>47434</v>
      </c>
      <c r="H176" t="s">
        <v>468</v>
      </c>
      <c r="I176" s="13">
        <v>26709</v>
      </c>
      <c r="J176" t="s">
        <v>23</v>
      </c>
      <c r="K176" t="s">
        <v>24</v>
      </c>
      <c r="L176" t="s">
        <v>63</v>
      </c>
      <c r="M176" t="s">
        <v>22</v>
      </c>
      <c r="N176">
        <v>1844</v>
      </c>
      <c r="O176" s="13">
        <v>42322</v>
      </c>
      <c r="P176" t="s">
        <v>70</v>
      </c>
      <c r="Q176" t="s">
        <v>36</v>
      </c>
      <c r="R176" t="s">
        <v>65</v>
      </c>
      <c r="S176" t="s">
        <v>31</v>
      </c>
      <c r="T176">
        <v>5</v>
      </c>
      <c r="U176">
        <v>4</v>
      </c>
      <c r="V176" s="13">
        <v>42037</v>
      </c>
      <c r="W176" s="11">
        <v>17</v>
      </c>
      <c r="X176" s="18" t="str">
        <f>INDEX(Position!$B:$B,MATCH(C176,Position!$A:$A,0))</f>
        <v>Production Technician I</v>
      </c>
      <c r="Y176" s="18" t="str">
        <f>INDEX(Department!$B:$B,MATCH(D176,Department!$A:$A,0))</f>
        <v xml:space="preserve">Production        </v>
      </c>
      <c r="Z176" s="18" t="str">
        <f>INDEX(Manager!$B:$B,MATCH(E176,Manager!$A:$A,0))</f>
        <v>Webster Butler</v>
      </c>
      <c r="AA176" s="18">
        <f ca="1">INT(($AH$1-HR_Data[[#This Row],[DOB]])/365.25)</f>
        <v>50</v>
      </c>
      <c r="AB176" s="18" t="str">
        <f ca="1">IF(HR_Data[[#This Row],[Age]]&lt;20,"Below 20",IF(HR_Data[[#This Row],[Age]]&lt;30,"20-29",IF(HR_Data[[#This Row],[Age]]&lt;50,"30-49",IF(HR_Data[[#This Row],[Age]]&lt;60,"50-59","60 and Above"))))</f>
        <v>50-59</v>
      </c>
      <c r="AC176" s="18" t="str">
        <f>PROPER(HR_Data[[#This Row],[Sex]])</f>
        <v>Female</v>
      </c>
    </row>
    <row r="177" spans="1:29" x14ac:dyDescent="0.25">
      <c r="A177" t="s">
        <v>310</v>
      </c>
      <c r="B177">
        <v>10191</v>
      </c>
      <c r="C177" t="s">
        <v>502</v>
      </c>
      <c r="D177" t="s">
        <v>517</v>
      </c>
      <c r="E177">
        <v>10002</v>
      </c>
      <c r="F177" s="1">
        <v>41176</v>
      </c>
      <c r="G177" s="12">
        <v>52788</v>
      </c>
      <c r="H177" t="s">
        <v>469</v>
      </c>
      <c r="I177" s="13">
        <v>26612</v>
      </c>
      <c r="J177" t="s">
        <v>59</v>
      </c>
      <c r="K177" t="s">
        <v>24</v>
      </c>
      <c r="L177" t="s">
        <v>25</v>
      </c>
      <c r="M177" t="s">
        <v>22</v>
      </c>
      <c r="N177">
        <v>1938</v>
      </c>
      <c r="O177" s="13">
        <v>43004</v>
      </c>
      <c r="P177" t="s">
        <v>43</v>
      </c>
      <c r="Q177" t="s">
        <v>36</v>
      </c>
      <c r="R177" t="s">
        <v>39</v>
      </c>
      <c r="S177" t="s">
        <v>40</v>
      </c>
      <c r="T177">
        <v>3.08</v>
      </c>
      <c r="U177">
        <v>4</v>
      </c>
      <c r="V177" s="13">
        <v>42826</v>
      </c>
      <c r="W177" s="11">
        <v>18</v>
      </c>
      <c r="X177" s="18" t="str">
        <f>INDEX(Position!$B:$B,MATCH(C177,Position!$A:$A,0))</f>
        <v>Production Technician I</v>
      </c>
      <c r="Y177" s="18" t="str">
        <f>INDEX(Department!$B:$B,MATCH(D177,Department!$A:$A,0))</f>
        <v xml:space="preserve">Production        </v>
      </c>
      <c r="Z177" s="18" t="str">
        <f>INDEX(Manager!$B:$B,MATCH(E177,Manager!$A:$A,0))</f>
        <v>Amy Dunn</v>
      </c>
      <c r="AA177" s="18">
        <f ca="1">INT(($AH$1-HR_Data[[#This Row],[DOB]])/365.25)</f>
        <v>50</v>
      </c>
      <c r="AB177" s="18" t="str">
        <f ca="1">IF(HR_Data[[#This Row],[Age]]&lt;20,"Below 20",IF(HR_Data[[#This Row],[Age]]&lt;30,"20-29",IF(HR_Data[[#This Row],[Age]]&lt;50,"30-49",IF(HR_Data[[#This Row],[Age]]&lt;60,"50-59","60 and Above"))))</f>
        <v>50-59</v>
      </c>
      <c r="AC177" s="18" t="str">
        <f>PROPER(HR_Data[[#This Row],[Sex]])</f>
        <v>Male</v>
      </c>
    </row>
    <row r="178" spans="1:29" x14ac:dyDescent="0.25">
      <c r="A178" t="s">
        <v>311</v>
      </c>
      <c r="B178">
        <v>10219</v>
      </c>
      <c r="C178" t="s">
        <v>502</v>
      </c>
      <c r="D178" t="s">
        <v>517</v>
      </c>
      <c r="E178">
        <v>10062</v>
      </c>
      <c r="F178" s="1">
        <v>41645</v>
      </c>
      <c r="G178" s="12">
        <v>45395</v>
      </c>
      <c r="H178" t="s">
        <v>468</v>
      </c>
      <c r="I178" s="13">
        <v>31600</v>
      </c>
      <c r="J178" t="s">
        <v>23</v>
      </c>
      <c r="K178" t="s">
        <v>24</v>
      </c>
      <c r="L178" t="s">
        <v>25</v>
      </c>
      <c r="M178" t="s">
        <v>22</v>
      </c>
      <c r="N178">
        <v>2189</v>
      </c>
      <c r="P178" t="s">
        <v>26</v>
      </c>
      <c r="Q178" t="s">
        <v>27</v>
      </c>
      <c r="R178" t="s">
        <v>30</v>
      </c>
      <c r="S178" t="s">
        <v>40</v>
      </c>
      <c r="T178">
        <v>4.5999999999999996</v>
      </c>
      <c r="U178">
        <v>4</v>
      </c>
      <c r="V178" s="13">
        <v>43522</v>
      </c>
      <c r="W178" s="11">
        <v>14</v>
      </c>
      <c r="X178" s="18" t="str">
        <f>INDEX(Position!$B:$B,MATCH(C178,Position!$A:$A,0))</f>
        <v>Production Technician I</v>
      </c>
      <c r="Y178" s="18" t="str">
        <f>INDEX(Department!$B:$B,MATCH(D178,Department!$A:$A,0))</f>
        <v xml:space="preserve">Production        </v>
      </c>
      <c r="Z178" s="18" t="str">
        <f>INDEX(Manager!$B:$B,MATCH(E178,Manager!$A:$A,0))</f>
        <v>Ketsia Liebig</v>
      </c>
      <c r="AA178" s="18">
        <f ca="1">INT(($AH$1-HR_Data[[#This Row],[DOB]])/365.25)</f>
        <v>37</v>
      </c>
      <c r="AB178" s="18" t="str">
        <f ca="1">IF(HR_Data[[#This Row],[Age]]&lt;20,"Below 20",IF(HR_Data[[#This Row],[Age]]&lt;30,"20-29",IF(HR_Data[[#This Row],[Age]]&lt;50,"30-49",IF(HR_Data[[#This Row],[Age]]&lt;60,"50-59","60 and Above"))))</f>
        <v>30-49</v>
      </c>
      <c r="AC178" s="18" t="str">
        <f>PROPER(HR_Data[[#This Row],[Sex]])</f>
        <v>Female</v>
      </c>
    </row>
    <row r="179" spans="1:29" x14ac:dyDescent="0.25">
      <c r="A179" t="s">
        <v>312</v>
      </c>
      <c r="B179">
        <v>10077</v>
      </c>
      <c r="C179" t="s">
        <v>503</v>
      </c>
      <c r="D179" t="s">
        <v>517</v>
      </c>
      <c r="E179">
        <v>10069</v>
      </c>
      <c r="F179" s="1">
        <v>42501</v>
      </c>
      <c r="G179" s="12">
        <v>62385</v>
      </c>
      <c r="H179" t="s">
        <v>468</v>
      </c>
      <c r="I179" s="13">
        <v>27997</v>
      </c>
      <c r="J179" t="s">
        <v>34</v>
      </c>
      <c r="K179" t="s">
        <v>24</v>
      </c>
      <c r="L179" t="s">
        <v>25</v>
      </c>
      <c r="M179" t="s">
        <v>22</v>
      </c>
      <c r="N179">
        <v>2324</v>
      </c>
      <c r="P179" t="s">
        <v>26</v>
      </c>
      <c r="Q179" t="s">
        <v>27</v>
      </c>
      <c r="R179" t="s">
        <v>30</v>
      </c>
      <c r="S179" t="s">
        <v>40</v>
      </c>
      <c r="T179">
        <v>5</v>
      </c>
      <c r="U179">
        <v>3</v>
      </c>
      <c r="V179" s="13">
        <v>43486</v>
      </c>
      <c r="W179" s="11">
        <v>4</v>
      </c>
      <c r="X179" s="18" t="str">
        <f>INDEX(Position!$B:$B,MATCH(C179,Position!$A:$A,0))</f>
        <v>Production Technician II</v>
      </c>
      <c r="Y179" s="18" t="str">
        <f>INDEX(Department!$B:$B,MATCH(D179,Department!$A:$A,0))</f>
        <v xml:space="preserve">Production        </v>
      </c>
      <c r="Z179" s="18" t="str">
        <f>INDEX(Manager!$B:$B,MATCH(E179,Manager!$A:$A,0))</f>
        <v>Webster Butler</v>
      </c>
      <c r="AA179" s="18">
        <f ca="1">INT(($AH$1-HR_Data[[#This Row],[DOB]])/365.25)</f>
        <v>46</v>
      </c>
      <c r="AB179" s="18" t="str">
        <f ca="1">IF(HR_Data[[#This Row],[Age]]&lt;20,"Below 20",IF(HR_Data[[#This Row],[Age]]&lt;30,"20-29",IF(HR_Data[[#This Row],[Age]]&lt;50,"30-49",IF(HR_Data[[#This Row],[Age]]&lt;60,"50-59","60 and Above"))))</f>
        <v>30-49</v>
      </c>
      <c r="AC179" s="18" t="str">
        <f>PROPER(HR_Data[[#This Row],[Sex]])</f>
        <v>Female</v>
      </c>
    </row>
    <row r="180" spans="1:29" x14ac:dyDescent="0.25">
      <c r="A180" t="s">
        <v>313</v>
      </c>
      <c r="B180">
        <v>10073</v>
      </c>
      <c r="C180" t="s">
        <v>503</v>
      </c>
      <c r="D180" t="s">
        <v>517</v>
      </c>
      <c r="E180">
        <v>10002</v>
      </c>
      <c r="F180" s="1">
        <v>40729</v>
      </c>
      <c r="G180" s="12">
        <v>68407</v>
      </c>
      <c r="H180" t="s">
        <v>468</v>
      </c>
      <c r="I180" s="13">
        <v>31756</v>
      </c>
      <c r="J180" t="s">
        <v>34</v>
      </c>
      <c r="K180" t="s">
        <v>24</v>
      </c>
      <c r="L180" t="s">
        <v>78</v>
      </c>
      <c r="M180" t="s">
        <v>22</v>
      </c>
      <c r="N180">
        <v>2176</v>
      </c>
      <c r="O180" s="13">
        <v>41140</v>
      </c>
      <c r="P180" t="s">
        <v>70</v>
      </c>
      <c r="Q180" t="s">
        <v>36</v>
      </c>
      <c r="R180" t="s">
        <v>30</v>
      </c>
      <c r="S180" t="s">
        <v>40</v>
      </c>
      <c r="T180">
        <v>5</v>
      </c>
      <c r="U180">
        <v>4</v>
      </c>
      <c r="V180" s="13">
        <v>41092</v>
      </c>
      <c r="W180" s="11">
        <v>16</v>
      </c>
      <c r="X180" s="18" t="str">
        <f>INDEX(Position!$B:$B,MATCH(C180,Position!$A:$A,0))</f>
        <v>Production Technician II</v>
      </c>
      <c r="Y180" s="18" t="str">
        <f>INDEX(Department!$B:$B,MATCH(D180,Department!$A:$A,0))</f>
        <v xml:space="preserve">Production        </v>
      </c>
      <c r="Z180" s="18" t="str">
        <f>INDEX(Manager!$B:$B,MATCH(E180,Manager!$A:$A,0))</f>
        <v>Amy Dunn</v>
      </c>
      <c r="AA180" s="18">
        <f ca="1">INT(($AH$1-HR_Data[[#This Row],[DOB]])/365.25)</f>
        <v>36</v>
      </c>
      <c r="AB180" s="18" t="str">
        <f ca="1">IF(HR_Data[[#This Row],[Age]]&lt;20,"Below 20",IF(HR_Data[[#This Row],[Age]]&lt;30,"20-29",IF(HR_Data[[#This Row],[Age]]&lt;50,"30-49",IF(HR_Data[[#This Row],[Age]]&lt;60,"50-59","60 and Above"))))</f>
        <v>30-49</v>
      </c>
      <c r="AC180" s="18" t="str">
        <f>PROPER(HR_Data[[#This Row],[Sex]])</f>
        <v>Female</v>
      </c>
    </row>
    <row r="181" spans="1:29" x14ac:dyDescent="0.25">
      <c r="A181" t="s">
        <v>314</v>
      </c>
      <c r="B181">
        <v>10279</v>
      </c>
      <c r="C181" t="s">
        <v>502</v>
      </c>
      <c r="D181" t="s">
        <v>517</v>
      </c>
      <c r="E181">
        <v>10114</v>
      </c>
      <c r="F181" s="1">
        <v>41589</v>
      </c>
      <c r="G181" s="12">
        <v>61349</v>
      </c>
      <c r="H181" t="s">
        <v>468</v>
      </c>
      <c r="I181" s="13">
        <v>27340</v>
      </c>
      <c r="J181" t="s">
        <v>34</v>
      </c>
      <c r="K181" t="s">
        <v>24</v>
      </c>
      <c r="L181" t="s">
        <v>25</v>
      </c>
      <c r="M181" t="s">
        <v>22</v>
      </c>
      <c r="N181">
        <v>2451</v>
      </c>
      <c r="P181" t="s">
        <v>26</v>
      </c>
      <c r="Q181" t="s">
        <v>27</v>
      </c>
      <c r="R181" t="s">
        <v>30</v>
      </c>
      <c r="S181" t="s">
        <v>40</v>
      </c>
      <c r="T181">
        <v>4.0999999999999996</v>
      </c>
      <c r="U181">
        <v>3</v>
      </c>
      <c r="V181" s="13">
        <v>43487</v>
      </c>
      <c r="W181" s="11">
        <v>11</v>
      </c>
      <c r="X181" s="18" t="str">
        <f>INDEX(Position!$B:$B,MATCH(C181,Position!$A:$A,0))</f>
        <v>Production Technician I</v>
      </c>
      <c r="Y181" s="18" t="str">
        <f>INDEX(Department!$B:$B,MATCH(D181,Department!$A:$A,0))</f>
        <v xml:space="preserve">Production        </v>
      </c>
      <c r="Z181" s="18" t="str">
        <f>INDEX(Manager!$B:$B,MATCH(E181,Manager!$A:$A,0))</f>
        <v>Brannon Miller</v>
      </c>
      <c r="AA181" s="18">
        <f ca="1">INT(($AH$1-HR_Data[[#This Row],[DOB]])/365.25)</f>
        <v>48</v>
      </c>
      <c r="AB181" s="18" t="str">
        <f ca="1">IF(HR_Data[[#This Row],[Age]]&lt;20,"Below 20",IF(HR_Data[[#This Row],[Age]]&lt;30,"20-29",IF(HR_Data[[#This Row],[Age]]&lt;50,"30-49",IF(HR_Data[[#This Row],[Age]]&lt;60,"50-59","60 and Above"))))</f>
        <v>30-49</v>
      </c>
      <c r="AC181" s="18" t="str">
        <f>PROPER(HR_Data[[#This Row],[Sex]])</f>
        <v>Female</v>
      </c>
    </row>
    <row r="182" spans="1:29" x14ac:dyDescent="0.25">
      <c r="A182" t="s">
        <v>315</v>
      </c>
      <c r="B182">
        <v>10110</v>
      </c>
      <c r="C182" t="s">
        <v>507</v>
      </c>
      <c r="D182" t="s">
        <v>519</v>
      </c>
      <c r="E182">
        <v>10194</v>
      </c>
      <c r="F182" s="1">
        <v>41589</v>
      </c>
      <c r="G182" s="12">
        <v>105688</v>
      </c>
      <c r="H182" t="s">
        <v>468</v>
      </c>
      <c r="I182" s="13">
        <v>32088</v>
      </c>
      <c r="J182" t="s">
        <v>23</v>
      </c>
      <c r="K182" t="s">
        <v>24</v>
      </c>
      <c r="L182" t="s">
        <v>92</v>
      </c>
      <c r="M182" t="s">
        <v>22</v>
      </c>
      <c r="N182">
        <v>2135</v>
      </c>
      <c r="P182" t="s">
        <v>26</v>
      </c>
      <c r="Q182" t="s">
        <v>27</v>
      </c>
      <c r="R182" t="s">
        <v>51</v>
      </c>
      <c r="S182" t="s">
        <v>40</v>
      </c>
      <c r="T182">
        <v>4.5</v>
      </c>
      <c r="U182">
        <v>5</v>
      </c>
      <c r="V182" s="13">
        <v>43479</v>
      </c>
      <c r="W182" s="11">
        <v>14</v>
      </c>
      <c r="X182" s="18" t="str">
        <f>INDEX(Position!$B:$B,MATCH(C182,Position!$A:$A,0))</f>
        <v>Software Engineer</v>
      </c>
      <c r="Y182" s="18" t="str">
        <f>INDEX(Department!$B:$B,MATCH(D182,Department!$A:$A,0))</f>
        <v>Software Engineering</v>
      </c>
      <c r="Z182" s="18" t="str">
        <f>INDEX(Manager!$B:$B,MATCH(E182,Manager!$A:$A,0))</f>
        <v>Alex Sweetwater</v>
      </c>
      <c r="AA182" s="18">
        <f ca="1">INT(($AH$1-HR_Data[[#This Row],[DOB]])/365.25)</f>
        <v>35</v>
      </c>
      <c r="AB182" s="18" t="str">
        <f ca="1">IF(HR_Data[[#This Row],[Age]]&lt;20,"Below 20",IF(HR_Data[[#This Row],[Age]]&lt;30,"20-29",IF(HR_Data[[#This Row],[Age]]&lt;50,"30-49",IF(HR_Data[[#This Row],[Age]]&lt;60,"50-59","60 and Above"))))</f>
        <v>30-49</v>
      </c>
      <c r="AC182" s="18" t="str">
        <f>PROPER(HR_Data[[#This Row],[Sex]])</f>
        <v>Female</v>
      </c>
    </row>
    <row r="183" spans="1:29" x14ac:dyDescent="0.25">
      <c r="A183" t="s">
        <v>316</v>
      </c>
      <c r="B183">
        <v>10053</v>
      </c>
      <c r="C183" t="s">
        <v>502</v>
      </c>
      <c r="D183" t="s">
        <v>517</v>
      </c>
      <c r="E183">
        <v>10252</v>
      </c>
      <c r="F183" s="1">
        <v>40694</v>
      </c>
      <c r="G183" s="12">
        <v>54132</v>
      </c>
      <c r="H183" t="s">
        <v>468</v>
      </c>
      <c r="I183" s="13">
        <v>28451</v>
      </c>
      <c r="J183" t="s">
        <v>34</v>
      </c>
      <c r="K183" t="s">
        <v>24</v>
      </c>
      <c r="L183" t="s">
        <v>25</v>
      </c>
      <c r="M183" t="s">
        <v>22</v>
      </c>
      <c r="N183">
        <v>2330</v>
      </c>
      <c r="P183" t="s">
        <v>26</v>
      </c>
      <c r="Q183" t="s">
        <v>27</v>
      </c>
      <c r="R183" t="s">
        <v>39</v>
      </c>
      <c r="S183" t="s">
        <v>40</v>
      </c>
      <c r="T183">
        <v>5</v>
      </c>
      <c r="U183">
        <v>4</v>
      </c>
      <c r="V183" s="13">
        <v>43475</v>
      </c>
      <c r="W183" s="11">
        <v>8</v>
      </c>
      <c r="X183" s="18" t="str">
        <f>INDEX(Position!$B:$B,MATCH(C183,Position!$A:$A,0))</f>
        <v>Production Technician I</v>
      </c>
      <c r="Y183" s="18" t="str">
        <f>INDEX(Department!$B:$B,MATCH(D183,Department!$A:$A,0))</f>
        <v xml:space="preserve">Production        </v>
      </c>
      <c r="Z183" s="18" t="str">
        <f>INDEX(Manager!$B:$B,MATCH(E183,Manager!$A:$A,0))</f>
        <v>David Stanley</v>
      </c>
      <c r="AA183" s="18">
        <f ca="1">INT(($AH$1-HR_Data[[#This Row],[DOB]])/365.25)</f>
        <v>45</v>
      </c>
      <c r="AB183" s="18" t="str">
        <f ca="1">IF(HR_Data[[#This Row],[Age]]&lt;20,"Below 20",IF(HR_Data[[#This Row],[Age]]&lt;30,"20-29",IF(HR_Data[[#This Row],[Age]]&lt;50,"30-49",IF(HR_Data[[#This Row],[Age]]&lt;60,"50-59","60 and Above"))))</f>
        <v>30-49</v>
      </c>
      <c r="AC183" s="18" t="str">
        <f>PROPER(HR_Data[[#This Row],[Sex]])</f>
        <v>Female</v>
      </c>
    </row>
    <row r="184" spans="1:29" x14ac:dyDescent="0.25">
      <c r="A184" t="s">
        <v>317</v>
      </c>
      <c r="B184">
        <v>10076</v>
      </c>
      <c r="C184" t="s">
        <v>503</v>
      </c>
      <c r="D184" t="s">
        <v>517</v>
      </c>
      <c r="E184">
        <v>10062</v>
      </c>
      <c r="F184" s="1">
        <v>42093</v>
      </c>
      <c r="G184" s="12">
        <v>55315</v>
      </c>
      <c r="H184" t="s">
        <v>468</v>
      </c>
      <c r="I184" s="13">
        <v>31918</v>
      </c>
      <c r="J184" t="s">
        <v>23</v>
      </c>
      <c r="K184" t="s">
        <v>24</v>
      </c>
      <c r="L184" t="s">
        <v>63</v>
      </c>
      <c r="M184" t="s">
        <v>22</v>
      </c>
      <c r="N184">
        <v>2149</v>
      </c>
      <c r="P184" t="s">
        <v>26</v>
      </c>
      <c r="Q184" t="s">
        <v>27</v>
      </c>
      <c r="R184" t="s">
        <v>30</v>
      </c>
      <c r="S184" t="s">
        <v>40</v>
      </c>
      <c r="T184">
        <v>5</v>
      </c>
      <c r="U184">
        <v>5</v>
      </c>
      <c r="V184" s="13">
        <v>43503</v>
      </c>
      <c r="W184" s="11">
        <v>16</v>
      </c>
      <c r="X184" s="18" t="str">
        <f>INDEX(Position!$B:$B,MATCH(C184,Position!$A:$A,0))</f>
        <v>Production Technician II</v>
      </c>
      <c r="Y184" s="18" t="str">
        <f>INDEX(Department!$B:$B,MATCH(D184,Department!$A:$A,0))</f>
        <v xml:space="preserve">Production        </v>
      </c>
      <c r="Z184" s="18" t="str">
        <f>INDEX(Manager!$B:$B,MATCH(E184,Manager!$A:$A,0))</f>
        <v>Ketsia Liebig</v>
      </c>
      <c r="AA184" s="18">
        <f ca="1">INT(($AH$1-HR_Data[[#This Row],[DOB]])/365.25)</f>
        <v>36</v>
      </c>
      <c r="AB184" s="18" t="str">
        <f ca="1">IF(HR_Data[[#This Row],[Age]]&lt;20,"Below 20",IF(HR_Data[[#This Row],[Age]]&lt;30,"20-29",IF(HR_Data[[#This Row],[Age]]&lt;50,"30-49",IF(HR_Data[[#This Row],[Age]]&lt;60,"50-59","60 and Above"))))</f>
        <v>30-49</v>
      </c>
      <c r="AC184" s="18" t="str">
        <f>PROPER(HR_Data[[#This Row],[Sex]])</f>
        <v>Female</v>
      </c>
    </row>
    <row r="185" spans="1:29" x14ac:dyDescent="0.25">
      <c r="A185" t="s">
        <v>318</v>
      </c>
      <c r="B185">
        <v>10145</v>
      </c>
      <c r="C185" t="s">
        <v>502</v>
      </c>
      <c r="D185" t="s">
        <v>517</v>
      </c>
      <c r="E185">
        <v>10196</v>
      </c>
      <c r="F185" s="1">
        <v>41281</v>
      </c>
      <c r="G185" s="12">
        <v>62810</v>
      </c>
      <c r="H185" t="s">
        <v>468</v>
      </c>
      <c r="I185" s="13">
        <v>31784</v>
      </c>
      <c r="J185" t="s">
        <v>34</v>
      </c>
      <c r="K185" t="s">
        <v>24</v>
      </c>
      <c r="L185" t="s">
        <v>63</v>
      </c>
      <c r="M185" t="s">
        <v>22</v>
      </c>
      <c r="N185">
        <v>2184</v>
      </c>
      <c r="P185" t="s">
        <v>26</v>
      </c>
      <c r="Q185" t="s">
        <v>27</v>
      </c>
      <c r="R185" t="s">
        <v>97</v>
      </c>
      <c r="S185" t="s">
        <v>40</v>
      </c>
      <c r="T185">
        <v>3.93</v>
      </c>
      <c r="U185">
        <v>3</v>
      </c>
      <c r="V185" s="13">
        <v>43495</v>
      </c>
      <c r="W185" s="11">
        <v>20</v>
      </c>
      <c r="X185" s="18" t="str">
        <f>INDEX(Position!$B:$B,MATCH(C185,Position!$A:$A,0))</f>
        <v>Production Technician I</v>
      </c>
      <c r="Y185" s="18" t="str">
        <f>INDEX(Department!$B:$B,MATCH(D185,Department!$A:$A,0))</f>
        <v xml:space="preserve">Production        </v>
      </c>
      <c r="Z185" s="18" t="str">
        <f>INDEX(Manager!$B:$B,MATCH(E185,Manager!$A:$A,0))</f>
        <v>Kissy Sullivan</v>
      </c>
      <c r="AA185" s="18">
        <f ca="1">INT(($AH$1-HR_Data[[#This Row],[DOB]])/365.25)</f>
        <v>36</v>
      </c>
      <c r="AB185" s="18" t="str">
        <f ca="1">IF(HR_Data[[#This Row],[Age]]&lt;20,"Below 20",IF(HR_Data[[#This Row],[Age]]&lt;30,"20-29",IF(HR_Data[[#This Row],[Age]]&lt;50,"30-49",IF(HR_Data[[#This Row],[Age]]&lt;60,"50-59","60 and Above"))))</f>
        <v>30-49</v>
      </c>
      <c r="AC185" s="18" t="str">
        <f>PROPER(HR_Data[[#This Row],[Sex]])</f>
        <v>Female</v>
      </c>
    </row>
    <row r="186" spans="1:29" x14ac:dyDescent="0.25">
      <c r="A186" t="s">
        <v>319</v>
      </c>
      <c r="B186">
        <v>10202</v>
      </c>
      <c r="C186" t="s">
        <v>482</v>
      </c>
      <c r="D186" t="s">
        <v>518</v>
      </c>
      <c r="E186">
        <v>10200</v>
      </c>
      <c r="F186" s="1">
        <v>42557</v>
      </c>
      <c r="G186" s="12">
        <v>63291</v>
      </c>
      <c r="H186" t="s">
        <v>469</v>
      </c>
      <c r="I186" s="13">
        <v>30864</v>
      </c>
      <c r="J186" t="s">
        <v>34</v>
      </c>
      <c r="K186" t="s">
        <v>24</v>
      </c>
      <c r="L186" t="s">
        <v>78</v>
      </c>
      <c r="M186" t="s">
        <v>76</v>
      </c>
      <c r="N186">
        <v>78789</v>
      </c>
      <c r="P186" t="s">
        <v>26</v>
      </c>
      <c r="Q186" t="s">
        <v>27</v>
      </c>
      <c r="R186" t="s">
        <v>181</v>
      </c>
      <c r="S186" t="s">
        <v>40</v>
      </c>
      <c r="T186">
        <v>3.4</v>
      </c>
      <c r="U186">
        <v>4</v>
      </c>
      <c r="V186" s="13">
        <v>43494</v>
      </c>
      <c r="W186" s="11">
        <v>7</v>
      </c>
      <c r="X186" s="18" t="str">
        <f>INDEX(Position!$B:$B,MATCH(C186,Position!$A:$A,0))</f>
        <v>Area Sales Manager</v>
      </c>
      <c r="Y186" s="18" t="str">
        <f>INDEX(Department!$B:$B,MATCH(D186,Department!$A:$A,0))</f>
        <v>Sales</v>
      </c>
      <c r="Z186" s="18" t="str">
        <f>INDEX(Manager!$B:$B,MATCH(E186,Manager!$A:$A,0))</f>
        <v>Lynn Daneault</v>
      </c>
      <c r="AA186" s="18">
        <f ca="1">INT(($AH$1-HR_Data[[#This Row],[DOB]])/365.25)</f>
        <v>39</v>
      </c>
      <c r="AB186" s="18" t="str">
        <f ca="1">IF(HR_Data[[#This Row],[Age]]&lt;20,"Below 20",IF(HR_Data[[#This Row],[Age]]&lt;30,"20-29",IF(HR_Data[[#This Row],[Age]]&lt;50,"30-49",IF(HR_Data[[#This Row],[Age]]&lt;60,"50-59","60 and Above"))))</f>
        <v>30-49</v>
      </c>
      <c r="AC186" s="18" t="str">
        <f>PROPER(HR_Data[[#This Row],[Sex]])</f>
        <v>Male</v>
      </c>
    </row>
    <row r="187" spans="1:29" x14ac:dyDescent="0.25">
      <c r="A187" t="s">
        <v>320</v>
      </c>
      <c r="B187">
        <v>10128</v>
      </c>
      <c r="C187" t="s">
        <v>502</v>
      </c>
      <c r="D187" t="s">
        <v>517</v>
      </c>
      <c r="E187">
        <v>10265</v>
      </c>
      <c r="F187" s="1">
        <v>41001</v>
      </c>
      <c r="G187" s="12">
        <v>62659</v>
      </c>
      <c r="H187" t="s">
        <v>468</v>
      </c>
      <c r="I187" s="13">
        <v>24988</v>
      </c>
      <c r="J187" t="s">
        <v>23</v>
      </c>
      <c r="K187" t="s">
        <v>24</v>
      </c>
      <c r="L187" t="s">
        <v>63</v>
      </c>
      <c r="M187" t="s">
        <v>22</v>
      </c>
      <c r="N187">
        <v>1760</v>
      </c>
      <c r="O187" s="13">
        <v>42685</v>
      </c>
      <c r="P187" t="s">
        <v>70</v>
      </c>
      <c r="Q187" t="s">
        <v>36</v>
      </c>
      <c r="R187" t="s">
        <v>65</v>
      </c>
      <c r="S187" t="s">
        <v>40</v>
      </c>
      <c r="T187">
        <v>4.18</v>
      </c>
      <c r="U187">
        <v>4</v>
      </c>
      <c r="V187" s="13">
        <v>42405</v>
      </c>
      <c r="W187" s="11">
        <v>17</v>
      </c>
      <c r="X187" s="18" t="str">
        <f>INDEX(Position!$B:$B,MATCH(C187,Position!$A:$A,0))</f>
        <v>Production Technician I</v>
      </c>
      <c r="Y187" s="18" t="str">
        <f>INDEX(Department!$B:$B,MATCH(D187,Department!$A:$A,0))</f>
        <v xml:space="preserve">Production        </v>
      </c>
      <c r="Z187" s="18" t="str">
        <f>INDEX(Manager!$B:$B,MATCH(E187,Manager!$A:$A,0))</f>
        <v>Kelley Spirea</v>
      </c>
      <c r="AA187" s="18">
        <f ca="1">INT(($AH$1-HR_Data[[#This Row],[DOB]])/365.25)</f>
        <v>55</v>
      </c>
      <c r="AB187" s="18" t="str">
        <f ca="1">IF(HR_Data[[#This Row],[Age]]&lt;20,"Below 20",IF(HR_Data[[#This Row],[Age]]&lt;30,"20-29",IF(HR_Data[[#This Row],[Age]]&lt;50,"30-49",IF(HR_Data[[#This Row],[Age]]&lt;60,"50-59","60 and Above"))))</f>
        <v>50-59</v>
      </c>
      <c r="AC187" s="18" t="str">
        <f>PROPER(HR_Data[[#This Row],[Sex]])</f>
        <v>Female</v>
      </c>
    </row>
    <row r="188" spans="1:29" x14ac:dyDescent="0.25">
      <c r="A188" t="s">
        <v>321</v>
      </c>
      <c r="B188">
        <v>10068</v>
      </c>
      <c r="C188" t="s">
        <v>502</v>
      </c>
      <c r="D188" t="s">
        <v>517</v>
      </c>
      <c r="E188">
        <v>10026</v>
      </c>
      <c r="F188" s="1">
        <v>42093</v>
      </c>
      <c r="G188" s="12">
        <v>55688</v>
      </c>
      <c r="H188" t="s">
        <v>468</v>
      </c>
      <c r="I188" s="13">
        <v>28025</v>
      </c>
      <c r="J188" t="s">
        <v>23</v>
      </c>
      <c r="K188" t="s">
        <v>24</v>
      </c>
      <c r="L188" t="s">
        <v>25</v>
      </c>
      <c r="M188" t="s">
        <v>22</v>
      </c>
      <c r="N188">
        <v>2346</v>
      </c>
      <c r="P188" t="s">
        <v>26</v>
      </c>
      <c r="Q188" t="s">
        <v>27</v>
      </c>
      <c r="R188" t="s">
        <v>97</v>
      </c>
      <c r="S188" t="s">
        <v>40</v>
      </c>
      <c r="T188">
        <v>5</v>
      </c>
      <c r="U188">
        <v>4</v>
      </c>
      <c r="V188" s="13">
        <v>43486</v>
      </c>
      <c r="W188" s="11">
        <v>10</v>
      </c>
      <c r="X188" s="18" t="str">
        <f>INDEX(Position!$B:$B,MATCH(C188,Position!$A:$A,0))</f>
        <v>Production Technician I</v>
      </c>
      <c r="Y188" s="18" t="str">
        <f>INDEX(Department!$B:$B,MATCH(D188,Department!$A:$A,0))</f>
        <v xml:space="preserve">Production        </v>
      </c>
      <c r="Z188" s="18" t="str">
        <f>INDEX(Manager!$B:$B,MATCH(E188,Manager!$A:$A,0))</f>
        <v>Michael Albert</v>
      </c>
      <c r="AA188" s="18">
        <f ca="1">INT(($AH$1-HR_Data[[#This Row],[DOB]])/365.25)</f>
        <v>46</v>
      </c>
      <c r="AB188" s="18" t="str">
        <f ca="1">IF(HR_Data[[#This Row],[Age]]&lt;20,"Below 20",IF(HR_Data[[#This Row],[Age]]&lt;30,"20-29",IF(HR_Data[[#This Row],[Age]]&lt;50,"30-49",IF(HR_Data[[#This Row],[Age]]&lt;60,"50-59","60 and Above"))))</f>
        <v>30-49</v>
      </c>
      <c r="AC188" s="18" t="str">
        <f>PROPER(HR_Data[[#This Row],[Sex]])</f>
        <v>Female</v>
      </c>
    </row>
    <row r="189" spans="1:29" x14ac:dyDescent="0.25">
      <c r="A189" t="s">
        <v>322</v>
      </c>
      <c r="B189">
        <v>10116</v>
      </c>
      <c r="C189" t="s">
        <v>501</v>
      </c>
      <c r="D189" t="s">
        <v>517</v>
      </c>
      <c r="E189">
        <v>10175</v>
      </c>
      <c r="F189" s="1">
        <v>41137</v>
      </c>
      <c r="G189" s="12">
        <v>83667</v>
      </c>
      <c r="H189" t="s">
        <v>469</v>
      </c>
      <c r="I189" s="13">
        <v>29808</v>
      </c>
      <c r="J189" t="s">
        <v>23</v>
      </c>
      <c r="K189" t="s">
        <v>24</v>
      </c>
      <c r="L189" t="s">
        <v>323</v>
      </c>
      <c r="M189" t="s">
        <v>22</v>
      </c>
      <c r="N189">
        <v>2045</v>
      </c>
      <c r="P189" t="s">
        <v>26</v>
      </c>
      <c r="Q189" t="s">
        <v>27</v>
      </c>
      <c r="R189" t="s">
        <v>39</v>
      </c>
      <c r="S189" t="s">
        <v>40</v>
      </c>
      <c r="T189">
        <v>4.37</v>
      </c>
      <c r="U189">
        <v>3</v>
      </c>
      <c r="V189" s="13">
        <v>43479</v>
      </c>
      <c r="W189" s="11">
        <v>2</v>
      </c>
      <c r="X189" s="18" t="str">
        <f>INDEX(Position!$B:$B,MATCH(C189,Position!$A:$A,0))</f>
        <v>Production Manager</v>
      </c>
      <c r="Y189" s="18" t="str">
        <f>INDEX(Department!$B:$B,MATCH(D189,Department!$A:$A,0))</f>
        <v xml:space="preserve">Production        </v>
      </c>
      <c r="Z189" s="18" t="str">
        <f>INDEX(Manager!$B:$B,MATCH(E189,Manager!$A:$A,0))</f>
        <v>Janet King</v>
      </c>
      <c r="AA189" s="18">
        <f ca="1">INT(($AH$1-HR_Data[[#This Row],[DOB]])/365.25)</f>
        <v>41</v>
      </c>
      <c r="AB189" s="18" t="str">
        <f ca="1">IF(HR_Data[[#This Row],[Age]]&lt;20,"Below 20",IF(HR_Data[[#This Row],[Age]]&lt;30,"20-29",IF(HR_Data[[#This Row],[Age]]&lt;50,"30-49",IF(HR_Data[[#This Row],[Age]]&lt;60,"50-59","60 and Above"))))</f>
        <v>30-49</v>
      </c>
      <c r="AC189" s="18" t="str">
        <f>PROPER(HR_Data[[#This Row],[Sex]])</f>
        <v>Male</v>
      </c>
    </row>
    <row r="190" spans="1:29" x14ac:dyDescent="0.25">
      <c r="A190" t="s">
        <v>324</v>
      </c>
      <c r="B190">
        <v>10298</v>
      </c>
      <c r="C190" t="s">
        <v>503</v>
      </c>
      <c r="D190" t="s">
        <v>517</v>
      </c>
      <c r="E190">
        <v>10114</v>
      </c>
      <c r="F190" s="1">
        <v>40770</v>
      </c>
      <c r="G190" s="12">
        <v>55800</v>
      </c>
      <c r="H190" t="s">
        <v>469</v>
      </c>
      <c r="I190" s="13">
        <v>31227</v>
      </c>
      <c r="J190" t="s">
        <v>23</v>
      </c>
      <c r="K190" t="s">
        <v>24</v>
      </c>
      <c r="L190" t="s">
        <v>25</v>
      </c>
      <c r="M190" t="s">
        <v>22</v>
      </c>
      <c r="N190">
        <v>2472</v>
      </c>
      <c r="O190" s="13">
        <v>41886</v>
      </c>
      <c r="P190" t="s">
        <v>73</v>
      </c>
      <c r="Q190" t="s">
        <v>36</v>
      </c>
      <c r="R190" t="s">
        <v>30</v>
      </c>
      <c r="S190" t="s">
        <v>171</v>
      </c>
      <c r="T190">
        <v>3</v>
      </c>
      <c r="U190">
        <v>2</v>
      </c>
      <c r="V190" s="13">
        <v>41288</v>
      </c>
      <c r="W190" s="11">
        <v>6</v>
      </c>
      <c r="X190" s="18" t="str">
        <f>INDEX(Position!$B:$B,MATCH(C190,Position!$A:$A,0))</f>
        <v>Production Technician II</v>
      </c>
      <c r="Y190" s="18" t="str">
        <f>INDEX(Department!$B:$B,MATCH(D190,Department!$A:$A,0))</f>
        <v xml:space="preserve">Production        </v>
      </c>
      <c r="Z190" s="18" t="str">
        <f>INDEX(Manager!$B:$B,MATCH(E190,Manager!$A:$A,0))</f>
        <v>Brannon Miller</v>
      </c>
      <c r="AA190" s="18">
        <f ca="1">INT(($AH$1-HR_Data[[#This Row],[DOB]])/365.25)</f>
        <v>38</v>
      </c>
      <c r="AB190" s="18" t="str">
        <f ca="1">IF(HR_Data[[#This Row],[Age]]&lt;20,"Below 20",IF(HR_Data[[#This Row],[Age]]&lt;30,"20-29",IF(HR_Data[[#This Row],[Age]]&lt;50,"30-49",IF(HR_Data[[#This Row],[Age]]&lt;60,"50-59","60 and Above"))))</f>
        <v>30-49</v>
      </c>
      <c r="AC190" s="18" t="str">
        <f>PROPER(HR_Data[[#This Row],[Sex]])</f>
        <v>Male</v>
      </c>
    </row>
    <row r="191" spans="1:29" x14ac:dyDescent="0.25">
      <c r="A191" t="s">
        <v>325</v>
      </c>
      <c r="B191">
        <v>10213</v>
      </c>
      <c r="C191" t="s">
        <v>503</v>
      </c>
      <c r="D191" t="s">
        <v>517</v>
      </c>
      <c r="E191">
        <v>10252</v>
      </c>
      <c r="F191" s="1">
        <v>40854</v>
      </c>
      <c r="G191" s="12">
        <v>58207</v>
      </c>
      <c r="H191" t="s">
        <v>469</v>
      </c>
      <c r="I191" s="13">
        <v>33833</v>
      </c>
      <c r="J191" t="s">
        <v>34</v>
      </c>
      <c r="K191" t="s">
        <v>24</v>
      </c>
      <c r="L191" t="s">
        <v>25</v>
      </c>
      <c r="M191" t="s">
        <v>22</v>
      </c>
      <c r="N191">
        <v>1450</v>
      </c>
      <c r="P191" t="s">
        <v>26</v>
      </c>
      <c r="Q191" t="s">
        <v>27</v>
      </c>
      <c r="R191" t="s">
        <v>30</v>
      </c>
      <c r="S191" t="s">
        <v>40</v>
      </c>
      <c r="T191">
        <v>3.7</v>
      </c>
      <c r="U191">
        <v>3</v>
      </c>
      <c r="V191" s="13">
        <v>43473</v>
      </c>
      <c r="W191" s="11">
        <v>14</v>
      </c>
      <c r="X191" s="18" t="str">
        <f>INDEX(Position!$B:$B,MATCH(C191,Position!$A:$A,0))</f>
        <v>Production Technician II</v>
      </c>
      <c r="Y191" s="18" t="str">
        <f>INDEX(Department!$B:$B,MATCH(D191,Department!$A:$A,0))</f>
        <v xml:space="preserve">Production        </v>
      </c>
      <c r="Z191" s="18" t="str">
        <f>INDEX(Manager!$B:$B,MATCH(E191,Manager!$A:$A,0))</f>
        <v>David Stanley</v>
      </c>
      <c r="AA191" s="18">
        <f ca="1">INT(($AH$1-HR_Data[[#This Row],[DOB]])/365.25)</f>
        <v>30</v>
      </c>
      <c r="AB191" s="18" t="str">
        <f ca="1">IF(HR_Data[[#This Row],[Age]]&lt;20,"Below 20",IF(HR_Data[[#This Row],[Age]]&lt;30,"20-29",IF(HR_Data[[#This Row],[Age]]&lt;50,"30-49",IF(HR_Data[[#This Row],[Age]]&lt;60,"50-59","60 and Above"))))</f>
        <v>30-49</v>
      </c>
      <c r="AC191" s="18" t="str">
        <f>PROPER(HR_Data[[#This Row],[Sex]])</f>
        <v>Male</v>
      </c>
    </row>
    <row r="192" spans="1:29" x14ac:dyDescent="0.25">
      <c r="A192" t="s">
        <v>326</v>
      </c>
      <c r="B192">
        <v>10288</v>
      </c>
      <c r="C192" t="s">
        <v>495</v>
      </c>
      <c r="D192" t="s">
        <v>516</v>
      </c>
      <c r="E192">
        <v>10150</v>
      </c>
      <c r="F192" s="1">
        <v>40954</v>
      </c>
      <c r="G192" s="12">
        <v>157000</v>
      </c>
      <c r="H192" t="s">
        <v>469</v>
      </c>
      <c r="I192" s="13">
        <v>31690</v>
      </c>
      <c r="J192" t="s">
        <v>34</v>
      </c>
      <c r="K192" t="s">
        <v>87</v>
      </c>
      <c r="L192" t="s">
        <v>63</v>
      </c>
      <c r="M192" t="s">
        <v>22</v>
      </c>
      <c r="N192">
        <v>2134</v>
      </c>
      <c r="P192" t="s">
        <v>26</v>
      </c>
      <c r="Q192" t="s">
        <v>27</v>
      </c>
      <c r="R192" t="s">
        <v>65</v>
      </c>
      <c r="S192" t="s">
        <v>98</v>
      </c>
      <c r="T192">
        <v>2.39</v>
      </c>
      <c r="U192">
        <v>3</v>
      </c>
      <c r="V192" s="13">
        <v>43518</v>
      </c>
      <c r="W192" s="11">
        <v>13</v>
      </c>
      <c r="X192" s="18" t="str">
        <f>INDEX(Position!$B:$B,MATCH(C192,Position!$A:$A,0))</f>
        <v>IT Manager - Infra</v>
      </c>
      <c r="Y192" s="18" t="str">
        <f>INDEX(Department!$B:$B,MATCH(D192,Department!$A:$A,0))</f>
        <v>IT/IS</v>
      </c>
      <c r="Z192" s="18" t="str">
        <f>INDEX(Manager!$B:$B,MATCH(E192,Manager!$A:$A,0))</f>
        <v>Jennifer Zamora</v>
      </c>
      <c r="AA192" s="18">
        <f ca="1">INT(($AH$1-HR_Data[[#This Row],[DOB]])/365.25)</f>
        <v>36</v>
      </c>
      <c r="AB192" s="18" t="str">
        <f ca="1">IF(HR_Data[[#This Row],[Age]]&lt;20,"Below 20",IF(HR_Data[[#This Row],[Age]]&lt;30,"20-29",IF(HR_Data[[#This Row],[Age]]&lt;50,"30-49",IF(HR_Data[[#This Row],[Age]]&lt;60,"50-59","60 and Above"))))</f>
        <v>30-49</v>
      </c>
      <c r="AC192" s="18" t="str">
        <f>PROPER(HR_Data[[#This Row],[Sex]])</f>
        <v>Male</v>
      </c>
    </row>
    <row r="193" spans="1:29" x14ac:dyDescent="0.25">
      <c r="A193" t="s">
        <v>328</v>
      </c>
      <c r="B193">
        <v>10025</v>
      </c>
      <c r="C193" t="s">
        <v>503</v>
      </c>
      <c r="D193" t="s">
        <v>517</v>
      </c>
      <c r="E193">
        <v>10196</v>
      </c>
      <c r="F193" s="1">
        <v>41407</v>
      </c>
      <c r="G193" s="12">
        <v>72460</v>
      </c>
      <c r="H193" t="s">
        <v>468</v>
      </c>
      <c r="I193" s="13">
        <v>25682</v>
      </c>
      <c r="J193" t="s">
        <v>23</v>
      </c>
      <c r="K193" t="s">
        <v>24</v>
      </c>
      <c r="L193" t="s">
        <v>63</v>
      </c>
      <c r="M193" t="s">
        <v>22</v>
      </c>
      <c r="N193">
        <v>2126</v>
      </c>
      <c r="P193" t="s">
        <v>26</v>
      </c>
      <c r="Q193" t="s">
        <v>27</v>
      </c>
      <c r="R193" t="s">
        <v>39</v>
      </c>
      <c r="S193" t="s">
        <v>31</v>
      </c>
      <c r="T193">
        <v>4.7</v>
      </c>
      <c r="U193">
        <v>3</v>
      </c>
      <c r="V193" s="13">
        <v>43479</v>
      </c>
      <c r="W193" s="11">
        <v>1</v>
      </c>
      <c r="X193" s="18" t="str">
        <f>INDEX(Position!$B:$B,MATCH(C193,Position!$A:$A,0))</f>
        <v>Production Technician II</v>
      </c>
      <c r="Y193" s="18" t="str">
        <f>INDEX(Department!$B:$B,MATCH(D193,Department!$A:$A,0))</f>
        <v xml:space="preserve">Production        </v>
      </c>
      <c r="Z193" s="18" t="str">
        <f>INDEX(Manager!$B:$B,MATCH(E193,Manager!$A:$A,0))</f>
        <v>Kissy Sullivan</v>
      </c>
      <c r="AA193" s="18">
        <f ca="1">INT(($AH$1-HR_Data[[#This Row],[DOB]])/365.25)</f>
        <v>53</v>
      </c>
      <c r="AB193" s="18" t="str">
        <f ca="1">IF(HR_Data[[#This Row],[Age]]&lt;20,"Below 20",IF(HR_Data[[#This Row],[Age]]&lt;30,"20-29",IF(HR_Data[[#This Row],[Age]]&lt;50,"30-49",IF(HR_Data[[#This Row],[Age]]&lt;60,"50-59","60 and Above"))))</f>
        <v>50-59</v>
      </c>
      <c r="AC193" s="18" t="str">
        <f>PROPER(HR_Data[[#This Row],[Sex]])</f>
        <v>Female</v>
      </c>
    </row>
    <row r="194" spans="1:29" x14ac:dyDescent="0.25">
      <c r="A194" t="s">
        <v>329</v>
      </c>
      <c r="B194">
        <v>10223</v>
      </c>
      <c r="C194" t="s">
        <v>503</v>
      </c>
      <c r="D194" t="s">
        <v>517</v>
      </c>
      <c r="E194">
        <v>10265</v>
      </c>
      <c r="F194" s="1">
        <v>40917</v>
      </c>
      <c r="G194" s="12">
        <v>72106</v>
      </c>
      <c r="H194" t="s">
        <v>469</v>
      </c>
      <c r="I194" s="13">
        <v>28097</v>
      </c>
      <c r="J194" t="s">
        <v>23</v>
      </c>
      <c r="K194" t="s">
        <v>24</v>
      </c>
      <c r="L194" t="s">
        <v>63</v>
      </c>
      <c r="M194" t="s">
        <v>22</v>
      </c>
      <c r="N194">
        <v>2127</v>
      </c>
      <c r="P194" t="s">
        <v>26</v>
      </c>
      <c r="Q194" t="s">
        <v>27</v>
      </c>
      <c r="R194" t="s">
        <v>65</v>
      </c>
      <c r="S194" t="s">
        <v>40</v>
      </c>
      <c r="T194">
        <v>4.0999999999999996</v>
      </c>
      <c r="U194">
        <v>4</v>
      </c>
      <c r="V194" s="13">
        <v>43496</v>
      </c>
      <c r="W194" s="11">
        <v>12</v>
      </c>
      <c r="X194" s="18" t="str">
        <f>INDEX(Position!$B:$B,MATCH(C194,Position!$A:$A,0))</f>
        <v>Production Technician II</v>
      </c>
      <c r="Y194" s="18" t="str">
        <f>INDEX(Department!$B:$B,MATCH(D194,Department!$A:$A,0))</f>
        <v xml:space="preserve">Production        </v>
      </c>
      <c r="Z194" s="18" t="str">
        <f>INDEX(Manager!$B:$B,MATCH(E194,Manager!$A:$A,0))</f>
        <v>Kelley Spirea</v>
      </c>
      <c r="AA194" s="18">
        <f ca="1">INT(($AH$1-HR_Data[[#This Row],[DOB]])/365.25)</f>
        <v>46</v>
      </c>
      <c r="AB194" s="18" t="str">
        <f ca="1">IF(HR_Data[[#This Row],[Age]]&lt;20,"Below 20",IF(HR_Data[[#This Row],[Age]]&lt;30,"20-29",IF(HR_Data[[#This Row],[Age]]&lt;50,"30-49",IF(HR_Data[[#This Row],[Age]]&lt;60,"50-59","60 and Above"))))</f>
        <v>30-49</v>
      </c>
      <c r="AC194" s="18" t="str">
        <f>PROPER(HR_Data[[#This Row],[Sex]])</f>
        <v>Male</v>
      </c>
    </row>
    <row r="195" spans="1:29" x14ac:dyDescent="0.25">
      <c r="A195" t="s">
        <v>330</v>
      </c>
      <c r="B195">
        <v>10151</v>
      </c>
      <c r="C195" t="s">
        <v>498</v>
      </c>
      <c r="D195" t="s">
        <v>516</v>
      </c>
      <c r="E195">
        <v>10250</v>
      </c>
      <c r="F195" s="1">
        <v>42051</v>
      </c>
      <c r="G195" s="12">
        <v>52599</v>
      </c>
      <c r="H195" t="s">
        <v>468</v>
      </c>
      <c r="I195" s="13">
        <v>28949</v>
      </c>
      <c r="J195" t="s">
        <v>34</v>
      </c>
      <c r="K195" t="s">
        <v>24</v>
      </c>
      <c r="L195" t="s">
        <v>25</v>
      </c>
      <c r="M195" t="s">
        <v>22</v>
      </c>
      <c r="N195">
        <v>2048</v>
      </c>
      <c r="P195" t="s">
        <v>26</v>
      </c>
      <c r="Q195" t="s">
        <v>27</v>
      </c>
      <c r="R195" t="s">
        <v>97</v>
      </c>
      <c r="S195" t="s">
        <v>40</v>
      </c>
      <c r="T195">
        <v>3.81</v>
      </c>
      <c r="U195">
        <v>3</v>
      </c>
      <c r="V195" s="13">
        <v>43507</v>
      </c>
      <c r="W195" s="11">
        <v>6</v>
      </c>
      <c r="X195" s="18" t="str">
        <f>INDEX(Position!$B:$B,MATCH(C195,Position!$A:$A,0))</f>
        <v>Network Engineer</v>
      </c>
      <c r="Y195" s="18" t="str">
        <f>INDEX(Department!$B:$B,MATCH(D195,Department!$A:$A,0))</f>
        <v>IT/IS</v>
      </c>
      <c r="Z195" s="18" t="str">
        <f>INDEX(Manager!$B:$B,MATCH(E195,Manager!$A:$A,0))</f>
        <v>Peter Monroe</v>
      </c>
      <c r="AA195" s="18">
        <f ca="1">INT(($AH$1-HR_Data[[#This Row],[DOB]])/365.25)</f>
        <v>44</v>
      </c>
      <c r="AB195" s="18" t="str">
        <f ca="1">IF(HR_Data[[#This Row],[Age]]&lt;20,"Below 20",IF(HR_Data[[#This Row],[Age]]&lt;30,"20-29",IF(HR_Data[[#This Row],[Age]]&lt;50,"30-49",IF(HR_Data[[#This Row],[Age]]&lt;60,"50-59","60 and Above"))))</f>
        <v>30-49</v>
      </c>
      <c r="AC195" s="18" t="str">
        <f>PROPER(HR_Data[[#This Row],[Sex]])</f>
        <v>Female</v>
      </c>
    </row>
    <row r="196" spans="1:29" x14ac:dyDescent="0.25">
      <c r="A196" t="s">
        <v>331</v>
      </c>
      <c r="B196">
        <v>10254</v>
      </c>
      <c r="C196" t="s">
        <v>502</v>
      </c>
      <c r="D196" t="s">
        <v>517</v>
      </c>
      <c r="E196">
        <v>10088</v>
      </c>
      <c r="F196" s="1">
        <v>41365</v>
      </c>
      <c r="G196" s="12">
        <v>63430</v>
      </c>
      <c r="H196" t="s">
        <v>468</v>
      </c>
      <c r="I196" s="13">
        <v>30870</v>
      </c>
      <c r="J196" t="s">
        <v>48</v>
      </c>
      <c r="K196" t="s">
        <v>24</v>
      </c>
      <c r="L196" t="s">
        <v>25</v>
      </c>
      <c r="M196" t="s">
        <v>22</v>
      </c>
      <c r="N196">
        <v>2453</v>
      </c>
      <c r="P196" t="s">
        <v>26</v>
      </c>
      <c r="Q196" t="s">
        <v>27</v>
      </c>
      <c r="R196" t="s">
        <v>30</v>
      </c>
      <c r="S196" t="s">
        <v>40</v>
      </c>
      <c r="T196">
        <v>4.4000000000000004</v>
      </c>
      <c r="U196">
        <v>4</v>
      </c>
      <c r="V196" s="13">
        <v>43482</v>
      </c>
      <c r="W196" s="11">
        <v>18</v>
      </c>
      <c r="X196" s="18" t="str">
        <f>INDEX(Position!$B:$B,MATCH(C196,Position!$A:$A,0))</f>
        <v>Production Technician I</v>
      </c>
      <c r="Y196" s="18" t="str">
        <f>INDEX(Department!$B:$B,MATCH(D196,Department!$A:$A,0))</f>
        <v xml:space="preserve">Production        </v>
      </c>
      <c r="Z196" s="18" t="str">
        <f>INDEX(Manager!$B:$B,MATCH(E196,Manager!$A:$A,0))</f>
        <v>Elijiah Gray</v>
      </c>
      <c r="AA196" s="18">
        <f ca="1">INT(($AH$1-HR_Data[[#This Row],[DOB]])/365.25)</f>
        <v>39</v>
      </c>
      <c r="AB196" s="18" t="str">
        <f ca="1">IF(HR_Data[[#This Row],[Age]]&lt;20,"Below 20",IF(HR_Data[[#This Row],[Age]]&lt;30,"20-29",IF(HR_Data[[#This Row],[Age]]&lt;50,"30-49",IF(HR_Data[[#This Row],[Age]]&lt;60,"50-59","60 and Above"))))</f>
        <v>30-49</v>
      </c>
      <c r="AC196" s="18" t="str">
        <f>PROPER(HR_Data[[#This Row],[Sex]])</f>
        <v>Female</v>
      </c>
    </row>
    <row r="197" spans="1:29" x14ac:dyDescent="0.25">
      <c r="A197" t="s">
        <v>332</v>
      </c>
      <c r="B197">
        <v>10120</v>
      </c>
      <c r="C197" t="s">
        <v>503</v>
      </c>
      <c r="D197" t="s">
        <v>517</v>
      </c>
      <c r="E197">
        <v>10026</v>
      </c>
      <c r="F197" s="1">
        <v>41407</v>
      </c>
      <c r="G197" s="12">
        <v>74417</v>
      </c>
      <c r="H197" t="s">
        <v>469</v>
      </c>
      <c r="I197" s="13">
        <v>27364</v>
      </c>
      <c r="J197" t="s">
        <v>117</v>
      </c>
      <c r="K197" t="s">
        <v>24</v>
      </c>
      <c r="L197" t="s">
        <v>63</v>
      </c>
      <c r="M197" t="s">
        <v>22</v>
      </c>
      <c r="N197">
        <v>1460</v>
      </c>
      <c r="P197" t="s">
        <v>26</v>
      </c>
      <c r="Q197" t="s">
        <v>27</v>
      </c>
      <c r="R197" t="s">
        <v>30</v>
      </c>
      <c r="S197" t="s">
        <v>40</v>
      </c>
      <c r="T197">
        <v>4.29</v>
      </c>
      <c r="U197">
        <v>5</v>
      </c>
      <c r="V197" s="13">
        <v>43493</v>
      </c>
      <c r="W197" s="11">
        <v>11</v>
      </c>
      <c r="X197" s="18" t="str">
        <f>INDEX(Position!$B:$B,MATCH(C197,Position!$A:$A,0))</f>
        <v>Production Technician II</v>
      </c>
      <c r="Y197" s="18" t="str">
        <f>INDEX(Department!$B:$B,MATCH(D197,Department!$A:$A,0))</f>
        <v xml:space="preserve">Production        </v>
      </c>
      <c r="Z197" s="18" t="str">
        <f>INDEX(Manager!$B:$B,MATCH(E197,Manager!$A:$A,0))</f>
        <v>Michael Albert</v>
      </c>
      <c r="AA197" s="18">
        <f ca="1">INT(($AH$1-HR_Data[[#This Row],[DOB]])/365.25)</f>
        <v>48</v>
      </c>
      <c r="AB197" s="18" t="str">
        <f ca="1">IF(HR_Data[[#This Row],[Age]]&lt;20,"Below 20",IF(HR_Data[[#This Row],[Age]]&lt;30,"20-29",IF(HR_Data[[#This Row],[Age]]&lt;50,"30-49",IF(HR_Data[[#This Row],[Age]]&lt;60,"50-59","60 and Above"))))</f>
        <v>30-49</v>
      </c>
      <c r="AC197" s="18" t="str">
        <f>PROPER(HR_Data[[#This Row],[Sex]])</f>
        <v>Male</v>
      </c>
    </row>
    <row r="198" spans="1:29" x14ac:dyDescent="0.25">
      <c r="A198" t="s">
        <v>333</v>
      </c>
      <c r="B198">
        <v>10216</v>
      </c>
      <c r="C198" t="s">
        <v>502</v>
      </c>
      <c r="D198" t="s">
        <v>517</v>
      </c>
      <c r="E198">
        <v>10196</v>
      </c>
      <c r="F198" s="1">
        <v>41463</v>
      </c>
      <c r="G198" s="12">
        <v>57575</v>
      </c>
      <c r="H198" t="s">
        <v>469</v>
      </c>
      <c r="I198" s="13">
        <v>29329</v>
      </c>
      <c r="J198" t="s">
        <v>23</v>
      </c>
      <c r="K198" t="s">
        <v>24</v>
      </c>
      <c r="L198" t="s">
        <v>92</v>
      </c>
      <c r="M198" t="s">
        <v>22</v>
      </c>
      <c r="N198">
        <v>1550</v>
      </c>
      <c r="P198" t="s">
        <v>26</v>
      </c>
      <c r="Q198" t="s">
        <v>27</v>
      </c>
      <c r="R198" t="s">
        <v>30</v>
      </c>
      <c r="S198" t="s">
        <v>40</v>
      </c>
      <c r="T198">
        <v>4.0999999999999996</v>
      </c>
      <c r="U198">
        <v>4</v>
      </c>
      <c r="V198" s="13">
        <v>43487</v>
      </c>
      <c r="W198" s="11">
        <v>13</v>
      </c>
      <c r="X198" s="18" t="str">
        <f>INDEX(Position!$B:$B,MATCH(C198,Position!$A:$A,0))</f>
        <v>Production Technician I</v>
      </c>
      <c r="Y198" s="18" t="str">
        <f>INDEX(Department!$B:$B,MATCH(D198,Department!$A:$A,0))</f>
        <v xml:space="preserve">Production        </v>
      </c>
      <c r="Z198" s="18" t="str">
        <f>INDEX(Manager!$B:$B,MATCH(E198,Manager!$A:$A,0))</f>
        <v>Kissy Sullivan</v>
      </c>
      <c r="AA198" s="18">
        <f ca="1">INT(($AH$1-HR_Data[[#This Row],[DOB]])/365.25)</f>
        <v>43</v>
      </c>
      <c r="AB198" s="18" t="str">
        <f ca="1">IF(HR_Data[[#This Row],[Age]]&lt;20,"Below 20",IF(HR_Data[[#This Row],[Age]]&lt;30,"20-29",IF(HR_Data[[#This Row],[Age]]&lt;50,"30-49",IF(HR_Data[[#This Row],[Age]]&lt;60,"50-59","60 and Above"))))</f>
        <v>30-49</v>
      </c>
      <c r="AC198" s="18" t="str">
        <f>PROPER(HR_Data[[#This Row],[Sex]])</f>
        <v>Male</v>
      </c>
    </row>
    <row r="199" spans="1:29" x14ac:dyDescent="0.25">
      <c r="A199" t="s">
        <v>334</v>
      </c>
      <c r="B199">
        <v>10079</v>
      </c>
      <c r="C199" t="s">
        <v>505</v>
      </c>
      <c r="D199" t="s">
        <v>516</v>
      </c>
      <c r="E199">
        <v>10197</v>
      </c>
      <c r="F199" s="1">
        <v>42776</v>
      </c>
      <c r="G199" s="12">
        <v>87921</v>
      </c>
      <c r="H199" t="s">
        <v>469</v>
      </c>
      <c r="I199" s="13">
        <v>25683</v>
      </c>
      <c r="J199" t="s">
        <v>23</v>
      </c>
      <c r="K199" t="s">
        <v>24</v>
      </c>
      <c r="L199" t="s">
        <v>92</v>
      </c>
      <c r="M199" t="s">
        <v>22</v>
      </c>
      <c r="N199">
        <v>2056</v>
      </c>
      <c r="P199" t="s">
        <v>26</v>
      </c>
      <c r="Q199" t="s">
        <v>27</v>
      </c>
      <c r="R199" t="s">
        <v>39</v>
      </c>
      <c r="S199" t="s">
        <v>40</v>
      </c>
      <c r="T199">
        <v>5</v>
      </c>
      <c r="U199">
        <v>3</v>
      </c>
      <c r="V199" s="13">
        <v>43521</v>
      </c>
      <c r="W199" s="11">
        <v>17</v>
      </c>
      <c r="X199" s="18" t="str">
        <f>INDEX(Position!$B:$B,MATCH(C199,Position!$A:$A,0))</f>
        <v>Senior BI Developer</v>
      </c>
      <c r="Y199" s="18" t="str">
        <f>INDEX(Department!$B:$B,MATCH(D199,Department!$A:$A,0))</f>
        <v>IT/IS</v>
      </c>
      <c r="Z199" s="18" t="str">
        <f>INDEX(Manager!$B:$B,MATCH(E199,Manager!$A:$A,0))</f>
        <v>Brian Champaigne</v>
      </c>
      <c r="AA199" s="18">
        <f ca="1">INT(($AH$1-HR_Data[[#This Row],[DOB]])/365.25)</f>
        <v>53</v>
      </c>
      <c r="AB199" s="18" t="str">
        <f ca="1">IF(HR_Data[[#This Row],[Age]]&lt;20,"Below 20",IF(HR_Data[[#This Row],[Age]]&lt;30,"20-29",IF(HR_Data[[#This Row],[Age]]&lt;50,"30-49",IF(HR_Data[[#This Row],[Age]]&lt;60,"50-59","60 and Above"))))</f>
        <v>50-59</v>
      </c>
      <c r="AC199" s="18" t="str">
        <f>PROPER(HR_Data[[#This Row],[Sex]])</f>
        <v>Male</v>
      </c>
    </row>
    <row r="200" spans="1:29" x14ac:dyDescent="0.25">
      <c r="A200" t="s">
        <v>335</v>
      </c>
      <c r="B200">
        <v>10215</v>
      </c>
      <c r="C200" t="s">
        <v>502</v>
      </c>
      <c r="D200" t="s">
        <v>517</v>
      </c>
      <c r="E200">
        <v>10069</v>
      </c>
      <c r="F200" s="1">
        <v>40812</v>
      </c>
      <c r="G200" s="12">
        <v>50470</v>
      </c>
      <c r="H200" t="s">
        <v>469</v>
      </c>
      <c r="I200" s="13">
        <v>32630</v>
      </c>
      <c r="J200" t="s">
        <v>23</v>
      </c>
      <c r="K200" t="s">
        <v>24</v>
      </c>
      <c r="L200" t="s">
        <v>63</v>
      </c>
      <c r="M200" t="s">
        <v>22</v>
      </c>
      <c r="N200">
        <v>2110</v>
      </c>
      <c r="O200" s="13">
        <v>41733</v>
      </c>
      <c r="P200" t="s">
        <v>49</v>
      </c>
      <c r="Q200" t="s">
        <v>36</v>
      </c>
      <c r="R200" t="s">
        <v>65</v>
      </c>
      <c r="S200" t="s">
        <v>40</v>
      </c>
      <c r="T200">
        <v>4.3</v>
      </c>
      <c r="U200">
        <v>3</v>
      </c>
      <c r="V200" s="13">
        <v>41335</v>
      </c>
      <c r="W200" s="11">
        <v>19</v>
      </c>
      <c r="X200" s="18" t="str">
        <f>INDEX(Position!$B:$B,MATCH(C200,Position!$A:$A,0))</f>
        <v>Production Technician I</v>
      </c>
      <c r="Y200" s="18" t="str">
        <f>INDEX(Department!$B:$B,MATCH(D200,Department!$A:$A,0))</f>
        <v xml:space="preserve">Production        </v>
      </c>
      <c r="Z200" s="18" t="str">
        <f>INDEX(Manager!$B:$B,MATCH(E200,Manager!$A:$A,0))</f>
        <v>Webster Butler</v>
      </c>
      <c r="AA200" s="18">
        <f ca="1">INT(($AH$1-HR_Data[[#This Row],[DOB]])/365.25)</f>
        <v>34</v>
      </c>
      <c r="AB200" s="18" t="str">
        <f ca="1">IF(HR_Data[[#This Row],[Age]]&lt;20,"Below 20",IF(HR_Data[[#This Row],[Age]]&lt;30,"20-29",IF(HR_Data[[#This Row],[Age]]&lt;50,"30-49",IF(HR_Data[[#This Row],[Age]]&lt;60,"50-59","60 and Above"))))</f>
        <v>30-49</v>
      </c>
      <c r="AC200" s="18" t="str">
        <f>PROPER(HR_Data[[#This Row],[Sex]])</f>
        <v>Male</v>
      </c>
    </row>
    <row r="201" spans="1:29" x14ac:dyDescent="0.25">
      <c r="A201" t="s">
        <v>336</v>
      </c>
      <c r="B201">
        <v>10185</v>
      </c>
      <c r="C201" t="s">
        <v>502</v>
      </c>
      <c r="D201" t="s">
        <v>517</v>
      </c>
      <c r="E201">
        <v>10002</v>
      </c>
      <c r="F201" s="1">
        <v>41365</v>
      </c>
      <c r="G201" s="12">
        <v>46664</v>
      </c>
      <c r="H201" t="s">
        <v>469</v>
      </c>
      <c r="I201" s="13">
        <v>30403</v>
      </c>
      <c r="J201" t="s">
        <v>34</v>
      </c>
      <c r="K201" t="s">
        <v>24</v>
      </c>
      <c r="L201" t="s">
        <v>25</v>
      </c>
      <c r="M201" t="s">
        <v>22</v>
      </c>
      <c r="N201">
        <v>2421</v>
      </c>
      <c r="O201" s="13">
        <v>42515</v>
      </c>
      <c r="P201" t="s">
        <v>173</v>
      </c>
      <c r="Q201" t="s">
        <v>36</v>
      </c>
      <c r="R201" t="s">
        <v>61</v>
      </c>
      <c r="S201" t="s">
        <v>40</v>
      </c>
      <c r="T201">
        <v>3.18</v>
      </c>
      <c r="U201">
        <v>3</v>
      </c>
      <c r="V201" s="13">
        <v>42435</v>
      </c>
      <c r="W201" s="11">
        <v>10</v>
      </c>
      <c r="X201" s="18" t="str">
        <f>INDEX(Position!$B:$B,MATCH(C201,Position!$A:$A,0))</f>
        <v>Production Technician I</v>
      </c>
      <c r="Y201" s="18" t="str">
        <f>INDEX(Department!$B:$B,MATCH(D201,Department!$A:$A,0))</f>
        <v xml:space="preserve">Production        </v>
      </c>
      <c r="Z201" s="18" t="str">
        <f>INDEX(Manager!$B:$B,MATCH(E201,Manager!$A:$A,0))</f>
        <v>Amy Dunn</v>
      </c>
      <c r="AA201" s="18">
        <f ca="1">INT(($AH$1-HR_Data[[#This Row],[DOB]])/365.25)</f>
        <v>40</v>
      </c>
      <c r="AB201" s="18" t="str">
        <f ca="1">IF(HR_Data[[#This Row],[Age]]&lt;20,"Below 20",IF(HR_Data[[#This Row],[Age]]&lt;30,"20-29",IF(HR_Data[[#This Row],[Age]]&lt;50,"30-49",IF(HR_Data[[#This Row],[Age]]&lt;60,"50-59","60 and Above"))))</f>
        <v>30-49</v>
      </c>
      <c r="AC201" s="18" t="str">
        <f>PROPER(HR_Data[[#This Row],[Sex]])</f>
        <v>Male</v>
      </c>
    </row>
    <row r="202" spans="1:29" x14ac:dyDescent="0.25">
      <c r="A202" t="s">
        <v>337</v>
      </c>
      <c r="B202">
        <v>10063</v>
      </c>
      <c r="C202" t="s">
        <v>502</v>
      </c>
      <c r="D202" t="s">
        <v>517</v>
      </c>
      <c r="E202">
        <v>10062</v>
      </c>
      <c r="F202" s="1">
        <v>41771</v>
      </c>
      <c r="G202" s="12">
        <v>48495</v>
      </c>
      <c r="H202" t="s">
        <v>469</v>
      </c>
      <c r="I202" s="13">
        <v>28223</v>
      </c>
      <c r="J202" t="s">
        <v>34</v>
      </c>
      <c r="K202" t="s">
        <v>24</v>
      </c>
      <c r="L202" t="s">
        <v>25</v>
      </c>
      <c r="M202" t="s">
        <v>22</v>
      </c>
      <c r="N202">
        <v>2136</v>
      </c>
      <c r="P202" t="s">
        <v>26</v>
      </c>
      <c r="Q202" t="s">
        <v>27</v>
      </c>
      <c r="R202" t="s">
        <v>30</v>
      </c>
      <c r="S202" t="s">
        <v>40</v>
      </c>
      <c r="T202">
        <v>5</v>
      </c>
      <c r="U202">
        <v>5</v>
      </c>
      <c r="V202" s="13">
        <v>43514</v>
      </c>
      <c r="W202" s="11">
        <v>11</v>
      </c>
      <c r="X202" s="18" t="str">
        <f>INDEX(Position!$B:$B,MATCH(C202,Position!$A:$A,0))</f>
        <v>Production Technician I</v>
      </c>
      <c r="Y202" s="18" t="str">
        <f>INDEX(Department!$B:$B,MATCH(D202,Department!$A:$A,0))</f>
        <v xml:space="preserve">Production        </v>
      </c>
      <c r="Z202" s="18" t="str">
        <f>INDEX(Manager!$B:$B,MATCH(E202,Manager!$A:$A,0))</f>
        <v>Ketsia Liebig</v>
      </c>
      <c r="AA202" s="18">
        <f ca="1">INT(($AH$1-HR_Data[[#This Row],[DOB]])/365.25)</f>
        <v>46</v>
      </c>
      <c r="AB202" s="18" t="str">
        <f ca="1">IF(HR_Data[[#This Row],[Age]]&lt;20,"Below 20",IF(HR_Data[[#This Row],[Age]]&lt;30,"20-29",IF(HR_Data[[#This Row],[Age]]&lt;50,"30-49",IF(HR_Data[[#This Row],[Age]]&lt;60,"50-59","60 and Above"))))</f>
        <v>30-49</v>
      </c>
      <c r="AC202" s="18" t="str">
        <f>PROPER(HR_Data[[#This Row],[Sex]])</f>
        <v>Male</v>
      </c>
    </row>
    <row r="203" spans="1:29" x14ac:dyDescent="0.25">
      <c r="A203" t="s">
        <v>338</v>
      </c>
      <c r="B203">
        <v>10037</v>
      </c>
      <c r="C203" t="s">
        <v>502</v>
      </c>
      <c r="D203" t="s">
        <v>517</v>
      </c>
      <c r="E203">
        <v>10114</v>
      </c>
      <c r="F203" s="1">
        <v>41365</v>
      </c>
      <c r="G203" s="12">
        <v>52984</v>
      </c>
      <c r="H203" t="s">
        <v>468</v>
      </c>
      <c r="I203" s="13">
        <v>24626</v>
      </c>
      <c r="J203" t="s">
        <v>117</v>
      </c>
      <c r="K203" t="s">
        <v>24</v>
      </c>
      <c r="L203" t="s">
        <v>63</v>
      </c>
      <c r="M203" t="s">
        <v>22</v>
      </c>
      <c r="N203">
        <v>1810</v>
      </c>
      <c r="P203" t="s">
        <v>26</v>
      </c>
      <c r="Q203" t="s">
        <v>27</v>
      </c>
      <c r="R203" t="s">
        <v>65</v>
      </c>
      <c r="S203" t="s">
        <v>31</v>
      </c>
      <c r="T203">
        <v>4</v>
      </c>
      <c r="U203">
        <v>3</v>
      </c>
      <c r="V203" s="13">
        <v>43509</v>
      </c>
      <c r="W203" s="11">
        <v>12</v>
      </c>
      <c r="X203" s="18" t="str">
        <f>INDEX(Position!$B:$B,MATCH(C203,Position!$A:$A,0))</f>
        <v>Production Technician I</v>
      </c>
      <c r="Y203" s="18" t="str">
        <f>INDEX(Department!$B:$B,MATCH(D203,Department!$A:$A,0))</f>
        <v xml:space="preserve">Production        </v>
      </c>
      <c r="Z203" s="18" t="str">
        <f>INDEX(Manager!$B:$B,MATCH(E203,Manager!$A:$A,0))</f>
        <v>Brannon Miller</v>
      </c>
      <c r="AA203" s="18">
        <f ca="1">INT(($AH$1-HR_Data[[#This Row],[DOB]])/365.25)</f>
        <v>56</v>
      </c>
      <c r="AB203" s="18" t="str">
        <f ca="1">IF(HR_Data[[#This Row],[Age]]&lt;20,"Below 20",IF(HR_Data[[#This Row],[Age]]&lt;30,"20-29",IF(HR_Data[[#This Row],[Age]]&lt;50,"30-49",IF(HR_Data[[#This Row],[Age]]&lt;60,"50-59","60 and Above"))))</f>
        <v>50-59</v>
      </c>
      <c r="AC203" s="18" t="str">
        <f>PROPER(HR_Data[[#This Row],[Sex]])</f>
        <v>Female</v>
      </c>
    </row>
    <row r="204" spans="1:29" x14ac:dyDescent="0.25">
      <c r="A204" t="s">
        <v>339</v>
      </c>
      <c r="B204">
        <v>10042</v>
      </c>
      <c r="C204" t="s">
        <v>482</v>
      </c>
      <c r="D204" t="s">
        <v>518</v>
      </c>
      <c r="E204">
        <v>10200</v>
      </c>
      <c r="F204" s="1">
        <v>41463</v>
      </c>
      <c r="G204" s="12">
        <v>63695</v>
      </c>
      <c r="H204" t="s">
        <v>468</v>
      </c>
      <c r="I204" s="13">
        <v>32598</v>
      </c>
      <c r="J204" t="s">
        <v>23</v>
      </c>
      <c r="K204" t="s">
        <v>24</v>
      </c>
      <c r="L204" t="s">
        <v>78</v>
      </c>
      <c r="M204" t="s">
        <v>340</v>
      </c>
      <c r="N204">
        <v>30428</v>
      </c>
      <c r="P204" t="s">
        <v>26</v>
      </c>
      <c r="Q204" t="s">
        <v>27</v>
      </c>
      <c r="R204" t="s">
        <v>39</v>
      </c>
      <c r="S204" t="s">
        <v>40</v>
      </c>
      <c r="T204">
        <v>5</v>
      </c>
      <c r="U204">
        <v>5</v>
      </c>
      <c r="V204" s="13">
        <v>43490</v>
      </c>
      <c r="W204" s="11">
        <v>2</v>
      </c>
      <c r="X204" s="18" t="str">
        <f>INDEX(Position!$B:$B,MATCH(C204,Position!$A:$A,0))</f>
        <v>Area Sales Manager</v>
      </c>
      <c r="Y204" s="18" t="str">
        <f>INDEX(Department!$B:$B,MATCH(D204,Department!$A:$A,0))</f>
        <v>Sales</v>
      </c>
      <c r="Z204" s="18" t="str">
        <f>INDEX(Manager!$B:$B,MATCH(E204,Manager!$A:$A,0))</f>
        <v>Lynn Daneault</v>
      </c>
      <c r="AA204" s="18">
        <f ca="1">INT(($AH$1-HR_Data[[#This Row],[DOB]])/365.25)</f>
        <v>34</v>
      </c>
      <c r="AB204" s="18" t="str">
        <f ca="1">IF(HR_Data[[#This Row],[Age]]&lt;20,"Below 20",IF(HR_Data[[#This Row],[Age]]&lt;30,"20-29",IF(HR_Data[[#This Row],[Age]]&lt;50,"30-49",IF(HR_Data[[#This Row],[Age]]&lt;60,"50-59","60 and Above"))))</f>
        <v>30-49</v>
      </c>
      <c r="AC204" s="18" t="str">
        <f>PROPER(HR_Data[[#This Row],[Sex]])</f>
        <v>Female</v>
      </c>
    </row>
    <row r="205" spans="1:29" x14ac:dyDescent="0.25">
      <c r="A205" t="s">
        <v>341</v>
      </c>
      <c r="B205">
        <v>10206</v>
      </c>
      <c r="C205" t="s">
        <v>502</v>
      </c>
      <c r="D205" t="s">
        <v>517</v>
      </c>
      <c r="E205">
        <v>10252</v>
      </c>
      <c r="F205" s="1">
        <v>41463</v>
      </c>
      <c r="G205" s="12">
        <v>62061</v>
      </c>
      <c r="H205" t="s">
        <v>468</v>
      </c>
      <c r="I205" s="13">
        <v>30870</v>
      </c>
      <c r="J205" t="s">
        <v>23</v>
      </c>
      <c r="K205" t="s">
        <v>24</v>
      </c>
      <c r="L205" t="s">
        <v>25</v>
      </c>
      <c r="M205" t="s">
        <v>22</v>
      </c>
      <c r="N205">
        <v>2132</v>
      </c>
      <c r="P205" t="s">
        <v>26</v>
      </c>
      <c r="Q205" t="s">
        <v>27</v>
      </c>
      <c r="R205" t="s">
        <v>30</v>
      </c>
      <c r="S205" t="s">
        <v>40</v>
      </c>
      <c r="T205">
        <v>3.6</v>
      </c>
      <c r="U205">
        <v>5</v>
      </c>
      <c r="V205" s="13">
        <v>43467</v>
      </c>
      <c r="W205" s="11">
        <v>4</v>
      </c>
      <c r="X205" s="18" t="str">
        <f>INDEX(Position!$B:$B,MATCH(C205,Position!$A:$A,0))</f>
        <v>Production Technician I</v>
      </c>
      <c r="Y205" s="18" t="str">
        <f>INDEX(Department!$B:$B,MATCH(D205,Department!$A:$A,0))</f>
        <v xml:space="preserve">Production        </v>
      </c>
      <c r="Z205" s="18" t="str">
        <f>INDEX(Manager!$B:$B,MATCH(E205,Manager!$A:$A,0))</f>
        <v>David Stanley</v>
      </c>
      <c r="AA205" s="18">
        <f ca="1">INT(($AH$1-HR_Data[[#This Row],[DOB]])/365.25)</f>
        <v>39</v>
      </c>
      <c r="AB205" s="18" t="str">
        <f ca="1">IF(HR_Data[[#This Row],[Age]]&lt;20,"Below 20",IF(HR_Data[[#This Row],[Age]]&lt;30,"20-29",IF(HR_Data[[#This Row],[Age]]&lt;50,"30-49",IF(HR_Data[[#This Row],[Age]]&lt;60,"50-59","60 and Above"))))</f>
        <v>30-49</v>
      </c>
      <c r="AC205" s="18" t="str">
        <f>PROPER(HR_Data[[#This Row],[Sex]])</f>
        <v>Female</v>
      </c>
    </row>
    <row r="206" spans="1:29" x14ac:dyDescent="0.25">
      <c r="A206" t="s">
        <v>342</v>
      </c>
      <c r="B206">
        <v>10104</v>
      </c>
      <c r="C206" t="s">
        <v>503</v>
      </c>
      <c r="D206" t="s">
        <v>517</v>
      </c>
      <c r="E206">
        <v>10088</v>
      </c>
      <c r="F206" s="1">
        <v>41953</v>
      </c>
      <c r="G206" s="12">
        <v>66738</v>
      </c>
      <c r="H206" t="s">
        <v>468</v>
      </c>
      <c r="I206" s="13">
        <v>31374</v>
      </c>
      <c r="J206" t="s">
        <v>23</v>
      </c>
      <c r="K206" t="s">
        <v>24</v>
      </c>
      <c r="L206" t="s">
        <v>25</v>
      </c>
      <c r="M206" t="s">
        <v>22</v>
      </c>
      <c r="N206">
        <v>1040</v>
      </c>
      <c r="P206" t="s">
        <v>26</v>
      </c>
      <c r="Q206" t="s">
        <v>27</v>
      </c>
      <c r="R206" t="s">
        <v>39</v>
      </c>
      <c r="S206" t="s">
        <v>40</v>
      </c>
      <c r="T206">
        <v>4.53</v>
      </c>
      <c r="U206">
        <v>5</v>
      </c>
      <c r="V206" s="13">
        <v>43481</v>
      </c>
      <c r="W206" s="11">
        <v>5</v>
      </c>
      <c r="X206" s="18" t="str">
        <f>INDEX(Position!$B:$B,MATCH(C206,Position!$A:$A,0))</f>
        <v>Production Technician II</v>
      </c>
      <c r="Y206" s="18" t="str">
        <f>INDEX(Department!$B:$B,MATCH(D206,Department!$A:$A,0))</f>
        <v xml:space="preserve">Production        </v>
      </c>
      <c r="Z206" s="18" t="str">
        <f>INDEX(Manager!$B:$B,MATCH(E206,Manager!$A:$A,0))</f>
        <v>Elijiah Gray</v>
      </c>
      <c r="AA206" s="18">
        <f ca="1">INT(($AH$1-HR_Data[[#This Row],[DOB]])/365.25)</f>
        <v>37</v>
      </c>
      <c r="AB206" s="18" t="str">
        <f ca="1">IF(HR_Data[[#This Row],[Age]]&lt;20,"Below 20",IF(HR_Data[[#This Row],[Age]]&lt;30,"20-29",IF(HR_Data[[#This Row],[Age]]&lt;50,"30-49",IF(HR_Data[[#This Row],[Age]]&lt;60,"50-59","60 and Above"))))</f>
        <v>30-49</v>
      </c>
      <c r="AC206" s="18" t="str">
        <f>PROPER(HR_Data[[#This Row],[Sex]])</f>
        <v>Female</v>
      </c>
    </row>
    <row r="207" spans="1:29" x14ac:dyDescent="0.25">
      <c r="A207" t="s">
        <v>343</v>
      </c>
      <c r="B207">
        <v>10303</v>
      </c>
      <c r="C207" t="s">
        <v>502</v>
      </c>
      <c r="D207" t="s">
        <v>517</v>
      </c>
      <c r="E207">
        <v>10196</v>
      </c>
      <c r="F207" s="1">
        <v>41729</v>
      </c>
      <c r="G207" s="12">
        <v>52674</v>
      </c>
      <c r="H207" t="s">
        <v>468</v>
      </c>
      <c r="I207" s="13">
        <v>29494</v>
      </c>
      <c r="J207" t="s">
        <v>23</v>
      </c>
      <c r="K207" t="s">
        <v>24</v>
      </c>
      <c r="L207" t="s">
        <v>78</v>
      </c>
      <c r="M207" t="s">
        <v>22</v>
      </c>
      <c r="N207">
        <v>2152</v>
      </c>
      <c r="O207" s="13">
        <v>43221</v>
      </c>
      <c r="P207" t="s">
        <v>90</v>
      </c>
      <c r="Q207" t="s">
        <v>84</v>
      </c>
      <c r="R207" t="s">
        <v>30</v>
      </c>
      <c r="S207" t="s">
        <v>171</v>
      </c>
      <c r="T207">
        <v>2.33</v>
      </c>
      <c r="U207">
        <v>2</v>
      </c>
      <c r="V207" s="13">
        <v>43168</v>
      </c>
      <c r="W207" s="11">
        <v>3</v>
      </c>
      <c r="X207" s="18" t="str">
        <f>INDEX(Position!$B:$B,MATCH(C207,Position!$A:$A,0))</f>
        <v>Production Technician I</v>
      </c>
      <c r="Y207" s="18" t="str">
        <f>INDEX(Department!$B:$B,MATCH(D207,Department!$A:$A,0))</f>
        <v xml:space="preserve">Production        </v>
      </c>
      <c r="Z207" s="18" t="str">
        <f>INDEX(Manager!$B:$B,MATCH(E207,Manager!$A:$A,0))</f>
        <v>Kissy Sullivan</v>
      </c>
      <c r="AA207" s="18">
        <f ca="1">INT(($AH$1-HR_Data[[#This Row],[DOB]])/365.25)</f>
        <v>42</v>
      </c>
      <c r="AB207" s="18" t="str">
        <f ca="1">IF(HR_Data[[#This Row],[Age]]&lt;20,"Below 20",IF(HR_Data[[#This Row],[Age]]&lt;30,"20-29",IF(HR_Data[[#This Row],[Age]]&lt;50,"30-49",IF(HR_Data[[#This Row],[Age]]&lt;60,"50-59","60 and Above"))))</f>
        <v>30-49</v>
      </c>
      <c r="AC207" s="18" t="str">
        <f>PROPER(HR_Data[[#This Row],[Sex]])</f>
        <v>Female</v>
      </c>
    </row>
    <row r="208" spans="1:29" x14ac:dyDescent="0.25">
      <c r="A208" t="s">
        <v>344</v>
      </c>
      <c r="B208">
        <v>10078</v>
      </c>
      <c r="C208" t="s">
        <v>503</v>
      </c>
      <c r="D208" t="s">
        <v>517</v>
      </c>
      <c r="E208">
        <v>10069</v>
      </c>
      <c r="F208" s="1">
        <v>41043</v>
      </c>
      <c r="G208" s="12">
        <v>71966</v>
      </c>
      <c r="H208" t="s">
        <v>468</v>
      </c>
      <c r="I208" s="13">
        <v>19035</v>
      </c>
      <c r="J208" t="s">
        <v>34</v>
      </c>
      <c r="K208" t="s">
        <v>24</v>
      </c>
      <c r="L208" t="s">
        <v>92</v>
      </c>
      <c r="M208" t="s">
        <v>22</v>
      </c>
      <c r="N208">
        <v>2492</v>
      </c>
      <c r="O208" s="13">
        <v>41505</v>
      </c>
      <c r="P208" t="s">
        <v>73</v>
      </c>
      <c r="Q208" t="s">
        <v>36</v>
      </c>
      <c r="R208" t="s">
        <v>30</v>
      </c>
      <c r="S208" t="s">
        <v>40</v>
      </c>
      <c r="T208">
        <v>5</v>
      </c>
      <c r="U208">
        <v>3</v>
      </c>
      <c r="V208" s="13">
        <v>41457</v>
      </c>
      <c r="W208" s="11">
        <v>17</v>
      </c>
      <c r="X208" s="18" t="str">
        <f>INDEX(Position!$B:$B,MATCH(C208,Position!$A:$A,0))</f>
        <v>Production Technician II</v>
      </c>
      <c r="Y208" s="18" t="str">
        <f>INDEX(Department!$B:$B,MATCH(D208,Department!$A:$A,0))</f>
        <v xml:space="preserve">Production        </v>
      </c>
      <c r="Z208" s="18" t="str">
        <f>INDEX(Manager!$B:$B,MATCH(E208,Manager!$A:$A,0))</f>
        <v>Webster Butler</v>
      </c>
      <c r="AA208" s="18">
        <f ca="1">INT(($AH$1-HR_Data[[#This Row],[DOB]])/365.25)</f>
        <v>71</v>
      </c>
      <c r="AB208" s="18" t="str">
        <f ca="1">IF(HR_Data[[#This Row],[Age]]&lt;20,"Below 20",IF(HR_Data[[#This Row],[Age]]&lt;30,"20-29",IF(HR_Data[[#This Row],[Age]]&lt;50,"30-49",IF(HR_Data[[#This Row],[Age]]&lt;60,"50-59","60 and Above"))))</f>
        <v>60 and Above</v>
      </c>
      <c r="AC208" s="18" t="str">
        <f>PROPER(HR_Data[[#This Row],[Sex]])</f>
        <v>Female</v>
      </c>
    </row>
    <row r="209" spans="1:29" x14ac:dyDescent="0.25">
      <c r="A209" t="s">
        <v>345</v>
      </c>
      <c r="B209">
        <v>10121</v>
      </c>
      <c r="C209" t="s">
        <v>482</v>
      </c>
      <c r="D209" t="s">
        <v>518</v>
      </c>
      <c r="E209">
        <v>10200</v>
      </c>
      <c r="F209" s="1">
        <v>41547</v>
      </c>
      <c r="G209" s="12">
        <v>63051</v>
      </c>
      <c r="H209" t="s">
        <v>468</v>
      </c>
      <c r="I209" s="13">
        <v>33004</v>
      </c>
      <c r="J209" t="s">
        <v>23</v>
      </c>
      <c r="K209" t="s">
        <v>24</v>
      </c>
      <c r="L209" t="s">
        <v>25</v>
      </c>
      <c r="M209" t="s">
        <v>346</v>
      </c>
      <c r="N209">
        <v>33174</v>
      </c>
      <c r="P209" t="s">
        <v>26</v>
      </c>
      <c r="Q209" t="s">
        <v>27</v>
      </c>
      <c r="R209" t="s">
        <v>39</v>
      </c>
      <c r="S209" t="s">
        <v>40</v>
      </c>
      <c r="T209">
        <v>4.28</v>
      </c>
      <c r="U209">
        <v>3</v>
      </c>
      <c r="V209" s="13">
        <v>43490</v>
      </c>
      <c r="W209" s="11">
        <v>1</v>
      </c>
      <c r="X209" s="18" t="str">
        <f>INDEX(Position!$B:$B,MATCH(C209,Position!$A:$A,0))</f>
        <v>Area Sales Manager</v>
      </c>
      <c r="Y209" s="18" t="str">
        <f>INDEX(Department!$B:$B,MATCH(D209,Department!$A:$A,0))</f>
        <v>Sales</v>
      </c>
      <c r="Z209" s="18" t="str">
        <f>INDEX(Manager!$B:$B,MATCH(E209,Manager!$A:$A,0))</f>
        <v>Lynn Daneault</v>
      </c>
      <c r="AA209" s="18">
        <f ca="1">INT(($AH$1-HR_Data[[#This Row],[DOB]])/365.25)</f>
        <v>33</v>
      </c>
      <c r="AB209" s="18" t="str">
        <f ca="1">IF(HR_Data[[#This Row],[Age]]&lt;20,"Below 20",IF(HR_Data[[#This Row],[Age]]&lt;30,"20-29",IF(HR_Data[[#This Row],[Age]]&lt;50,"30-49",IF(HR_Data[[#This Row],[Age]]&lt;60,"50-59","60 and Above"))))</f>
        <v>30-49</v>
      </c>
      <c r="AC209" s="18" t="str">
        <f>PROPER(HR_Data[[#This Row],[Sex]])</f>
        <v>Female</v>
      </c>
    </row>
    <row r="210" spans="1:29" x14ac:dyDescent="0.25">
      <c r="A210" t="s">
        <v>347</v>
      </c>
      <c r="B210">
        <v>10021</v>
      </c>
      <c r="C210" t="s">
        <v>502</v>
      </c>
      <c r="D210" t="s">
        <v>517</v>
      </c>
      <c r="E210">
        <v>10265</v>
      </c>
      <c r="F210" s="1">
        <v>41547</v>
      </c>
      <c r="G210" s="12">
        <v>47414</v>
      </c>
      <c r="H210" t="s">
        <v>469</v>
      </c>
      <c r="I210" s="13">
        <v>28105</v>
      </c>
      <c r="J210" t="s">
        <v>34</v>
      </c>
      <c r="K210" t="s">
        <v>24</v>
      </c>
      <c r="L210" t="s">
        <v>25</v>
      </c>
      <c r="M210" t="s">
        <v>22</v>
      </c>
      <c r="N210">
        <v>2478</v>
      </c>
      <c r="P210" t="s">
        <v>26</v>
      </c>
      <c r="Q210" t="s">
        <v>27</v>
      </c>
      <c r="R210" t="s">
        <v>30</v>
      </c>
      <c r="S210" t="s">
        <v>31</v>
      </c>
      <c r="T210">
        <v>5</v>
      </c>
      <c r="U210">
        <v>3</v>
      </c>
      <c r="V210" s="13">
        <v>43503</v>
      </c>
      <c r="W210" s="11">
        <v>13</v>
      </c>
      <c r="X210" s="18" t="str">
        <f>INDEX(Position!$B:$B,MATCH(C210,Position!$A:$A,0))</f>
        <v>Production Technician I</v>
      </c>
      <c r="Y210" s="18" t="str">
        <f>INDEX(Department!$B:$B,MATCH(D210,Department!$A:$A,0))</f>
        <v xml:space="preserve">Production        </v>
      </c>
      <c r="Z210" s="18" t="str">
        <f>INDEX(Manager!$B:$B,MATCH(E210,Manager!$A:$A,0))</f>
        <v>Kelley Spirea</v>
      </c>
      <c r="AA210" s="18">
        <f ca="1">INT(($AH$1-HR_Data[[#This Row],[DOB]])/365.25)</f>
        <v>46</v>
      </c>
      <c r="AB210" s="18" t="str">
        <f ca="1">IF(HR_Data[[#This Row],[Age]]&lt;20,"Below 20",IF(HR_Data[[#This Row],[Age]]&lt;30,"20-29",IF(HR_Data[[#This Row],[Age]]&lt;50,"30-49",IF(HR_Data[[#This Row],[Age]]&lt;60,"50-59","60 and Above"))))</f>
        <v>30-49</v>
      </c>
      <c r="AC210" s="18" t="str">
        <f>PROPER(HR_Data[[#This Row],[Sex]])</f>
        <v>Male</v>
      </c>
    </row>
    <row r="211" spans="1:29" x14ac:dyDescent="0.25">
      <c r="A211" t="s">
        <v>348</v>
      </c>
      <c r="B211">
        <v>10281</v>
      </c>
      <c r="C211" t="s">
        <v>502</v>
      </c>
      <c r="D211" t="s">
        <v>517</v>
      </c>
      <c r="E211">
        <v>10026</v>
      </c>
      <c r="F211" s="1">
        <v>41687</v>
      </c>
      <c r="G211" s="12">
        <v>53060</v>
      </c>
      <c r="H211" t="s">
        <v>469</v>
      </c>
      <c r="I211" s="13">
        <v>29183</v>
      </c>
      <c r="J211" t="s">
        <v>23</v>
      </c>
      <c r="K211" t="s">
        <v>24</v>
      </c>
      <c r="L211" t="s">
        <v>63</v>
      </c>
      <c r="M211" t="s">
        <v>22</v>
      </c>
      <c r="N211">
        <v>1760</v>
      </c>
      <c r="P211" t="s">
        <v>26</v>
      </c>
      <c r="Q211" t="s">
        <v>27</v>
      </c>
      <c r="R211" t="s">
        <v>30</v>
      </c>
      <c r="S211" t="s">
        <v>98</v>
      </c>
      <c r="T211">
        <v>4.25</v>
      </c>
      <c r="U211">
        <v>3</v>
      </c>
      <c r="V211" s="13">
        <v>43500</v>
      </c>
      <c r="W211" s="11">
        <v>6</v>
      </c>
      <c r="X211" s="18" t="str">
        <f>INDEX(Position!$B:$B,MATCH(C211,Position!$A:$A,0))</f>
        <v>Production Technician I</v>
      </c>
      <c r="Y211" s="18" t="str">
        <f>INDEX(Department!$B:$B,MATCH(D211,Department!$A:$A,0))</f>
        <v xml:space="preserve">Production        </v>
      </c>
      <c r="Z211" s="18" t="str">
        <f>INDEX(Manager!$B:$B,MATCH(E211,Manager!$A:$A,0))</f>
        <v>Michael Albert</v>
      </c>
      <c r="AA211" s="18">
        <f ca="1">INT(($AH$1-HR_Data[[#This Row],[DOB]])/365.25)</f>
        <v>43</v>
      </c>
      <c r="AB211" s="18" t="str">
        <f ca="1">IF(HR_Data[[#This Row],[Age]]&lt;20,"Below 20",IF(HR_Data[[#This Row],[Age]]&lt;30,"20-29",IF(HR_Data[[#This Row],[Age]]&lt;50,"30-49",IF(HR_Data[[#This Row],[Age]]&lt;60,"50-59","60 and Above"))))</f>
        <v>30-49</v>
      </c>
      <c r="AC211" s="18" t="str">
        <f>PROPER(HR_Data[[#This Row],[Sex]])</f>
        <v>Male</v>
      </c>
    </row>
    <row r="212" spans="1:29" x14ac:dyDescent="0.25">
      <c r="A212" t="s">
        <v>349</v>
      </c>
      <c r="B212">
        <v>10041</v>
      </c>
      <c r="C212" t="s">
        <v>482</v>
      </c>
      <c r="D212" t="s">
        <v>518</v>
      </c>
      <c r="E212">
        <v>10188</v>
      </c>
      <c r="F212" s="1">
        <v>42009</v>
      </c>
      <c r="G212" s="12">
        <v>68829</v>
      </c>
      <c r="H212" t="s">
        <v>469</v>
      </c>
      <c r="I212" s="13">
        <v>30090</v>
      </c>
      <c r="J212" t="s">
        <v>23</v>
      </c>
      <c r="K212" t="s">
        <v>24</v>
      </c>
      <c r="L212" t="s">
        <v>25</v>
      </c>
      <c r="M212" t="s">
        <v>350</v>
      </c>
      <c r="N212">
        <v>27229</v>
      </c>
      <c r="P212" t="s">
        <v>26</v>
      </c>
      <c r="Q212" t="s">
        <v>27</v>
      </c>
      <c r="R212" t="s">
        <v>181</v>
      </c>
      <c r="S212" t="s">
        <v>40</v>
      </c>
      <c r="T212">
        <v>5</v>
      </c>
      <c r="U212">
        <v>5</v>
      </c>
      <c r="V212" s="13">
        <v>43479</v>
      </c>
      <c r="W212" s="11">
        <v>18</v>
      </c>
      <c r="X212" s="18" t="str">
        <f>INDEX(Position!$B:$B,MATCH(C212,Position!$A:$A,0))</f>
        <v>Area Sales Manager</v>
      </c>
      <c r="Y212" s="18" t="str">
        <f>INDEX(Department!$B:$B,MATCH(D212,Department!$A:$A,0))</f>
        <v>Sales</v>
      </c>
      <c r="Z212" s="18" t="str">
        <f>INDEX(Manager!$B:$B,MATCH(E212,Manager!$A:$A,0))</f>
        <v>John Smith</v>
      </c>
      <c r="AA212" s="18">
        <f ca="1">INT(($AH$1-HR_Data[[#This Row],[DOB]])/365.25)</f>
        <v>41</v>
      </c>
      <c r="AB212" s="18" t="str">
        <f ca="1">IF(HR_Data[[#This Row],[Age]]&lt;20,"Below 20",IF(HR_Data[[#This Row],[Age]]&lt;30,"20-29",IF(HR_Data[[#This Row],[Age]]&lt;50,"30-49",IF(HR_Data[[#This Row],[Age]]&lt;60,"50-59","60 and Above"))))</f>
        <v>30-49</v>
      </c>
      <c r="AC212" s="18" t="str">
        <f>PROPER(HR_Data[[#This Row],[Sex]])</f>
        <v>Male</v>
      </c>
    </row>
    <row r="213" spans="1:29" x14ac:dyDescent="0.25">
      <c r="A213" t="s">
        <v>351</v>
      </c>
      <c r="B213">
        <v>10148</v>
      </c>
      <c r="C213" t="s">
        <v>502</v>
      </c>
      <c r="D213" t="s">
        <v>517</v>
      </c>
      <c r="E213">
        <v>10088</v>
      </c>
      <c r="F213" s="1">
        <v>40581</v>
      </c>
      <c r="G213" s="12">
        <v>63515</v>
      </c>
      <c r="H213" t="s">
        <v>468</v>
      </c>
      <c r="I213" s="13">
        <v>28976</v>
      </c>
      <c r="J213" t="s">
        <v>34</v>
      </c>
      <c r="K213" t="s">
        <v>24</v>
      </c>
      <c r="L213" t="s">
        <v>25</v>
      </c>
      <c r="M213" t="s">
        <v>22</v>
      </c>
      <c r="N213">
        <v>2351</v>
      </c>
      <c r="O213" s="13">
        <v>41651</v>
      </c>
      <c r="P213" t="s">
        <v>70</v>
      </c>
      <c r="Q213" t="s">
        <v>36</v>
      </c>
      <c r="R213" t="s">
        <v>51</v>
      </c>
      <c r="S213" t="s">
        <v>40</v>
      </c>
      <c r="T213">
        <v>3.89</v>
      </c>
      <c r="U213">
        <v>4</v>
      </c>
      <c r="V213" s="13">
        <v>41337</v>
      </c>
      <c r="W213" s="11">
        <v>7</v>
      </c>
      <c r="X213" s="18" t="str">
        <f>INDEX(Position!$B:$B,MATCH(C213,Position!$A:$A,0))</f>
        <v>Production Technician I</v>
      </c>
      <c r="Y213" s="18" t="str">
        <f>INDEX(Department!$B:$B,MATCH(D213,Department!$A:$A,0))</f>
        <v xml:space="preserve">Production        </v>
      </c>
      <c r="Z213" s="18" t="str">
        <f>INDEX(Manager!$B:$B,MATCH(E213,Manager!$A:$A,0))</f>
        <v>Elijiah Gray</v>
      </c>
      <c r="AA213" s="18">
        <f ca="1">INT(($AH$1-HR_Data[[#This Row],[DOB]])/365.25)</f>
        <v>44</v>
      </c>
      <c r="AB213" s="18" t="str">
        <f ca="1">IF(HR_Data[[#This Row],[Age]]&lt;20,"Below 20",IF(HR_Data[[#This Row],[Age]]&lt;30,"20-29",IF(HR_Data[[#This Row],[Age]]&lt;50,"30-49",IF(HR_Data[[#This Row],[Age]]&lt;60,"50-59","60 and Above"))))</f>
        <v>30-49</v>
      </c>
      <c r="AC213" s="18" t="str">
        <f>PROPER(HR_Data[[#This Row],[Sex]])</f>
        <v>Female</v>
      </c>
    </row>
    <row r="214" spans="1:29" x14ac:dyDescent="0.25">
      <c r="A214" t="s">
        <v>352</v>
      </c>
      <c r="B214">
        <v>10005</v>
      </c>
      <c r="C214" t="s">
        <v>507</v>
      </c>
      <c r="D214" t="s">
        <v>519</v>
      </c>
      <c r="E214">
        <v>10194</v>
      </c>
      <c r="F214" s="1">
        <v>40854</v>
      </c>
      <c r="G214" s="12">
        <v>108987</v>
      </c>
      <c r="H214" t="s">
        <v>469</v>
      </c>
      <c r="I214" s="13">
        <v>28906</v>
      </c>
      <c r="J214" t="s">
        <v>23</v>
      </c>
      <c r="K214" t="s">
        <v>24</v>
      </c>
      <c r="L214" t="s">
        <v>63</v>
      </c>
      <c r="M214" t="s">
        <v>22</v>
      </c>
      <c r="N214">
        <v>1844</v>
      </c>
      <c r="O214" s="13">
        <v>42254</v>
      </c>
      <c r="P214" t="s">
        <v>70</v>
      </c>
      <c r="Q214" t="s">
        <v>36</v>
      </c>
      <c r="R214" t="s">
        <v>65</v>
      </c>
      <c r="S214" t="s">
        <v>31</v>
      </c>
      <c r="T214">
        <v>5</v>
      </c>
      <c r="U214">
        <v>5</v>
      </c>
      <c r="V214" s="13">
        <v>42232</v>
      </c>
      <c r="W214" s="11">
        <v>13</v>
      </c>
      <c r="X214" s="18" t="str">
        <f>INDEX(Position!$B:$B,MATCH(C214,Position!$A:$A,0))</f>
        <v>Software Engineer</v>
      </c>
      <c r="Y214" s="18" t="str">
        <f>INDEX(Department!$B:$B,MATCH(D214,Department!$A:$A,0))</f>
        <v>Software Engineering</v>
      </c>
      <c r="Z214" s="18" t="str">
        <f>INDEX(Manager!$B:$B,MATCH(E214,Manager!$A:$A,0))</f>
        <v>Alex Sweetwater</v>
      </c>
      <c r="AA214" s="18">
        <f ca="1">INT(($AH$1-HR_Data[[#This Row],[DOB]])/365.25)</f>
        <v>44</v>
      </c>
      <c r="AB214" s="18" t="str">
        <f ca="1">IF(HR_Data[[#This Row],[Age]]&lt;20,"Below 20",IF(HR_Data[[#This Row],[Age]]&lt;30,"20-29",IF(HR_Data[[#This Row],[Age]]&lt;50,"30-49",IF(HR_Data[[#This Row],[Age]]&lt;60,"50-59","60 and Above"))))</f>
        <v>30-49</v>
      </c>
      <c r="AC214" s="18" t="str">
        <f>PROPER(HR_Data[[#This Row],[Sex]])</f>
        <v>Male</v>
      </c>
    </row>
    <row r="215" spans="1:29" x14ac:dyDescent="0.25">
      <c r="A215" t="s">
        <v>353</v>
      </c>
      <c r="B215">
        <v>10259</v>
      </c>
      <c r="C215" t="s">
        <v>486</v>
      </c>
      <c r="D215" t="s">
        <v>516</v>
      </c>
      <c r="E215">
        <v>10084</v>
      </c>
      <c r="F215" s="1">
        <v>41974</v>
      </c>
      <c r="G215" s="12">
        <v>93093</v>
      </c>
      <c r="H215" t="s">
        <v>469</v>
      </c>
      <c r="I215" s="13">
        <v>30930</v>
      </c>
      <c r="J215" t="s">
        <v>34</v>
      </c>
      <c r="K215" t="s">
        <v>24</v>
      </c>
      <c r="L215" t="s">
        <v>25</v>
      </c>
      <c r="M215" t="s">
        <v>22</v>
      </c>
      <c r="N215">
        <v>2747</v>
      </c>
      <c r="O215" s="13">
        <v>42491</v>
      </c>
      <c r="P215" t="s">
        <v>90</v>
      </c>
      <c r="Q215" t="s">
        <v>36</v>
      </c>
      <c r="R215" t="s">
        <v>61</v>
      </c>
      <c r="S215" t="s">
        <v>40</v>
      </c>
      <c r="T215">
        <v>4.7</v>
      </c>
      <c r="U215">
        <v>4</v>
      </c>
      <c r="V215" s="13">
        <v>42385</v>
      </c>
      <c r="W215" s="11">
        <v>19</v>
      </c>
      <c r="X215" s="18" t="str">
        <f>INDEX(Position!$B:$B,MATCH(C215,Position!$A:$A,0))</f>
        <v>Data Analyst</v>
      </c>
      <c r="Y215" s="18" t="str">
        <f>INDEX(Department!$B:$B,MATCH(D215,Department!$A:$A,0))</f>
        <v>IT/IS</v>
      </c>
      <c r="Z215" s="18" t="str">
        <f>INDEX(Manager!$B:$B,MATCH(E215,Manager!$A:$A,0))</f>
        <v>Simon Roup</v>
      </c>
      <c r="AA215" s="18">
        <f ca="1">INT(($AH$1-HR_Data[[#This Row],[DOB]])/365.25)</f>
        <v>38</v>
      </c>
      <c r="AB215" s="18" t="str">
        <f ca="1">IF(HR_Data[[#This Row],[Age]]&lt;20,"Below 20",IF(HR_Data[[#This Row],[Age]]&lt;30,"20-29",IF(HR_Data[[#This Row],[Age]]&lt;50,"30-49",IF(HR_Data[[#This Row],[Age]]&lt;60,"50-59","60 and Above"))))</f>
        <v>30-49</v>
      </c>
      <c r="AC215" s="18" t="str">
        <f>PROPER(HR_Data[[#This Row],[Sex]])</f>
        <v>Male</v>
      </c>
    </row>
    <row r="216" spans="1:29" x14ac:dyDescent="0.25">
      <c r="A216" t="s">
        <v>354</v>
      </c>
      <c r="B216">
        <v>10286</v>
      </c>
      <c r="C216" t="s">
        <v>502</v>
      </c>
      <c r="D216" t="s">
        <v>517</v>
      </c>
      <c r="E216">
        <v>10069</v>
      </c>
      <c r="F216" s="1">
        <v>40553</v>
      </c>
      <c r="G216" s="12">
        <v>53564</v>
      </c>
      <c r="H216" t="s">
        <v>469</v>
      </c>
      <c r="I216" s="13">
        <v>32219</v>
      </c>
      <c r="J216" t="s">
        <v>23</v>
      </c>
      <c r="K216" t="s">
        <v>24</v>
      </c>
      <c r="L216" t="s">
        <v>63</v>
      </c>
      <c r="M216" t="s">
        <v>22</v>
      </c>
      <c r="N216">
        <v>2458</v>
      </c>
      <c r="O216" s="13">
        <v>43097</v>
      </c>
      <c r="P216" t="s">
        <v>35</v>
      </c>
      <c r="Q216" t="s">
        <v>36</v>
      </c>
      <c r="R216" t="s">
        <v>51</v>
      </c>
      <c r="S216" t="s">
        <v>98</v>
      </c>
      <c r="T216">
        <v>3.54</v>
      </c>
      <c r="U216">
        <v>5</v>
      </c>
      <c r="V216" s="13">
        <v>42831</v>
      </c>
      <c r="W216" s="11">
        <v>15</v>
      </c>
      <c r="X216" s="18" t="str">
        <f>INDEX(Position!$B:$B,MATCH(C216,Position!$A:$A,0))</f>
        <v>Production Technician I</v>
      </c>
      <c r="Y216" s="18" t="str">
        <f>INDEX(Department!$B:$B,MATCH(D216,Department!$A:$A,0))</f>
        <v xml:space="preserve">Production        </v>
      </c>
      <c r="Z216" s="18" t="str">
        <f>INDEX(Manager!$B:$B,MATCH(E216,Manager!$A:$A,0))</f>
        <v>Webster Butler</v>
      </c>
      <c r="AA216" s="18">
        <f ca="1">INT(($AH$1-HR_Data[[#This Row],[DOB]])/365.25)</f>
        <v>35</v>
      </c>
      <c r="AB216" s="18" t="str">
        <f ca="1">IF(HR_Data[[#This Row],[Age]]&lt;20,"Below 20",IF(HR_Data[[#This Row],[Age]]&lt;30,"20-29",IF(HR_Data[[#This Row],[Age]]&lt;50,"30-49",IF(HR_Data[[#This Row],[Age]]&lt;60,"50-59","60 and Above"))))</f>
        <v>30-49</v>
      </c>
      <c r="AC216" s="18" t="str">
        <f>PROPER(HR_Data[[#This Row],[Sex]])</f>
        <v>Male</v>
      </c>
    </row>
    <row r="217" spans="1:29" x14ac:dyDescent="0.25">
      <c r="A217" t="s">
        <v>355</v>
      </c>
      <c r="B217">
        <v>10297</v>
      </c>
      <c r="C217" t="s">
        <v>503</v>
      </c>
      <c r="D217" t="s">
        <v>517</v>
      </c>
      <c r="E217">
        <v>10002</v>
      </c>
      <c r="F217" s="1">
        <v>40729</v>
      </c>
      <c r="G217" s="12">
        <v>60270</v>
      </c>
      <c r="H217" t="s">
        <v>468</v>
      </c>
      <c r="I217" s="13">
        <v>32707</v>
      </c>
      <c r="J217" t="s">
        <v>34</v>
      </c>
      <c r="K217" t="s">
        <v>24</v>
      </c>
      <c r="L217" t="s">
        <v>92</v>
      </c>
      <c r="M217" t="s">
        <v>22</v>
      </c>
      <c r="N217">
        <v>2472</v>
      </c>
      <c r="O217" s="13">
        <v>42262</v>
      </c>
      <c r="P217" t="s">
        <v>73</v>
      </c>
      <c r="Q217" t="s">
        <v>36</v>
      </c>
      <c r="R217" t="s">
        <v>97</v>
      </c>
      <c r="S217" t="s">
        <v>98</v>
      </c>
      <c r="T217">
        <v>2.4</v>
      </c>
      <c r="U217">
        <v>5</v>
      </c>
      <c r="V217" s="13">
        <v>42041</v>
      </c>
      <c r="W217" s="11">
        <v>2</v>
      </c>
      <c r="X217" s="18" t="str">
        <f>INDEX(Position!$B:$B,MATCH(C217,Position!$A:$A,0))</f>
        <v>Production Technician II</v>
      </c>
      <c r="Y217" s="18" t="str">
        <f>INDEX(Department!$B:$B,MATCH(D217,Department!$A:$A,0))</f>
        <v xml:space="preserve">Production        </v>
      </c>
      <c r="Z217" s="18" t="str">
        <f>INDEX(Manager!$B:$B,MATCH(E217,Manager!$A:$A,0))</f>
        <v>Amy Dunn</v>
      </c>
      <c r="AA217" s="18">
        <f ca="1">INT(($AH$1-HR_Data[[#This Row],[DOB]])/365.25)</f>
        <v>34</v>
      </c>
      <c r="AB217" s="18" t="str">
        <f ca="1">IF(HR_Data[[#This Row],[Age]]&lt;20,"Below 20",IF(HR_Data[[#This Row],[Age]]&lt;30,"20-29",IF(HR_Data[[#This Row],[Age]]&lt;50,"30-49",IF(HR_Data[[#This Row],[Age]]&lt;60,"50-59","60 and Above"))))</f>
        <v>30-49</v>
      </c>
      <c r="AC217" s="18" t="str">
        <f>PROPER(HR_Data[[#This Row],[Sex]])</f>
        <v>Female</v>
      </c>
    </row>
    <row r="218" spans="1:29" x14ac:dyDescent="0.25">
      <c r="A218" t="s">
        <v>356</v>
      </c>
      <c r="B218">
        <v>10171</v>
      </c>
      <c r="C218" t="s">
        <v>502</v>
      </c>
      <c r="D218" t="s">
        <v>517</v>
      </c>
      <c r="E218">
        <v>10002</v>
      </c>
      <c r="F218" s="1">
        <v>40679</v>
      </c>
      <c r="G218" s="12">
        <v>45998</v>
      </c>
      <c r="H218" t="s">
        <v>468</v>
      </c>
      <c r="I218" s="13">
        <v>31613</v>
      </c>
      <c r="J218" t="s">
        <v>23</v>
      </c>
      <c r="K218" t="s">
        <v>24</v>
      </c>
      <c r="L218" t="s">
        <v>25</v>
      </c>
      <c r="M218" t="s">
        <v>22</v>
      </c>
      <c r="N218">
        <v>2176</v>
      </c>
      <c r="O218" s="13">
        <v>42302</v>
      </c>
      <c r="P218" t="s">
        <v>357</v>
      </c>
      <c r="Q218" t="s">
        <v>36</v>
      </c>
      <c r="R218" t="s">
        <v>30</v>
      </c>
      <c r="S218" t="s">
        <v>40</v>
      </c>
      <c r="T218">
        <v>3.45</v>
      </c>
      <c r="U218">
        <v>4</v>
      </c>
      <c r="V218" s="13">
        <v>41772</v>
      </c>
      <c r="W218" s="11">
        <v>5</v>
      </c>
      <c r="X218" s="18" t="str">
        <f>INDEX(Position!$B:$B,MATCH(C218,Position!$A:$A,0))</f>
        <v>Production Technician I</v>
      </c>
      <c r="Y218" s="18" t="str">
        <f>INDEX(Department!$B:$B,MATCH(D218,Department!$A:$A,0))</f>
        <v xml:space="preserve">Production        </v>
      </c>
      <c r="Z218" s="18" t="str">
        <f>INDEX(Manager!$B:$B,MATCH(E218,Manager!$A:$A,0))</f>
        <v>Amy Dunn</v>
      </c>
      <c r="AA218" s="18">
        <f ca="1">INT(($AH$1-HR_Data[[#This Row],[DOB]])/365.25)</f>
        <v>37</v>
      </c>
      <c r="AB218" s="18" t="str">
        <f ca="1">IF(HR_Data[[#This Row],[Age]]&lt;20,"Below 20",IF(HR_Data[[#This Row],[Age]]&lt;30,"20-29",IF(HR_Data[[#This Row],[Age]]&lt;50,"30-49",IF(HR_Data[[#This Row],[Age]]&lt;60,"50-59","60 and Above"))))</f>
        <v>30-49</v>
      </c>
      <c r="AC218" s="18" t="str">
        <f>PROPER(HR_Data[[#This Row],[Sex]])</f>
        <v>Female</v>
      </c>
    </row>
    <row r="219" spans="1:29" x14ac:dyDescent="0.25">
      <c r="A219" t="s">
        <v>358</v>
      </c>
      <c r="B219">
        <v>10032</v>
      </c>
      <c r="C219" t="s">
        <v>503</v>
      </c>
      <c r="D219" t="s">
        <v>517</v>
      </c>
      <c r="E219">
        <v>10062</v>
      </c>
      <c r="F219" s="1">
        <v>40679</v>
      </c>
      <c r="G219" s="12">
        <v>57954</v>
      </c>
      <c r="H219" t="s">
        <v>468</v>
      </c>
      <c r="I219" s="13">
        <v>31641</v>
      </c>
      <c r="J219" t="s">
        <v>34</v>
      </c>
      <c r="K219" t="s">
        <v>24</v>
      </c>
      <c r="L219" t="s">
        <v>25</v>
      </c>
      <c r="M219" t="s">
        <v>22</v>
      </c>
      <c r="N219">
        <v>1886</v>
      </c>
      <c r="O219" s="13">
        <v>41309</v>
      </c>
      <c r="P219" t="s">
        <v>173</v>
      </c>
      <c r="Q219" t="s">
        <v>36</v>
      </c>
      <c r="R219" t="s">
        <v>39</v>
      </c>
      <c r="S219" t="s">
        <v>31</v>
      </c>
      <c r="T219">
        <v>4.2</v>
      </c>
      <c r="U219">
        <v>5</v>
      </c>
      <c r="V219" s="13">
        <v>41284</v>
      </c>
      <c r="W219" s="11">
        <v>12</v>
      </c>
      <c r="X219" s="18" t="str">
        <f>INDEX(Position!$B:$B,MATCH(C219,Position!$A:$A,0))</f>
        <v>Production Technician II</v>
      </c>
      <c r="Y219" s="18" t="str">
        <f>INDEX(Department!$B:$B,MATCH(D219,Department!$A:$A,0))</f>
        <v xml:space="preserve">Production        </v>
      </c>
      <c r="Z219" s="18" t="str">
        <f>INDEX(Manager!$B:$B,MATCH(E219,Manager!$A:$A,0))</f>
        <v>Ketsia Liebig</v>
      </c>
      <c r="AA219" s="18">
        <f ca="1">INT(($AH$1-HR_Data[[#This Row],[DOB]])/365.25)</f>
        <v>36</v>
      </c>
      <c r="AB219" s="18" t="str">
        <f ca="1">IF(HR_Data[[#This Row],[Age]]&lt;20,"Below 20",IF(HR_Data[[#This Row],[Age]]&lt;30,"20-29",IF(HR_Data[[#This Row],[Age]]&lt;50,"30-49",IF(HR_Data[[#This Row],[Age]]&lt;60,"50-59","60 and Above"))))</f>
        <v>30-49</v>
      </c>
      <c r="AC219" s="18" t="str">
        <f>PROPER(HR_Data[[#This Row],[Sex]])</f>
        <v>Female</v>
      </c>
    </row>
    <row r="220" spans="1:29" x14ac:dyDescent="0.25">
      <c r="A220" t="s">
        <v>359</v>
      </c>
      <c r="B220">
        <v>10130</v>
      </c>
      <c r="C220" t="s">
        <v>501</v>
      </c>
      <c r="D220" t="s">
        <v>517</v>
      </c>
      <c r="E220">
        <v>10175</v>
      </c>
      <c r="F220" s="1">
        <v>40476</v>
      </c>
      <c r="G220" s="12">
        <v>74669</v>
      </c>
      <c r="H220" t="s">
        <v>468</v>
      </c>
      <c r="I220" s="13">
        <v>28254</v>
      </c>
      <c r="J220" t="s">
        <v>34</v>
      </c>
      <c r="K220" t="s">
        <v>24</v>
      </c>
      <c r="L220" t="s">
        <v>25</v>
      </c>
      <c r="M220" t="s">
        <v>22</v>
      </c>
      <c r="N220">
        <v>2030</v>
      </c>
      <c r="O220" s="13">
        <v>42508</v>
      </c>
      <c r="P220" t="s">
        <v>70</v>
      </c>
      <c r="Q220" t="s">
        <v>36</v>
      </c>
      <c r="R220" t="s">
        <v>39</v>
      </c>
      <c r="S220" t="s">
        <v>40</v>
      </c>
      <c r="T220">
        <v>4.16</v>
      </c>
      <c r="U220">
        <v>5</v>
      </c>
      <c r="V220" s="13">
        <v>42068</v>
      </c>
      <c r="W220" s="11">
        <v>6</v>
      </c>
      <c r="X220" s="18" t="str">
        <f>INDEX(Position!$B:$B,MATCH(C220,Position!$A:$A,0))</f>
        <v>Production Manager</v>
      </c>
      <c r="Y220" s="18" t="str">
        <f>INDEX(Department!$B:$B,MATCH(D220,Department!$A:$A,0))</f>
        <v xml:space="preserve">Production        </v>
      </c>
      <c r="Z220" s="18" t="str">
        <f>INDEX(Manager!$B:$B,MATCH(E220,Manager!$A:$A,0))</f>
        <v>Janet King</v>
      </c>
      <c r="AA220" s="18">
        <f ca="1">INT(($AH$1-HR_Data[[#This Row],[DOB]])/365.25)</f>
        <v>46</v>
      </c>
      <c r="AB220" s="18" t="str">
        <f ca="1">IF(HR_Data[[#This Row],[Age]]&lt;20,"Below 20",IF(HR_Data[[#This Row],[Age]]&lt;30,"20-29",IF(HR_Data[[#This Row],[Age]]&lt;50,"30-49",IF(HR_Data[[#This Row],[Age]]&lt;60,"50-59","60 and Above"))))</f>
        <v>30-49</v>
      </c>
      <c r="AC220" s="18" t="str">
        <f>PROPER(HR_Data[[#This Row],[Sex]])</f>
        <v>Female</v>
      </c>
    </row>
    <row r="221" spans="1:29" x14ac:dyDescent="0.25">
      <c r="A221" t="s">
        <v>360</v>
      </c>
      <c r="B221">
        <v>10217</v>
      </c>
      <c r="C221" t="s">
        <v>503</v>
      </c>
      <c r="D221" t="s">
        <v>517</v>
      </c>
      <c r="E221">
        <v>10114</v>
      </c>
      <c r="F221" s="1">
        <v>41001</v>
      </c>
      <c r="G221" s="12">
        <v>74226</v>
      </c>
      <c r="H221" t="s">
        <v>468</v>
      </c>
      <c r="I221" s="13">
        <v>28924</v>
      </c>
      <c r="J221" t="s">
        <v>34</v>
      </c>
      <c r="K221" t="s">
        <v>87</v>
      </c>
      <c r="L221" t="s">
        <v>92</v>
      </c>
      <c r="M221" t="s">
        <v>22</v>
      </c>
      <c r="N221">
        <v>2050</v>
      </c>
      <c r="P221" t="s">
        <v>26</v>
      </c>
      <c r="Q221" t="s">
        <v>27</v>
      </c>
      <c r="R221" t="s">
        <v>30</v>
      </c>
      <c r="S221" t="s">
        <v>40</v>
      </c>
      <c r="T221">
        <v>4.3</v>
      </c>
      <c r="U221">
        <v>3</v>
      </c>
      <c r="V221" s="13">
        <v>43479</v>
      </c>
      <c r="W221" s="11">
        <v>14</v>
      </c>
      <c r="X221" s="18" t="str">
        <f>INDEX(Position!$B:$B,MATCH(C221,Position!$A:$A,0))</f>
        <v>Production Technician II</v>
      </c>
      <c r="Y221" s="18" t="str">
        <f>INDEX(Department!$B:$B,MATCH(D221,Department!$A:$A,0))</f>
        <v xml:space="preserve">Production        </v>
      </c>
      <c r="Z221" s="18" t="str">
        <f>INDEX(Manager!$B:$B,MATCH(E221,Manager!$A:$A,0))</f>
        <v>Brannon Miller</v>
      </c>
      <c r="AA221" s="18">
        <f ca="1">INT(($AH$1-HR_Data[[#This Row],[DOB]])/365.25)</f>
        <v>44</v>
      </c>
      <c r="AB221" s="18" t="str">
        <f ca="1">IF(HR_Data[[#This Row],[Age]]&lt;20,"Below 20",IF(HR_Data[[#This Row],[Age]]&lt;30,"20-29",IF(HR_Data[[#This Row],[Age]]&lt;50,"30-49",IF(HR_Data[[#This Row],[Age]]&lt;60,"50-59","60 and Above"))))</f>
        <v>30-49</v>
      </c>
      <c r="AC221" s="18" t="str">
        <f>PROPER(HR_Data[[#This Row],[Sex]])</f>
        <v>Female</v>
      </c>
    </row>
    <row r="222" spans="1:29" x14ac:dyDescent="0.25">
      <c r="A222" t="s">
        <v>361</v>
      </c>
      <c r="B222">
        <v>10016</v>
      </c>
      <c r="C222" t="s">
        <v>486</v>
      </c>
      <c r="D222" t="s">
        <v>516</v>
      </c>
      <c r="E222">
        <v>10084</v>
      </c>
      <c r="F222" s="1">
        <v>41953</v>
      </c>
      <c r="G222" s="12">
        <v>93554</v>
      </c>
      <c r="H222" t="s">
        <v>468</v>
      </c>
      <c r="I222" s="13">
        <v>30941</v>
      </c>
      <c r="J222" t="s">
        <v>34</v>
      </c>
      <c r="K222" t="s">
        <v>24</v>
      </c>
      <c r="L222" t="s">
        <v>63</v>
      </c>
      <c r="M222" t="s">
        <v>22</v>
      </c>
      <c r="N222">
        <v>1886</v>
      </c>
      <c r="P222" t="s">
        <v>26</v>
      </c>
      <c r="Q222" t="s">
        <v>27</v>
      </c>
      <c r="R222" t="s">
        <v>61</v>
      </c>
      <c r="S222" t="s">
        <v>31</v>
      </c>
      <c r="T222">
        <v>4.5999999999999996</v>
      </c>
      <c r="U222">
        <v>5</v>
      </c>
      <c r="V222" s="13">
        <v>43469</v>
      </c>
      <c r="W222" s="11">
        <v>16</v>
      </c>
      <c r="X222" s="18" t="str">
        <f>INDEX(Position!$B:$B,MATCH(C222,Position!$A:$A,0))</f>
        <v>Data Analyst</v>
      </c>
      <c r="Y222" s="18" t="str">
        <f>INDEX(Department!$B:$B,MATCH(D222,Department!$A:$A,0))</f>
        <v>IT/IS</v>
      </c>
      <c r="Z222" s="18" t="str">
        <f>INDEX(Manager!$B:$B,MATCH(E222,Manager!$A:$A,0))</f>
        <v>Simon Roup</v>
      </c>
      <c r="AA222" s="18">
        <f ca="1">INT(($AH$1-HR_Data[[#This Row],[DOB]])/365.25)</f>
        <v>38</v>
      </c>
      <c r="AB222" s="18" t="str">
        <f ca="1">IF(HR_Data[[#This Row],[Age]]&lt;20,"Below 20",IF(HR_Data[[#This Row],[Age]]&lt;30,"20-29",IF(HR_Data[[#This Row],[Age]]&lt;50,"30-49",IF(HR_Data[[#This Row],[Age]]&lt;60,"50-59","60 and Above"))))</f>
        <v>30-49</v>
      </c>
      <c r="AC222" s="18" t="str">
        <f>PROPER(HR_Data[[#This Row],[Sex]])</f>
        <v>Female</v>
      </c>
    </row>
    <row r="223" spans="1:29" x14ac:dyDescent="0.25">
      <c r="A223" t="s">
        <v>362</v>
      </c>
      <c r="B223">
        <v>10050</v>
      </c>
      <c r="C223" t="s">
        <v>502</v>
      </c>
      <c r="D223" t="s">
        <v>517</v>
      </c>
      <c r="E223">
        <v>10114</v>
      </c>
      <c r="F223" s="1">
        <v>40729</v>
      </c>
      <c r="G223" s="12">
        <v>64724</v>
      </c>
      <c r="H223" t="s">
        <v>469</v>
      </c>
      <c r="I223" s="13">
        <v>32208</v>
      </c>
      <c r="J223" t="s">
        <v>34</v>
      </c>
      <c r="K223" t="s">
        <v>24</v>
      </c>
      <c r="L223" t="s">
        <v>92</v>
      </c>
      <c r="M223" t="s">
        <v>22</v>
      </c>
      <c r="N223">
        <v>2451</v>
      </c>
      <c r="O223" s="13">
        <v>41243</v>
      </c>
      <c r="P223" t="s">
        <v>173</v>
      </c>
      <c r="Q223" t="s">
        <v>36</v>
      </c>
      <c r="R223" t="s">
        <v>51</v>
      </c>
      <c r="S223" t="s">
        <v>40</v>
      </c>
      <c r="T223">
        <v>5</v>
      </c>
      <c r="U223">
        <v>3</v>
      </c>
      <c r="V223" s="13">
        <v>40959</v>
      </c>
      <c r="W223" s="11">
        <v>13</v>
      </c>
      <c r="X223" s="18" t="str">
        <f>INDEX(Position!$B:$B,MATCH(C223,Position!$A:$A,0))</f>
        <v>Production Technician I</v>
      </c>
      <c r="Y223" s="18" t="str">
        <f>INDEX(Department!$B:$B,MATCH(D223,Department!$A:$A,0))</f>
        <v xml:space="preserve">Production        </v>
      </c>
      <c r="Z223" s="18" t="str">
        <f>INDEX(Manager!$B:$B,MATCH(E223,Manager!$A:$A,0))</f>
        <v>Brannon Miller</v>
      </c>
      <c r="AA223" s="18">
        <f ca="1">INT(($AH$1-HR_Data[[#This Row],[DOB]])/365.25)</f>
        <v>35</v>
      </c>
      <c r="AB223" s="18" t="str">
        <f ca="1">IF(HR_Data[[#This Row],[Age]]&lt;20,"Below 20",IF(HR_Data[[#This Row],[Age]]&lt;30,"20-29",IF(HR_Data[[#This Row],[Age]]&lt;50,"30-49",IF(HR_Data[[#This Row],[Age]]&lt;60,"50-59","60 and Above"))))</f>
        <v>30-49</v>
      </c>
      <c r="AC223" s="18" t="str">
        <f>PROPER(HR_Data[[#This Row],[Sex]])</f>
        <v>Male</v>
      </c>
    </row>
    <row r="224" spans="1:29" x14ac:dyDescent="0.25">
      <c r="A224" t="s">
        <v>363</v>
      </c>
      <c r="B224">
        <v>10164</v>
      </c>
      <c r="C224" t="s">
        <v>502</v>
      </c>
      <c r="D224" t="s">
        <v>517</v>
      </c>
      <c r="E224">
        <v>10252</v>
      </c>
      <c r="F224" s="1">
        <v>39391</v>
      </c>
      <c r="G224" s="12">
        <v>47001</v>
      </c>
      <c r="H224" t="s">
        <v>469</v>
      </c>
      <c r="I224" s="13">
        <v>29913</v>
      </c>
      <c r="J224" t="s">
        <v>23</v>
      </c>
      <c r="K224" t="s">
        <v>24</v>
      </c>
      <c r="L224" t="s">
        <v>25</v>
      </c>
      <c r="M224" t="s">
        <v>22</v>
      </c>
      <c r="N224">
        <v>2451</v>
      </c>
      <c r="P224" t="s">
        <v>26</v>
      </c>
      <c r="Q224" t="s">
        <v>27</v>
      </c>
      <c r="R224" t="s">
        <v>51</v>
      </c>
      <c r="S224" t="s">
        <v>40</v>
      </c>
      <c r="T224">
        <v>3.66</v>
      </c>
      <c r="U224">
        <v>3</v>
      </c>
      <c r="V224" s="13">
        <v>43521</v>
      </c>
      <c r="W224" s="11">
        <v>15</v>
      </c>
      <c r="X224" s="18" t="str">
        <f>INDEX(Position!$B:$B,MATCH(C224,Position!$A:$A,0))</f>
        <v>Production Technician I</v>
      </c>
      <c r="Y224" s="18" t="str">
        <f>INDEX(Department!$B:$B,MATCH(D224,Department!$A:$A,0))</f>
        <v xml:space="preserve">Production        </v>
      </c>
      <c r="Z224" s="18" t="str">
        <f>INDEX(Manager!$B:$B,MATCH(E224,Manager!$A:$A,0))</f>
        <v>David Stanley</v>
      </c>
      <c r="AA224" s="18">
        <f ca="1">INT(($AH$1-HR_Data[[#This Row],[DOB]])/365.25)</f>
        <v>41</v>
      </c>
      <c r="AB224" s="18" t="str">
        <f ca="1">IF(HR_Data[[#This Row],[Age]]&lt;20,"Below 20",IF(HR_Data[[#This Row],[Age]]&lt;30,"20-29",IF(HR_Data[[#This Row],[Age]]&lt;50,"30-49",IF(HR_Data[[#This Row],[Age]]&lt;60,"50-59","60 and Above"))))</f>
        <v>30-49</v>
      </c>
      <c r="AC224" s="18" t="str">
        <f>PROPER(HR_Data[[#This Row],[Sex]])</f>
        <v>Male</v>
      </c>
    </row>
    <row r="225" spans="1:29" x14ac:dyDescent="0.25">
      <c r="A225" t="s">
        <v>364</v>
      </c>
      <c r="B225">
        <v>10124</v>
      </c>
      <c r="C225" t="s">
        <v>482</v>
      </c>
      <c r="D225" t="s">
        <v>518</v>
      </c>
      <c r="E225">
        <v>10200</v>
      </c>
      <c r="F225" s="1">
        <v>40917</v>
      </c>
      <c r="G225" s="12">
        <v>61844</v>
      </c>
      <c r="H225" t="s">
        <v>468</v>
      </c>
      <c r="I225" s="13">
        <v>32384</v>
      </c>
      <c r="J225" t="s">
        <v>34</v>
      </c>
      <c r="K225" t="s">
        <v>24</v>
      </c>
      <c r="L225" t="s">
        <v>63</v>
      </c>
      <c r="M225" t="s">
        <v>365</v>
      </c>
      <c r="N225">
        <v>40220</v>
      </c>
      <c r="P225" t="s">
        <v>26</v>
      </c>
      <c r="Q225" t="s">
        <v>27</v>
      </c>
      <c r="R225" t="s">
        <v>181</v>
      </c>
      <c r="S225" t="s">
        <v>40</v>
      </c>
      <c r="T225">
        <v>4.2</v>
      </c>
      <c r="U225">
        <v>5</v>
      </c>
      <c r="V225" s="13">
        <v>43497</v>
      </c>
      <c r="W225" s="11">
        <v>9</v>
      </c>
      <c r="X225" s="18" t="str">
        <f>INDEX(Position!$B:$B,MATCH(C225,Position!$A:$A,0))</f>
        <v>Area Sales Manager</v>
      </c>
      <c r="Y225" s="18" t="str">
        <f>INDEX(Department!$B:$B,MATCH(D225,Department!$A:$A,0))</f>
        <v>Sales</v>
      </c>
      <c r="Z225" s="18" t="str">
        <f>INDEX(Manager!$B:$B,MATCH(E225,Manager!$A:$A,0))</f>
        <v>Lynn Daneault</v>
      </c>
      <c r="AA225" s="18">
        <f ca="1">INT(($AH$1-HR_Data[[#This Row],[DOB]])/365.25)</f>
        <v>34</v>
      </c>
      <c r="AB225" s="18" t="str">
        <f ca="1">IF(HR_Data[[#This Row],[Age]]&lt;20,"Below 20",IF(HR_Data[[#This Row],[Age]]&lt;30,"20-29",IF(HR_Data[[#This Row],[Age]]&lt;50,"30-49",IF(HR_Data[[#This Row],[Age]]&lt;60,"50-59","60 and Above"))))</f>
        <v>30-49</v>
      </c>
      <c r="AC225" s="18" t="str">
        <f>PROPER(HR_Data[[#This Row],[Sex]])</f>
        <v>Female</v>
      </c>
    </row>
    <row r="226" spans="1:29" x14ac:dyDescent="0.25">
      <c r="A226" t="s">
        <v>366</v>
      </c>
      <c r="B226">
        <v>10187</v>
      </c>
      <c r="C226" t="s">
        <v>502</v>
      </c>
      <c r="D226" t="s">
        <v>517</v>
      </c>
      <c r="E226">
        <v>10196</v>
      </c>
      <c r="F226" s="1">
        <v>40679</v>
      </c>
      <c r="G226" s="12">
        <v>46799</v>
      </c>
      <c r="H226" t="s">
        <v>468</v>
      </c>
      <c r="I226" s="13">
        <v>30970</v>
      </c>
      <c r="J226" t="s">
        <v>48</v>
      </c>
      <c r="K226" t="s">
        <v>87</v>
      </c>
      <c r="L226" t="s">
        <v>92</v>
      </c>
      <c r="M226" t="s">
        <v>22</v>
      </c>
      <c r="N226">
        <v>1742</v>
      </c>
      <c r="O226" s="13">
        <v>43255</v>
      </c>
      <c r="P226" t="s">
        <v>70</v>
      </c>
      <c r="Q226" t="s">
        <v>36</v>
      </c>
      <c r="R226" t="s">
        <v>51</v>
      </c>
      <c r="S226" t="s">
        <v>40</v>
      </c>
      <c r="T226">
        <v>3.17</v>
      </c>
      <c r="U226">
        <v>4</v>
      </c>
      <c r="V226" s="13">
        <v>43192</v>
      </c>
      <c r="W226" s="11">
        <v>14</v>
      </c>
      <c r="X226" s="18" t="str">
        <f>INDEX(Position!$B:$B,MATCH(C226,Position!$A:$A,0))</f>
        <v>Production Technician I</v>
      </c>
      <c r="Y226" s="18" t="str">
        <f>INDEX(Department!$B:$B,MATCH(D226,Department!$A:$A,0))</f>
        <v xml:space="preserve">Production        </v>
      </c>
      <c r="Z226" s="18" t="str">
        <f>INDEX(Manager!$B:$B,MATCH(E226,Manager!$A:$A,0))</f>
        <v>Kissy Sullivan</v>
      </c>
      <c r="AA226" s="18">
        <f ca="1">INT(($AH$1-HR_Data[[#This Row],[DOB]])/365.25)</f>
        <v>38</v>
      </c>
      <c r="AB226" s="18" t="str">
        <f ca="1">IF(HR_Data[[#This Row],[Age]]&lt;20,"Below 20",IF(HR_Data[[#This Row],[Age]]&lt;30,"20-29",IF(HR_Data[[#This Row],[Age]]&lt;50,"30-49",IF(HR_Data[[#This Row],[Age]]&lt;60,"50-59","60 and Above"))))</f>
        <v>30-49</v>
      </c>
      <c r="AC226" s="18" t="str">
        <f>PROPER(HR_Data[[#This Row],[Sex]])</f>
        <v>Female</v>
      </c>
    </row>
    <row r="227" spans="1:29" x14ac:dyDescent="0.25">
      <c r="A227" t="s">
        <v>367</v>
      </c>
      <c r="B227">
        <v>10225</v>
      </c>
      <c r="C227" t="s">
        <v>502</v>
      </c>
      <c r="D227" t="s">
        <v>517</v>
      </c>
      <c r="E227">
        <v>10265</v>
      </c>
      <c r="F227" s="1">
        <v>41645</v>
      </c>
      <c r="G227" s="12">
        <v>59472</v>
      </c>
      <c r="H227" t="s">
        <v>469</v>
      </c>
      <c r="I227" s="13">
        <v>22451</v>
      </c>
      <c r="J227" t="s">
        <v>23</v>
      </c>
      <c r="K227" t="s">
        <v>24</v>
      </c>
      <c r="L227" t="s">
        <v>25</v>
      </c>
      <c r="M227" t="s">
        <v>22</v>
      </c>
      <c r="N227">
        <v>2109</v>
      </c>
      <c r="P227" t="s">
        <v>26</v>
      </c>
      <c r="Q227" t="s">
        <v>27</v>
      </c>
      <c r="R227" t="s">
        <v>61</v>
      </c>
      <c r="S227" t="s">
        <v>40</v>
      </c>
      <c r="T227">
        <v>4.8</v>
      </c>
      <c r="U227">
        <v>3</v>
      </c>
      <c r="V227" s="13">
        <v>43472</v>
      </c>
      <c r="W227" s="11">
        <v>14</v>
      </c>
      <c r="X227" s="18" t="str">
        <f>INDEX(Position!$B:$B,MATCH(C227,Position!$A:$A,0))</f>
        <v>Production Technician I</v>
      </c>
      <c r="Y227" s="18" t="str">
        <f>INDEX(Department!$B:$B,MATCH(D227,Department!$A:$A,0))</f>
        <v xml:space="preserve">Production        </v>
      </c>
      <c r="Z227" s="18" t="str">
        <f>INDEX(Manager!$B:$B,MATCH(E227,Manager!$A:$A,0))</f>
        <v>Kelley Spirea</v>
      </c>
      <c r="AA227" s="18">
        <f ca="1">INT(($AH$1-HR_Data[[#This Row],[DOB]])/365.25)</f>
        <v>62</v>
      </c>
      <c r="AB227" s="18" t="str">
        <f ca="1">IF(HR_Data[[#This Row],[Age]]&lt;20,"Below 20",IF(HR_Data[[#This Row],[Age]]&lt;30,"20-29",IF(HR_Data[[#This Row],[Age]]&lt;50,"30-49",IF(HR_Data[[#This Row],[Age]]&lt;60,"50-59","60 and Above"))))</f>
        <v>60 and Above</v>
      </c>
      <c r="AC227" s="18" t="str">
        <f>PROPER(HR_Data[[#This Row],[Sex]])</f>
        <v>Male</v>
      </c>
    </row>
    <row r="228" spans="1:29" x14ac:dyDescent="0.25">
      <c r="A228" t="s">
        <v>368</v>
      </c>
      <c r="B228">
        <v>10262</v>
      </c>
      <c r="C228" t="s">
        <v>502</v>
      </c>
      <c r="D228" t="s">
        <v>517</v>
      </c>
      <c r="E228">
        <v>10196</v>
      </c>
      <c r="F228" s="1">
        <v>41176</v>
      </c>
      <c r="G228" s="12">
        <v>46430</v>
      </c>
      <c r="H228" t="s">
        <v>468</v>
      </c>
      <c r="I228" s="13">
        <v>25833</v>
      </c>
      <c r="J228" t="s">
        <v>48</v>
      </c>
      <c r="K228" t="s">
        <v>24</v>
      </c>
      <c r="L228" t="s">
        <v>25</v>
      </c>
      <c r="M228" t="s">
        <v>22</v>
      </c>
      <c r="N228">
        <v>2474</v>
      </c>
      <c r="O228" s="13">
        <v>41443</v>
      </c>
      <c r="P228" t="s">
        <v>73</v>
      </c>
      <c r="Q228" t="s">
        <v>36</v>
      </c>
      <c r="R228" t="s">
        <v>39</v>
      </c>
      <c r="S228" t="s">
        <v>40</v>
      </c>
      <c r="T228">
        <v>4.5</v>
      </c>
      <c r="U228">
        <v>5</v>
      </c>
      <c r="V228" s="13">
        <v>41366</v>
      </c>
      <c r="W228" s="11">
        <v>16</v>
      </c>
      <c r="X228" s="18" t="str">
        <f>INDEX(Position!$B:$B,MATCH(C228,Position!$A:$A,0))</f>
        <v>Production Technician I</v>
      </c>
      <c r="Y228" s="18" t="str">
        <f>INDEX(Department!$B:$B,MATCH(D228,Department!$A:$A,0))</f>
        <v xml:space="preserve">Production        </v>
      </c>
      <c r="Z228" s="18" t="str">
        <f>INDEX(Manager!$B:$B,MATCH(E228,Manager!$A:$A,0))</f>
        <v>Kissy Sullivan</v>
      </c>
      <c r="AA228" s="18">
        <f ca="1">INT(($AH$1-HR_Data[[#This Row],[DOB]])/365.25)</f>
        <v>52</v>
      </c>
      <c r="AB228" s="18" t="str">
        <f ca="1">IF(HR_Data[[#This Row],[Age]]&lt;20,"Below 20",IF(HR_Data[[#This Row],[Age]]&lt;30,"20-29",IF(HR_Data[[#This Row],[Age]]&lt;50,"30-49",IF(HR_Data[[#This Row],[Age]]&lt;60,"50-59","60 and Above"))))</f>
        <v>50-59</v>
      </c>
      <c r="AC228" s="18" t="str">
        <f>PROPER(HR_Data[[#This Row],[Sex]])</f>
        <v>Female</v>
      </c>
    </row>
    <row r="229" spans="1:29" x14ac:dyDescent="0.25">
      <c r="A229" t="s">
        <v>369</v>
      </c>
      <c r="B229">
        <v>10131</v>
      </c>
      <c r="C229" t="s">
        <v>507</v>
      </c>
      <c r="D229" t="s">
        <v>519</v>
      </c>
      <c r="E229">
        <v>10175</v>
      </c>
      <c r="F229" s="1">
        <v>40595</v>
      </c>
      <c r="G229" s="12">
        <v>83363</v>
      </c>
      <c r="H229" t="s">
        <v>469</v>
      </c>
      <c r="I229" s="13">
        <v>30992</v>
      </c>
      <c r="J229" t="s">
        <v>34</v>
      </c>
      <c r="K229" t="s">
        <v>87</v>
      </c>
      <c r="L229" t="s">
        <v>63</v>
      </c>
      <c r="M229" t="s">
        <v>22</v>
      </c>
      <c r="N229">
        <v>2045</v>
      </c>
      <c r="O229" s="13">
        <v>42231</v>
      </c>
      <c r="P229" t="s">
        <v>35</v>
      </c>
      <c r="Q229" t="s">
        <v>36</v>
      </c>
      <c r="R229" t="s">
        <v>65</v>
      </c>
      <c r="S229" t="s">
        <v>40</v>
      </c>
      <c r="T229">
        <v>4.1500000000000004</v>
      </c>
      <c r="U229">
        <v>4</v>
      </c>
      <c r="V229" s="13">
        <v>41748</v>
      </c>
      <c r="W229" s="11">
        <v>4</v>
      </c>
      <c r="X229" s="18" t="str">
        <f>INDEX(Position!$B:$B,MATCH(C229,Position!$A:$A,0))</f>
        <v>Software Engineer</v>
      </c>
      <c r="Y229" s="18" t="str">
        <f>INDEX(Department!$B:$B,MATCH(D229,Department!$A:$A,0))</f>
        <v>Software Engineering</v>
      </c>
      <c r="Z229" s="18" t="str">
        <f>INDEX(Manager!$B:$B,MATCH(E229,Manager!$A:$A,0))</f>
        <v>Janet King</v>
      </c>
      <c r="AA229" s="18">
        <f ca="1">INT(($AH$1-HR_Data[[#This Row],[DOB]])/365.25)</f>
        <v>38</v>
      </c>
      <c r="AB229" s="18" t="str">
        <f ca="1">IF(HR_Data[[#This Row],[Age]]&lt;20,"Below 20",IF(HR_Data[[#This Row],[Age]]&lt;30,"20-29",IF(HR_Data[[#This Row],[Age]]&lt;50,"30-49",IF(HR_Data[[#This Row],[Age]]&lt;60,"50-59","60 and Above"))))</f>
        <v>30-49</v>
      </c>
      <c r="AC229" s="18" t="str">
        <f>PROPER(HR_Data[[#This Row],[Sex]])</f>
        <v>Male</v>
      </c>
    </row>
    <row r="230" spans="1:29" x14ac:dyDescent="0.25">
      <c r="A230" t="s">
        <v>370</v>
      </c>
      <c r="B230">
        <v>10239</v>
      </c>
      <c r="C230" t="s">
        <v>483</v>
      </c>
      <c r="D230" t="s">
        <v>516</v>
      </c>
      <c r="E230">
        <v>10197</v>
      </c>
      <c r="F230" s="1">
        <v>42645</v>
      </c>
      <c r="G230" s="12">
        <v>95920</v>
      </c>
      <c r="H230" t="s">
        <v>468</v>
      </c>
      <c r="I230" s="13">
        <v>29353</v>
      </c>
      <c r="J230" t="s">
        <v>34</v>
      </c>
      <c r="K230" t="s">
        <v>24</v>
      </c>
      <c r="L230" t="s">
        <v>63</v>
      </c>
      <c r="M230" t="s">
        <v>22</v>
      </c>
      <c r="N230">
        <v>2110</v>
      </c>
      <c r="P230" t="s">
        <v>26</v>
      </c>
      <c r="Q230" t="s">
        <v>27</v>
      </c>
      <c r="R230" t="s">
        <v>39</v>
      </c>
      <c r="S230" t="s">
        <v>40</v>
      </c>
      <c r="T230">
        <v>4.4000000000000004</v>
      </c>
      <c r="U230">
        <v>4</v>
      </c>
      <c r="V230" s="13">
        <v>43502</v>
      </c>
      <c r="W230" s="11">
        <v>10</v>
      </c>
      <c r="X230" s="18" t="str">
        <f>INDEX(Position!$B:$B,MATCH(C230,Position!$A:$A,0))</f>
        <v>BI Developer</v>
      </c>
      <c r="Y230" s="18" t="str">
        <f>INDEX(Department!$B:$B,MATCH(D230,Department!$A:$A,0))</f>
        <v>IT/IS</v>
      </c>
      <c r="Z230" s="18" t="str">
        <f>INDEX(Manager!$B:$B,MATCH(E230,Manager!$A:$A,0))</f>
        <v>Brian Champaigne</v>
      </c>
      <c r="AA230" s="18">
        <f ca="1">INT(($AH$1-HR_Data[[#This Row],[DOB]])/365.25)</f>
        <v>43</v>
      </c>
      <c r="AB230" s="18" t="str">
        <f ca="1">IF(HR_Data[[#This Row],[Age]]&lt;20,"Below 20",IF(HR_Data[[#This Row],[Age]]&lt;30,"20-29",IF(HR_Data[[#This Row],[Age]]&lt;50,"30-49",IF(HR_Data[[#This Row],[Age]]&lt;60,"50-59","60 and Above"))))</f>
        <v>30-49</v>
      </c>
      <c r="AC230" s="18" t="str">
        <f>PROPER(HR_Data[[#This Row],[Sex]])</f>
        <v>Female</v>
      </c>
    </row>
    <row r="231" spans="1:29" x14ac:dyDescent="0.25">
      <c r="A231" t="s">
        <v>371</v>
      </c>
      <c r="B231">
        <v>10152</v>
      </c>
      <c r="C231" t="s">
        <v>502</v>
      </c>
      <c r="D231" t="s">
        <v>517</v>
      </c>
      <c r="E231">
        <v>10026</v>
      </c>
      <c r="F231" s="1">
        <v>40812</v>
      </c>
      <c r="G231" s="12">
        <v>61729</v>
      </c>
      <c r="H231" t="s">
        <v>469</v>
      </c>
      <c r="I231" s="13">
        <v>31047</v>
      </c>
      <c r="J231" t="s">
        <v>48</v>
      </c>
      <c r="K231" t="s">
        <v>24</v>
      </c>
      <c r="L231" t="s">
        <v>25</v>
      </c>
      <c r="M231" t="s">
        <v>22</v>
      </c>
      <c r="N231">
        <v>2478</v>
      </c>
      <c r="O231" s="13">
        <v>43197</v>
      </c>
      <c r="P231" t="s">
        <v>173</v>
      </c>
      <c r="Q231" t="s">
        <v>36</v>
      </c>
      <c r="R231" t="s">
        <v>39</v>
      </c>
      <c r="S231" t="s">
        <v>40</v>
      </c>
      <c r="T231">
        <v>3.8</v>
      </c>
      <c r="U231">
        <v>5</v>
      </c>
      <c r="V231" s="13">
        <v>43135</v>
      </c>
      <c r="W231" s="11">
        <v>19</v>
      </c>
      <c r="X231" s="18" t="str">
        <f>INDEX(Position!$B:$B,MATCH(C231,Position!$A:$A,0))</f>
        <v>Production Technician I</v>
      </c>
      <c r="Y231" s="18" t="str">
        <f>INDEX(Department!$B:$B,MATCH(D231,Department!$A:$A,0))</f>
        <v xml:space="preserve">Production        </v>
      </c>
      <c r="Z231" s="18" t="str">
        <f>INDEX(Manager!$B:$B,MATCH(E231,Manager!$A:$A,0))</f>
        <v>Michael Albert</v>
      </c>
      <c r="AA231" s="18">
        <f ca="1">INT(($AH$1-HR_Data[[#This Row],[DOB]])/365.25)</f>
        <v>38</v>
      </c>
      <c r="AB231" s="18" t="str">
        <f ca="1">IF(HR_Data[[#This Row],[Age]]&lt;20,"Below 20",IF(HR_Data[[#This Row],[Age]]&lt;30,"20-29",IF(HR_Data[[#This Row],[Age]]&lt;50,"30-49",IF(HR_Data[[#This Row],[Age]]&lt;60,"50-59","60 and Above"))))</f>
        <v>30-49</v>
      </c>
      <c r="AC231" s="18" t="str">
        <f>PROPER(HR_Data[[#This Row],[Sex]])</f>
        <v>Male</v>
      </c>
    </row>
    <row r="232" spans="1:29" x14ac:dyDescent="0.25">
      <c r="A232" t="s">
        <v>372</v>
      </c>
      <c r="B232">
        <v>10140</v>
      </c>
      <c r="C232" t="s">
        <v>482</v>
      </c>
      <c r="D232" t="s">
        <v>518</v>
      </c>
      <c r="E232">
        <v>10188</v>
      </c>
      <c r="F232" s="1">
        <v>41771</v>
      </c>
      <c r="G232" s="12">
        <v>61809</v>
      </c>
      <c r="H232" t="s">
        <v>469</v>
      </c>
      <c r="I232" s="13">
        <v>20009</v>
      </c>
      <c r="J232" t="s">
        <v>34</v>
      </c>
      <c r="K232" t="s">
        <v>24</v>
      </c>
      <c r="L232" t="s">
        <v>25</v>
      </c>
      <c r="M232" t="s">
        <v>373</v>
      </c>
      <c r="N232">
        <v>83706</v>
      </c>
      <c r="P232" t="s">
        <v>26</v>
      </c>
      <c r="Q232" t="s">
        <v>27</v>
      </c>
      <c r="R232" t="s">
        <v>97</v>
      </c>
      <c r="S232" t="s">
        <v>40</v>
      </c>
      <c r="T232">
        <v>3.98</v>
      </c>
      <c r="U232">
        <v>3</v>
      </c>
      <c r="V232" s="13">
        <v>43493</v>
      </c>
      <c r="W232" s="11">
        <v>4</v>
      </c>
      <c r="X232" s="18" t="str">
        <f>INDEX(Position!$B:$B,MATCH(C232,Position!$A:$A,0))</f>
        <v>Area Sales Manager</v>
      </c>
      <c r="Y232" s="18" t="str">
        <f>INDEX(Department!$B:$B,MATCH(D232,Department!$A:$A,0))</f>
        <v>Sales</v>
      </c>
      <c r="Z232" s="18" t="str">
        <f>INDEX(Manager!$B:$B,MATCH(E232,Manager!$A:$A,0))</f>
        <v>John Smith</v>
      </c>
      <c r="AA232" s="18">
        <f ca="1">INT(($AH$1-HR_Data[[#This Row],[DOB]])/365.25)</f>
        <v>68</v>
      </c>
      <c r="AB232" s="18" t="str">
        <f ca="1">IF(HR_Data[[#This Row],[Age]]&lt;20,"Below 20",IF(HR_Data[[#This Row],[Age]]&lt;30,"20-29",IF(HR_Data[[#This Row],[Age]]&lt;50,"30-49",IF(HR_Data[[#This Row],[Age]]&lt;60,"50-59","60 and Above"))))</f>
        <v>60 and Above</v>
      </c>
      <c r="AC232" s="18" t="str">
        <f>PROPER(HR_Data[[#This Row],[Sex]])</f>
        <v>Male</v>
      </c>
    </row>
    <row r="233" spans="1:29" x14ac:dyDescent="0.25">
      <c r="A233" t="s">
        <v>374</v>
      </c>
      <c r="B233">
        <v>10058</v>
      </c>
      <c r="C233" t="s">
        <v>502</v>
      </c>
      <c r="D233" t="s">
        <v>517</v>
      </c>
      <c r="E233">
        <v>10088</v>
      </c>
      <c r="F233" s="1">
        <v>40679</v>
      </c>
      <c r="G233" s="12">
        <v>45115</v>
      </c>
      <c r="H233" t="s">
        <v>469</v>
      </c>
      <c r="I233" s="13">
        <v>30154</v>
      </c>
      <c r="J233" t="s">
        <v>48</v>
      </c>
      <c r="K233" t="s">
        <v>24</v>
      </c>
      <c r="L233" t="s">
        <v>25</v>
      </c>
      <c r="M233" t="s">
        <v>22</v>
      </c>
      <c r="N233">
        <v>2176</v>
      </c>
      <c r="O233" s="13">
        <v>42384</v>
      </c>
      <c r="P233" t="s">
        <v>110</v>
      </c>
      <c r="Q233" t="s">
        <v>36</v>
      </c>
      <c r="R233" t="s">
        <v>30</v>
      </c>
      <c r="S233" t="s">
        <v>40</v>
      </c>
      <c r="T233">
        <v>5</v>
      </c>
      <c r="U233">
        <v>4</v>
      </c>
      <c r="V233" s="13">
        <v>42093</v>
      </c>
      <c r="W233" s="11">
        <v>11</v>
      </c>
      <c r="X233" s="18" t="str">
        <f>INDEX(Position!$B:$B,MATCH(C233,Position!$A:$A,0))</f>
        <v>Production Technician I</v>
      </c>
      <c r="Y233" s="18" t="str">
        <f>INDEX(Department!$B:$B,MATCH(D233,Department!$A:$A,0))</f>
        <v xml:space="preserve">Production        </v>
      </c>
      <c r="Z233" s="18" t="str">
        <f>INDEX(Manager!$B:$B,MATCH(E233,Manager!$A:$A,0))</f>
        <v>Elijiah Gray</v>
      </c>
      <c r="AA233" s="18">
        <f ca="1">INT(($AH$1-HR_Data[[#This Row],[DOB]])/365.25)</f>
        <v>41</v>
      </c>
      <c r="AB233" s="18" t="str">
        <f ca="1">IF(HR_Data[[#This Row],[Age]]&lt;20,"Below 20",IF(HR_Data[[#This Row],[Age]]&lt;30,"20-29",IF(HR_Data[[#This Row],[Age]]&lt;50,"30-49",IF(HR_Data[[#This Row],[Age]]&lt;60,"50-59","60 and Above"))))</f>
        <v>30-49</v>
      </c>
      <c r="AC233" s="18" t="str">
        <f>PROPER(HR_Data[[#This Row],[Sex]])</f>
        <v>Male</v>
      </c>
    </row>
    <row r="234" spans="1:29" x14ac:dyDescent="0.25">
      <c r="A234" t="s">
        <v>375</v>
      </c>
      <c r="B234">
        <v>10011</v>
      </c>
      <c r="C234" t="s">
        <v>502</v>
      </c>
      <c r="D234" t="s">
        <v>517</v>
      </c>
      <c r="E234">
        <v>10069</v>
      </c>
      <c r="F234" s="1">
        <v>40875</v>
      </c>
      <c r="G234" s="12">
        <v>46738</v>
      </c>
      <c r="H234" t="s">
        <v>468</v>
      </c>
      <c r="I234" s="13">
        <v>26676</v>
      </c>
      <c r="J234" t="s">
        <v>34</v>
      </c>
      <c r="K234" t="s">
        <v>24</v>
      </c>
      <c r="L234" t="s">
        <v>92</v>
      </c>
      <c r="M234" t="s">
        <v>22</v>
      </c>
      <c r="N234">
        <v>2171</v>
      </c>
      <c r="P234" t="s">
        <v>26</v>
      </c>
      <c r="Q234" t="s">
        <v>27</v>
      </c>
      <c r="R234" t="s">
        <v>51</v>
      </c>
      <c r="S234" t="s">
        <v>31</v>
      </c>
      <c r="T234">
        <v>4.3600000000000003</v>
      </c>
      <c r="U234">
        <v>5</v>
      </c>
      <c r="V234" s="13">
        <v>43507</v>
      </c>
      <c r="W234" s="11">
        <v>16</v>
      </c>
      <c r="X234" s="18" t="str">
        <f>INDEX(Position!$B:$B,MATCH(C234,Position!$A:$A,0))</f>
        <v>Production Technician I</v>
      </c>
      <c r="Y234" s="18" t="str">
        <f>INDEX(Department!$B:$B,MATCH(D234,Department!$A:$A,0))</f>
        <v xml:space="preserve">Production        </v>
      </c>
      <c r="Z234" s="18" t="str">
        <f>INDEX(Manager!$B:$B,MATCH(E234,Manager!$A:$A,0))</f>
        <v>Webster Butler</v>
      </c>
      <c r="AA234" s="18">
        <f ca="1">INT(($AH$1-HR_Data[[#This Row],[DOB]])/365.25)</f>
        <v>50</v>
      </c>
      <c r="AB234" s="18" t="str">
        <f ca="1">IF(HR_Data[[#This Row],[Age]]&lt;20,"Below 20",IF(HR_Data[[#This Row],[Age]]&lt;30,"20-29",IF(HR_Data[[#This Row],[Age]]&lt;50,"30-49",IF(HR_Data[[#This Row],[Age]]&lt;60,"50-59","60 and Above"))))</f>
        <v>50-59</v>
      </c>
      <c r="AC234" s="18" t="str">
        <f>PROPER(HR_Data[[#This Row],[Sex]])</f>
        <v>Female</v>
      </c>
    </row>
    <row r="235" spans="1:29" x14ac:dyDescent="0.25">
      <c r="A235" t="s">
        <v>376</v>
      </c>
      <c r="B235">
        <v>10230</v>
      </c>
      <c r="C235" t="s">
        <v>503</v>
      </c>
      <c r="D235" t="s">
        <v>517</v>
      </c>
      <c r="E235">
        <v>10252</v>
      </c>
      <c r="F235" s="1">
        <v>40812</v>
      </c>
      <c r="G235" s="12">
        <v>64971</v>
      </c>
      <c r="H235" t="s">
        <v>468</v>
      </c>
      <c r="I235" s="13">
        <v>29834</v>
      </c>
      <c r="J235" t="s">
        <v>48</v>
      </c>
      <c r="K235" t="s">
        <v>87</v>
      </c>
      <c r="L235" t="s">
        <v>63</v>
      </c>
      <c r="M235" t="s">
        <v>22</v>
      </c>
      <c r="N235">
        <v>1902</v>
      </c>
      <c r="O235" s="13">
        <v>40838</v>
      </c>
      <c r="P235" t="s">
        <v>49</v>
      </c>
      <c r="Q235" t="s">
        <v>36</v>
      </c>
      <c r="R235" t="s">
        <v>51</v>
      </c>
      <c r="S235" t="s">
        <v>40</v>
      </c>
      <c r="T235">
        <v>4.5</v>
      </c>
      <c r="U235">
        <v>4</v>
      </c>
      <c r="V235" s="13">
        <v>40838</v>
      </c>
      <c r="W235" s="11">
        <v>10</v>
      </c>
      <c r="X235" s="18" t="str">
        <f>INDEX(Position!$B:$B,MATCH(C235,Position!$A:$A,0))</f>
        <v>Production Technician II</v>
      </c>
      <c r="Y235" s="18" t="str">
        <f>INDEX(Department!$B:$B,MATCH(D235,Department!$A:$A,0))</f>
        <v xml:space="preserve">Production        </v>
      </c>
      <c r="Z235" s="18" t="str">
        <f>INDEX(Manager!$B:$B,MATCH(E235,Manager!$A:$A,0))</f>
        <v>David Stanley</v>
      </c>
      <c r="AA235" s="18">
        <f ca="1">INT(($AH$1-HR_Data[[#This Row],[DOB]])/365.25)</f>
        <v>41</v>
      </c>
      <c r="AB235" s="18" t="str">
        <f ca="1">IF(HR_Data[[#This Row],[Age]]&lt;20,"Below 20",IF(HR_Data[[#This Row],[Age]]&lt;30,"20-29",IF(HR_Data[[#This Row],[Age]]&lt;50,"30-49",IF(HR_Data[[#This Row],[Age]]&lt;60,"50-59","60 and Above"))))</f>
        <v>30-49</v>
      </c>
      <c r="AC235" s="18" t="str">
        <f>PROPER(HR_Data[[#This Row],[Sex]])</f>
        <v>Female</v>
      </c>
    </row>
    <row r="236" spans="1:29" x14ac:dyDescent="0.25">
      <c r="A236" t="s">
        <v>377</v>
      </c>
      <c r="B236">
        <v>10224</v>
      </c>
      <c r="C236" t="s">
        <v>503</v>
      </c>
      <c r="D236" t="s">
        <v>517</v>
      </c>
      <c r="E236">
        <v>10196</v>
      </c>
      <c r="F236" s="1">
        <v>40729</v>
      </c>
      <c r="G236" s="12">
        <v>55578</v>
      </c>
      <c r="H236" t="s">
        <v>469</v>
      </c>
      <c r="I236" s="13">
        <v>26483</v>
      </c>
      <c r="J236" t="s">
        <v>34</v>
      </c>
      <c r="K236" t="s">
        <v>24</v>
      </c>
      <c r="L236" t="s">
        <v>25</v>
      </c>
      <c r="M236" t="s">
        <v>22</v>
      </c>
      <c r="N236">
        <v>2138</v>
      </c>
      <c r="O236" s="13">
        <v>40947</v>
      </c>
      <c r="P236" t="s">
        <v>70</v>
      </c>
      <c r="Q236" t="s">
        <v>36</v>
      </c>
      <c r="R236" t="s">
        <v>39</v>
      </c>
      <c r="S236" t="s">
        <v>40</v>
      </c>
      <c r="T236">
        <v>4.2</v>
      </c>
      <c r="U236">
        <v>5</v>
      </c>
      <c r="V236" s="13">
        <v>40914</v>
      </c>
      <c r="W236" s="11">
        <v>13</v>
      </c>
      <c r="X236" s="18" t="str">
        <f>INDEX(Position!$B:$B,MATCH(C236,Position!$A:$A,0))</f>
        <v>Production Technician II</v>
      </c>
      <c r="Y236" s="18" t="str">
        <f>INDEX(Department!$B:$B,MATCH(D236,Department!$A:$A,0))</f>
        <v xml:space="preserve">Production        </v>
      </c>
      <c r="Z236" s="18" t="str">
        <f>INDEX(Manager!$B:$B,MATCH(E236,Manager!$A:$A,0))</f>
        <v>Kissy Sullivan</v>
      </c>
      <c r="AA236" s="18">
        <f ca="1">INT(($AH$1-HR_Data[[#This Row],[DOB]])/365.25)</f>
        <v>51</v>
      </c>
      <c r="AB236" s="18" t="str">
        <f ca="1">IF(HR_Data[[#This Row],[Age]]&lt;20,"Below 20",IF(HR_Data[[#This Row],[Age]]&lt;30,"20-29",IF(HR_Data[[#This Row],[Age]]&lt;50,"30-49",IF(HR_Data[[#This Row],[Age]]&lt;60,"50-59","60 and Above"))))</f>
        <v>50-59</v>
      </c>
      <c r="AC236" s="18" t="str">
        <f>PROPER(HR_Data[[#This Row],[Sex]])</f>
        <v>Male</v>
      </c>
    </row>
    <row r="237" spans="1:29" x14ac:dyDescent="0.25">
      <c r="A237" t="s">
        <v>378</v>
      </c>
      <c r="B237">
        <v>10047</v>
      </c>
      <c r="C237" t="s">
        <v>502</v>
      </c>
      <c r="D237" t="s">
        <v>517</v>
      </c>
      <c r="E237">
        <v>10002</v>
      </c>
      <c r="F237" s="1">
        <v>40553</v>
      </c>
      <c r="G237" s="12">
        <v>50428</v>
      </c>
      <c r="H237" t="s">
        <v>469</v>
      </c>
      <c r="I237" s="13">
        <v>27036</v>
      </c>
      <c r="J237" t="s">
        <v>34</v>
      </c>
      <c r="K237" t="s">
        <v>24</v>
      </c>
      <c r="L237" t="s">
        <v>63</v>
      </c>
      <c r="M237" t="s">
        <v>22</v>
      </c>
      <c r="N237">
        <v>1420</v>
      </c>
      <c r="O237" s="13">
        <v>42395</v>
      </c>
      <c r="P237" t="s">
        <v>83</v>
      </c>
      <c r="Q237" t="s">
        <v>36</v>
      </c>
      <c r="R237" t="s">
        <v>39</v>
      </c>
      <c r="S237" t="s">
        <v>40</v>
      </c>
      <c r="T237">
        <v>5</v>
      </c>
      <c r="U237">
        <v>3</v>
      </c>
      <c r="V237" s="13">
        <v>42014</v>
      </c>
      <c r="W237" s="11">
        <v>11</v>
      </c>
      <c r="X237" s="18" t="str">
        <f>INDEX(Position!$B:$B,MATCH(C237,Position!$A:$A,0))</f>
        <v>Production Technician I</v>
      </c>
      <c r="Y237" s="18" t="str">
        <f>INDEX(Department!$B:$B,MATCH(D237,Department!$A:$A,0))</f>
        <v xml:space="preserve">Production        </v>
      </c>
      <c r="Z237" s="18" t="str">
        <f>INDEX(Manager!$B:$B,MATCH(E237,Manager!$A:$A,0))</f>
        <v>Amy Dunn</v>
      </c>
      <c r="AA237" s="18">
        <f ca="1">INT(($AH$1-HR_Data[[#This Row],[DOB]])/365.25)</f>
        <v>49</v>
      </c>
      <c r="AB237" s="18" t="str">
        <f ca="1">IF(HR_Data[[#This Row],[Age]]&lt;20,"Below 20",IF(HR_Data[[#This Row],[Age]]&lt;30,"20-29",IF(HR_Data[[#This Row],[Age]]&lt;50,"30-49",IF(HR_Data[[#This Row],[Age]]&lt;60,"50-59","60 and Above"))))</f>
        <v>30-49</v>
      </c>
      <c r="AC237" s="18" t="str">
        <f>PROPER(HR_Data[[#This Row],[Sex]])</f>
        <v>Male</v>
      </c>
    </row>
    <row r="238" spans="1:29" x14ac:dyDescent="0.25">
      <c r="A238" t="s">
        <v>379</v>
      </c>
      <c r="B238">
        <v>10285</v>
      </c>
      <c r="C238" t="s">
        <v>502</v>
      </c>
      <c r="D238" t="s">
        <v>517</v>
      </c>
      <c r="E238">
        <v>10062</v>
      </c>
      <c r="F238" s="1">
        <v>40553</v>
      </c>
      <c r="G238" s="12">
        <v>61422</v>
      </c>
      <c r="H238" t="s">
        <v>468</v>
      </c>
      <c r="I238" s="13">
        <v>31054</v>
      </c>
      <c r="J238" t="s">
        <v>34</v>
      </c>
      <c r="K238" t="s">
        <v>24</v>
      </c>
      <c r="L238" t="s">
        <v>25</v>
      </c>
      <c r="M238" t="s">
        <v>22</v>
      </c>
      <c r="N238">
        <v>1460</v>
      </c>
      <c r="O238" s="13">
        <v>42507</v>
      </c>
      <c r="P238" t="s">
        <v>83</v>
      </c>
      <c r="Q238" t="s">
        <v>84</v>
      </c>
      <c r="R238" t="s">
        <v>39</v>
      </c>
      <c r="S238" t="s">
        <v>98</v>
      </c>
      <c r="T238">
        <v>3.6</v>
      </c>
      <c r="U238">
        <v>3</v>
      </c>
      <c r="V238" s="13">
        <v>42465</v>
      </c>
      <c r="W238" s="11">
        <v>16</v>
      </c>
      <c r="X238" s="18" t="str">
        <f>INDEX(Position!$B:$B,MATCH(C238,Position!$A:$A,0))</f>
        <v>Production Technician I</v>
      </c>
      <c r="Y238" s="18" t="str">
        <f>INDEX(Department!$B:$B,MATCH(D238,Department!$A:$A,0))</f>
        <v xml:space="preserve">Production        </v>
      </c>
      <c r="Z238" s="18" t="str">
        <f>INDEX(Manager!$B:$B,MATCH(E238,Manager!$A:$A,0))</f>
        <v>Ketsia Liebig</v>
      </c>
      <c r="AA238" s="18">
        <f ca="1">INT(($AH$1-HR_Data[[#This Row],[DOB]])/365.25)</f>
        <v>38</v>
      </c>
      <c r="AB238" s="18" t="str">
        <f ca="1">IF(HR_Data[[#This Row],[Age]]&lt;20,"Below 20",IF(HR_Data[[#This Row],[Age]]&lt;30,"20-29",IF(HR_Data[[#This Row],[Age]]&lt;50,"30-49",IF(HR_Data[[#This Row],[Age]]&lt;60,"50-59","60 and Above"))))</f>
        <v>30-49</v>
      </c>
      <c r="AC238" s="18" t="str">
        <f>PROPER(HR_Data[[#This Row],[Sex]])</f>
        <v>Female</v>
      </c>
    </row>
    <row r="239" spans="1:29" x14ac:dyDescent="0.25">
      <c r="A239" t="s">
        <v>380</v>
      </c>
      <c r="B239">
        <v>10020</v>
      </c>
      <c r="C239" t="s">
        <v>502</v>
      </c>
      <c r="D239" t="s">
        <v>517</v>
      </c>
      <c r="E239">
        <v>10114</v>
      </c>
      <c r="F239" s="1">
        <v>41463</v>
      </c>
      <c r="G239" s="12">
        <v>63353</v>
      </c>
      <c r="H239" t="s">
        <v>469</v>
      </c>
      <c r="I239" s="13">
        <v>31075</v>
      </c>
      <c r="J239" t="s">
        <v>59</v>
      </c>
      <c r="K239" t="s">
        <v>24</v>
      </c>
      <c r="L239" t="s">
        <v>25</v>
      </c>
      <c r="M239" t="s">
        <v>22</v>
      </c>
      <c r="N239">
        <v>1730</v>
      </c>
      <c r="P239" t="s">
        <v>26</v>
      </c>
      <c r="Q239" t="s">
        <v>27</v>
      </c>
      <c r="R239" t="s">
        <v>61</v>
      </c>
      <c r="S239" t="s">
        <v>31</v>
      </c>
      <c r="T239">
        <v>3.6</v>
      </c>
      <c r="U239">
        <v>5</v>
      </c>
      <c r="V239" s="13">
        <v>43507</v>
      </c>
      <c r="W239" s="11">
        <v>4</v>
      </c>
      <c r="X239" s="18" t="str">
        <f>INDEX(Position!$B:$B,MATCH(C239,Position!$A:$A,0))</f>
        <v>Production Technician I</v>
      </c>
      <c r="Y239" s="18" t="str">
        <f>INDEX(Department!$B:$B,MATCH(D239,Department!$A:$A,0))</f>
        <v xml:space="preserve">Production        </v>
      </c>
      <c r="Z239" s="18" t="str">
        <f>INDEX(Manager!$B:$B,MATCH(E239,Manager!$A:$A,0))</f>
        <v>Brannon Miller</v>
      </c>
      <c r="AA239" s="18">
        <f ca="1">INT(($AH$1-HR_Data[[#This Row],[DOB]])/365.25)</f>
        <v>38</v>
      </c>
      <c r="AB239" s="18" t="str">
        <f ca="1">IF(HR_Data[[#This Row],[Age]]&lt;20,"Below 20",IF(HR_Data[[#This Row],[Age]]&lt;30,"20-29",IF(HR_Data[[#This Row],[Age]]&lt;50,"30-49",IF(HR_Data[[#This Row],[Age]]&lt;60,"50-59","60 and Above"))))</f>
        <v>30-49</v>
      </c>
      <c r="AC239" s="18" t="str">
        <f>PROPER(HR_Data[[#This Row],[Sex]])</f>
        <v>Male</v>
      </c>
    </row>
    <row r="240" spans="1:29" x14ac:dyDescent="0.25">
      <c r="A240" t="s">
        <v>381</v>
      </c>
      <c r="B240">
        <v>10162</v>
      </c>
      <c r="C240" t="s">
        <v>486</v>
      </c>
      <c r="D240" t="s">
        <v>516</v>
      </c>
      <c r="E240">
        <v>10084</v>
      </c>
      <c r="F240" s="1">
        <v>42051</v>
      </c>
      <c r="G240" s="12">
        <v>89883</v>
      </c>
      <c r="H240" t="s">
        <v>468</v>
      </c>
      <c r="I240" s="13">
        <v>29870</v>
      </c>
      <c r="J240" t="s">
        <v>34</v>
      </c>
      <c r="K240" t="s">
        <v>24</v>
      </c>
      <c r="L240" t="s">
        <v>25</v>
      </c>
      <c r="M240" t="s">
        <v>22</v>
      </c>
      <c r="N240">
        <v>1886</v>
      </c>
      <c r="P240" t="s">
        <v>26</v>
      </c>
      <c r="Q240" t="s">
        <v>27</v>
      </c>
      <c r="R240" t="s">
        <v>61</v>
      </c>
      <c r="S240" t="s">
        <v>40</v>
      </c>
      <c r="T240">
        <v>3.69</v>
      </c>
      <c r="U240">
        <v>5</v>
      </c>
      <c r="V240" s="13">
        <v>43510</v>
      </c>
      <c r="W240" s="11">
        <v>15</v>
      </c>
      <c r="X240" s="18" t="str">
        <f>INDEX(Position!$B:$B,MATCH(C240,Position!$A:$A,0))</f>
        <v>Data Analyst</v>
      </c>
      <c r="Y240" s="18" t="str">
        <f>INDEX(Department!$B:$B,MATCH(D240,Department!$A:$A,0))</f>
        <v>IT/IS</v>
      </c>
      <c r="Z240" s="18" t="str">
        <f>INDEX(Manager!$B:$B,MATCH(E240,Manager!$A:$A,0))</f>
        <v>Simon Roup</v>
      </c>
      <c r="AA240" s="18">
        <f ca="1">INT(($AH$1-HR_Data[[#This Row],[DOB]])/365.25)</f>
        <v>41</v>
      </c>
      <c r="AB240" s="18" t="str">
        <f ca="1">IF(HR_Data[[#This Row],[Age]]&lt;20,"Below 20",IF(HR_Data[[#This Row],[Age]]&lt;30,"20-29",IF(HR_Data[[#This Row],[Age]]&lt;50,"30-49",IF(HR_Data[[#This Row],[Age]]&lt;60,"50-59","60 and Above"))))</f>
        <v>30-49</v>
      </c>
      <c r="AC240" s="18" t="str">
        <f>PROPER(HR_Data[[#This Row],[Sex]])</f>
        <v>Female</v>
      </c>
    </row>
    <row r="241" spans="1:29" x14ac:dyDescent="0.25">
      <c r="A241" t="s">
        <v>382</v>
      </c>
      <c r="B241">
        <v>10149</v>
      </c>
      <c r="C241" t="s">
        <v>500</v>
      </c>
      <c r="D241" t="s">
        <v>516</v>
      </c>
      <c r="E241">
        <v>10084</v>
      </c>
      <c r="F241" s="1">
        <v>42009</v>
      </c>
      <c r="G241" s="12">
        <v>120000</v>
      </c>
      <c r="H241" t="s">
        <v>468</v>
      </c>
      <c r="I241" s="13">
        <v>26811</v>
      </c>
      <c r="J241" t="s">
        <v>23</v>
      </c>
      <c r="K241" t="s">
        <v>24</v>
      </c>
      <c r="L241" t="s">
        <v>25</v>
      </c>
      <c r="M241" t="s">
        <v>22</v>
      </c>
      <c r="N241">
        <v>2703</v>
      </c>
      <c r="O241" s="13">
        <v>43414</v>
      </c>
      <c r="P241" t="s">
        <v>70</v>
      </c>
      <c r="Q241" t="s">
        <v>36</v>
      </c>
      <c r="R241" t="s">
        <v>30</v>
      </c>
      <c r="S241" t="s">
        <v>40</v>
      </c>
      <c r="T241">
        <v>3.88</v>
      </c>
      <c r="U241">
        <v>3</v>
      </c>
      <c r="V241" s="13">
        <v>43144</v>
      </c>
      <c r="W241" s="11">
        <v>12</v>
      </c>
      <c r="X241" s="18" t="str">
        <f>INDEX(Position!$B:$B,MATCH(C241,Position!$A:$A,0))</f>
        <v>Principal Data Architect</v>
      </c>
      <c r="Y241" s="18" t="str">
        <f>INDEX(Department!$B:$B,MATCH(D241,Department!$A:$A,0))</f>
        <v>IT/IS</v>
      </c>
      <c r="Z241" s="18" t="str">
        <f>INDEX(Manager!$B:$B,MATCH(E241,Manager!$A:$A,0))</f>
        <v>Simon Roup</v>
      </c>
      <c r="AA241" s="18">
        <f ca="1">INT(($AH$1-HR_Data[[#This Row],[DOB]])/365.25)</f>
        <v>50</v>
      </c>
      <c r="AB241" s="18" t="str">
        <f ca="1">IF(HR_Data[[#This Row],[Age]]&lt;20,"Below 20",IF(HR_Data[[#This Row],[Age]]&lt;30,"20-29",IF(HR_Data[[#This Row],[Age]]&lt;50,"30-49",IF(HR_Data[[#This Row],[Age]]&lt;60,"50-59","60 and Above"))))</f>
        <v>50-59</v>
      </c>
      <c r="AC241" s="18" t="str">
        <f>PROPER(HR_Data[[#This Row],[Sex]])</f>
        <v>Female</v>
      </c>
    </row>
    <row r="242" spans="1:29" x14ac:dyDescent="0.25">
      <c r="A242" t="s">
        <v>384</v>
      </c>
      <c r="B242">
        <v>10086</v>
      </c>
      <c r="C242" t="s">
        <v>488</v>
      </c>
      <c r="D242" t="s">
        <v>516</v>
      </c>
      <c r="E242">
        <v>10197</v>
      </c>
      <c r="F242" s="1">
        <v>42742</v>
      </c>
      <c r="G242" s="12">
        <v>150290</v>
      </c>
      <c r="H242" t="s">
        <v>468</v>
      </c>
      <c r="I242" s="13">
        <v>26624</v>
      </c>
      <c r="J242" t="s">
        <v>23</v>
      </c>
      <c r="K242" t="s">
        <v>24</v>
      </c>
      <c r="L242" t="s">
        <v>63</v>
      </c>
      <c r="M242" t="s">
        <v>22</v>
      </c>
      <c r="N242">
        <v>2056</v>
      </c>
      <c r="P242" t="s">
        <v>26</v>
      </c>
      <c r="Q242" t="s">
        <v>27</v>
      </c>
      <c r="R242" t="s">
        <v>39</v>
      </c>
      <c r="S242" t="s">
        <v>40</v>
      </c>
      <c r="T242">
        <v>4.9400000000000004</v>
      </c>
      <c r="U242">
        <v>3</v>
      </c>
      <c r="V242" s="13">
        <v>43502</v>
      </c>
      <c r="W242" s="11">
        <v>17</v>
      </c>
      <c r="X242" s="18" t="str">
        <f>INDEX(Position!$B:$B,MATCH(C242,Position!$A:$A,0))</f>
        <v>Data Architect</v>
      </c>
      <c r="Y242" s="18" t="str">
        <f>INDEX(Department!$B:$B,MATCH(D242,Department!$A:$A,0))</f>
        <v>IT/IS</v>
      </c>
      <c r="Z242" s="18" t="str">
        <f>INDEX(Manager!$B:$B,MATCH(E242,Manager!$A:$A,0))</f>
        <v>Brian Champaigne</v>
      </c>
      <c r="AA242" s="18">
        <f ca="1">INT(($AH$1-HR_Data[[#This Row],[DOB]])/365.25)</f>
        <v>50</v>
      </c>
      <c r="AB242" s="18" t="str">
        <f ca="1">IF(HR_Data[[#This Row],[Age]]&lt;20,"Below 20",IF(HR_Data[[#This Row],[Age]]&lt;30,"20-29",IF(HR_Data[[#This Row],[Age]]&lt;50,"30-49",IF(HR_Data[[#This Row],[Age]]&lt;60,"50-59","60 and Above"))))</f>
        <v>50-59</v>
      </c>
      <c r="AC242" s="18" t="str">
        <f>PROPER(HR_Data[[#This Row],[Sex]])</f>
        <v>Female</v>
      </c>
    </row>
    <row r="243" spans="1:29" x14ac:dyDescent="0.25">
      <c r="A243" t="s">
        <v>386</v>
      </c>
      <c r="B243">
        <v>10054</v>
      </c>
      <c r="C243" t="s">
        <v>502</v>
      </c>
      <c r="D243" t="s">
        <v>517</v>
      </c>
      <c r="E243">
        <v>10252</v>
      </c>
      <c r="F243" s="1">
        <v>41645</v>
      </c>
      <c r="G243" s="12">
        <v>60627</v>
      </c>
      <c r="H243" t="s">
        <v>468</v>
      </c>
      <c r="I243" s="13">
        <v>27368</v>
      </c>
      <c r="J243" t="s">
        <v>117</v>
      </c>
      <c r="K243" t="s">
        <v>24</v>
      </c>
      <c r="L243" t="s">
        <v>25</v>
      </c>
      <c r="M243" t="s">
        <v>22</v>
      </c>
      <c r="N243">
        <v>1886</v>
      </c>
      <c r="P243" t="s">
        <v>26</v>
      </c>
      <c r="Q243" t="s">
        <v>27</v>
      </c>
      <c r="R243" t="s">
        <v>181</v>
      </c>
      <c r="S243" t="s">
        <v>40</v>
      </c>
      <c r="T243">
        <v>5</v>
      </c>
      <c r="U243">
        <v>4</v>
      </c>
      <c r="V243" s="13">
        <v>43496</v>
      </c>
      <c r="W243" s="11">
        <v>8</v>
      </c>
      <c r="X243" s="18" t="str">
        <f>INDEX(Position!$B:$B,MATCH(C243,Position!$A:$A,0))</f>
        <v>Production Technician I</v>
      </c>
      <c r="Y243" s="18" t="str">
        <f>INDEX(Department!$B:$B,MATCH(D243,Department!$A:$A,0))</f>
        <v xml:space="preserve">Production        </v>
      </c>
      <c r="Z243" s="18" t="str">
        <f>INDEX(Manager!$B:$B,MATCH(E243,Manager!$A:$A,0))</f>
        <v>David Stanley</v>
      </c>
      <c r="AA243" s="18">
        <f ca="1">INT(($AH$1-HR_Data[[#This Row],[DOB]])/365.25)</f>
        <v>48</v>
      </c>
      <c r="AB243" s="18" t="str">
        <f ca="1">IF(HR_Data[[#This Row],[Age]]&lt;20,"Below 20",IF(HR_Data[[#This Row],[Age]]&lt;30,"20-29",IF(HR_Data[[#This Row],[Age]]&lt;50,"30-49",IF(HR_Data[[#This Row],[Age]]&lt;60,"50-59","60 and Above"))))</f>
        <v>30-49</v>
      </c>
      <c r="AC243" s="18" t="str">
        <f>PROPER(HR_Data[[#This Row],[Sex]])</f>
        <v>Female</v>
      </c>
    </row>
    <row r="244" spans="1:29" x14ac:dyDescent="0.25">
      <c r="A244" t="s">
        <v>387</v>
      </c>
      <c r="B244">
        <v>10065</v>
      </c>
      <c r="C244" t="s">
        <v>502</v>
      </c>
      <c r="D244" t="s">
        <v>517</v>
      </c>
      <c r="E244">
        <v>10196</v>
      </c>
      <c r="F244" s="1">
        <v>40637</v>
      </c>
      <c r="G244" s="12">
        <v>53180</v>
      </c>
      <c r="H244" t="s">
        <v>469</v>
      </c>
      <c r="I244" s="13">
        <v>31854</v>
      </c>
      <c r="J244" t="s">
        <v>23</v>
      </c>
      <c r="K244" t="s">
        <v>24</v>
      </c>
      <c r="L244" t="s">
        <v>25</v>
      </c>
      <c r="M244" t="s">
        <v>22</v>
      </c>
      <c r="N244">
        <v>2155</v>
      </c>
      <c r="O244" s="13">
        <v>43325</v>
      </c>
      <c r="P244" t="s">
        <v>70</v>
      </c>
      <c r="Q244" t="s">
        <v>36</v>
      </c>
      <c r="R244" t="s">
        <v>51</v>
      </c>
      <c r="S244" t="s">
        <v>40</v>
      </c>
      <c r="T244">
        <v>5</v>
      </c>
      <c r="U244">
        <v>5</v>
      </c>
      <c r="V244" s="13">
        <v>43283</v>
      </c>
      <c r="W244" s="11">
        <v>4</v>
      </c>
      <c r="X244" s="18" t="str">
        <f>INDEX(Position!$B:$B,MATCH(C244,Position!$A:$A,0))</f>
        <v>Production Technician I</v>
      </c>
      <c r="Y244" s="18" t="str">
        <f>INDEX(Department!$B:$B,MATCH(D244,Department!$A:$A,0))</f>
        <v xml:space="preserve">Production        </v>
      </c>
      <c r="Z244" s="18" t="str">
        <f>INDEX(Manager!$B:$B,MATCH(E244,Manager!$A:$A,0))</f>
        <v>Kissy Sullivan</v>
      </c>
      <c r="AA244" s="18">
        <f ca="1">INT(($AH$1-HR_Data[[#This Row],[DOB]])/365.25)</f>
        <v>36</v>
      </c>
      <c r="AB244" s="18" t="str">
        <f ca="1">IF(HR_Data[[#This Row],[Age]]&lt;20,"Below 20",IF(HR_Data[[#This Row],[Age]]&lt;30,"20-29",IF(HR_Data[[#This Row],[Age]]&lt;50,"30-49",IF(HR_Data[[#This Row],[Age]]&lt;60,"50-59","60 and Above"))))</f>
        <v>30-49</v>
      </c>
      <c r="AC244" s="18" t="str">
        <f>PROPER(HR_Data[[#This Row],[Sex]])</f>
        <v>Male</v>
      </c>
    </row>
    <row r="245" spans="1:29" x14ac:dyDescent="0.25">
      <c r="A245" t="s">
        <v>388</v>
      </c>
      <c r="B245">
        <v>10198</v>
      </c>
      <c r="C245" t="s">
        <v>494</v>
      </c>
      <c r="D245" t="s">
        <v>516</v>
      </c>
      <c r="E245">
        <v>10150</v>
      </c>
      <c r="F245" s="1">
        <v>41294</v>
      </c>
      <c r="G245" s="12">
        <v>140920</v>
      </c>
      <c r="H245" t="s">
        <v>469</v>
      </c>
      <c r="I245" s="13">
        <v>26759</v>
      </c>
      <c r="J245" t="s">
        <v>23</v>
      </c>
      <c r="K245" t="s">
        <v>24</v>
      </c>
      <c r="L245" t="s">
        <v>25</v>
      </c>
      <c r="M245" t="s">
        <v>22</v>
      </c>
      <c r="N245">
        <v>2481</v>
      </c>
      <c r="P245" t="s">
        <v>26</v>
      </c>
      <c r="Q245" t="s">
        <v>27</v>
      </c>
      <c r="R245" t="s">
        <v>39</v>
      </c>
      <c r="S245" t="s">
        <v>40</v>
      </c>
      <c r="T245">
        <v>3.6</v>
      </c>
      <c r="U245">
        <v>5</v>
      </c>
      <c r="V245" s="13">
        <v>43514</v>
      </c>
      <c r="W245" s="11">
        <v>13</v>
      </c>
      <c r="X245" s="18" t="str">
        <f>INDEX(Position!$B:$B,MATCH(C245,Position!$A:$A,0))</f>
        <v>IT Manager - DB</v>
      </c>
      <c r="Y245" s="18" t="str">
        <f>INDEX(Department!$B:$B,MATCH(D245,Department!$A:$A,0))</f>
        <v>IT/IS</v>
      </c>
      <c r="Z245" s="18" t="str">
        <f>INDEX(Manager!$B:$B,MATCH(E245,Manager!$A:$A,0))</f>
        <v>Jennifer Zamora</v>
      </c>
      <c r="AA245" s="18">
        <f ca="1">INT(($AH$1-HR_Data[[#This Row],[DOB]])/365.25)</f>
        <v>50</v>
      </c>
      <c r="AB245" s="18" t="str">
        <f ca="1">IF(HR_Data[[#This Row],[Age]]&lt;20,"Below 20",IF(HR_Data[[#This Row],[Age]]&lt;30,"20-29",IF(HR_Data[[#This Row],[Age]]&lt;50,"30-49",IF(HR_Data[[#This Row],[Age]]&lt;60,"50-59","60 and Above"))))</f>
        <v>50-59</v>
      </c>
      <c r="AC245" s="18" t="str">
        <f>PROPER(HR_Data[[#This Row],[Sex]])</f>
        <v>Male</v>
      </c>
    </row>
    <row r="246" spans="1:29" x14ac:dyDescent="0.25">
      <c r="A246" t="s">
        <v>390</v>
      </c>
      <c r="B246">
        <v>10222</v>
      </c>
      <c r="C246" t="s">
        <v>494</v>
      </c>
      <c r="D246" t="s">
        <v>516</v>
      </c>
      <c r="E246">
        <v>10150</v>
      </c>
      <c r="F246" s="1">
        <v>40917</v>
      </c>
      <c r="G246" s="12">
        <v>148999</v>
      </c>
      <c r="H246" t="s">
        <v>469</v>
      </c>
      <c r="I246" s="13">
        <v>23380</v>
      </c>
      <c r="J246" t="s">
        <v>48</v>
      </c>
      <c r="K246" t="s">
        <v>24</v>
      </c>
      <c r="L246" t="s">
        <v>63</v>
      </c>
      <c r="M246" t="s">
        <v>22</v>
      </c>
      <c r="N246">
        <v>1915</v>
      </c>
      <c r="O246" s="13">
        <v>42312</v>
      </c>
      <c r="P246" t="s">
        <v>43</v>
      </c>
      <c r="Q246" t="s">
        <v>36</v>
      </c>
      <c r="R246" t="s">
        <v>65</v>
      </c>
      <c r="S246" t="s">
        <v>40</v>
      </c>
      <c r="T246">
        <v>4.3</v>
      </c>
      <c r="U246">
        <v>4</v>
      </c>
      <c r="V246" s="13">
        <v>42008</v>
      </c>
      <c r="W246" s="11">
        <v>8</v>
      </c>
      <c r="X246" s="18" t="str">
        <f>INDEX(Position!$B:$B,MATCH(C246,Position!$A:$A,0))</f>
        <v>IT Manager - DB</v>
      </c>
      <c r="Y246" s="18" t="str">
        <f>INDEX(Department!$B:$B,MATCH(D246,Department!$A:$A,0))</f>
        <v>IT/IS</v>
      </c>
      <c r="Z246" s="18" t="str">
        <f>INDEX(Manager!$B:$B,MATCH(E246,Manager!$A:$A,0))</f>
        <v>Jennifer Zamora</v>
      </c>
      <c r="AA246" s="18">
        <f ca="1">INT(($AH$1-HR_Data[[#This Row],[DOB]])/365.25)</f>
        <v>59</v>
      </c>
      <c r="AB246" s="18" t="str">
        <f ca="1">IF(HR_Data[[#This Row],[Age]]&lt;20,"Below 20",IF(HR_Data[[#This Row],[Age]]&lt;30,"20-29",IF(HR_Data[[#This Row],[Age]]&lt;50,"30-49",IF(HR_Data[[#This Row],[Age]]&lt;60,"50-59","60 and Above"))))</f>
        <v>50-59</v>
      </c>
      <c r="AC246" s="18" t="str">
        <f>PROPER(HR_Data[[#This Row],[Sex]])</f>
        <v>Male</v>
      </c>
    </row>
    <row r="247" spans="1:29" x14ac:dyDescent="0.25">
      <c r="A247" t="s">
        <v>391</v>
      </c>
      <c r="B247">
        <v>10126</v>
      </c>
      <c r="C247" t="s">
        <v>507</v>
      </c>
      <c r="D247" t="s">
        <v>519</v>
      </c>
      <c r="E247">
        <v>10194</v>
      </c>
      <c r="F247" s="1">
        <v>41218</v>
      </c>
      <c r="G247" s="12">
        <v>86214</v>
      </c>
      <c r="H247" t="s">
        <v>468</v>
      </c>
      <c r="I247" s="13">
        <v>31617</v>
      </c>
      <c r="J247" t="s">
        <v>34</v>
      </c>
      <c r="K247" t="s">
        <v>24</v>
      </c>
      <c r="L247" t="s">
        <v>25</v>
      </c>
      <c r="M247" t="s">
        <v>22</v>
      </c>
      <c r="N247">
        <v>2132</v>
      </c>
      <c r="P247" t="s">
        <v>26</v>
      </c>
      <c r="Q247" t="s">
        <v>27</v>
      </c>
      <c r="R247" t="s">
        <v>39</v>
      </c>
      <c r="S247" t="s">
        <v>40</v>
      </c>
      <c r="T247">
        <v>4.2</v>
      </c>
      <c r="U247">
        <v>3</v>
      </c>
      <c r="V247" s="13">
        <v>43509</v>
      </c>
      <c r="W247" s="11">
        <v>2</v>
      </c>
      <c r="X247" s="18" t="str">
        <f>INDEX(Position!$B:$B,MATCH(C247,Position!$A:$A,0))</f>
        <v>Software Engineer</v>
      </c>
      <c r="Y247" s="18" t="str">
        <f>INDEX(Department!$B:$B,MATCH(D247,Department!$A:$A,0))</f>
        <v>Software Engineering</v>
      </c>
      <c r="Z247" s="18" t="str">
        <f>INDEX(Manager!$B:$B,MATCH(E247,Manager!$A:$A,0))</f>
        <v>Alex Sweetwater</v>
      </c>
      <c r="AA247" s="18">
        <f ca="1">INT(($AH$1-HR_Data[[#This Row],[DOB]])/365.25)</f>
        <v>37</v>
      </c>
      <c r="AB247" s="18" t="str">
        <f ca="1">IF(HR_Data[[#This Row],[Age]]&lt;20,"Below 20",IF(HR_Data[[#This Row],[Age]]&lt;30,"20-29",IF(HR_Data[[#This Row],[Age]]&lt;50,"30-49",IF(HR_Data[[#This Row],[Age]]&lt;60,"50-59","60 and Above"))))</f>
        <v>30-49</v>
      </c>
      <c r="AC247" s="18" t="str">
        <f>PROPER(HR_Data[[#This Row],[Sex]])</f>
        <v>Female</v>
      </c>
    </row>
    <row r="248" spans="1:29" x14ac:dyDescent="0.25">
      <c r="A248" t="s">
        <v>392</v>
      </c>
      <c r="B248">
        <v>10295</v>
      </c>
      <c r="C248" t="s">
        <v>502</v>
      </c>
      <c r="D248" t="s">
        <v>517</v>
      </c>
      <c r="E248">
        <v>10265</v>
      </c>
      <c r="F248" s="1">
        <v>42555</v>
      </c>
      <c r="G248" s="12">
        <v>47750</v>
      </c>
      <c r="H248" t="s">
        <v>468</v>
      </c>
      <c r="I248" s="13">
        <v>24995</v>
      </c>
      <c r="J248" t="s">
        <v>23</v>
      </c>
      <c r="K248" t="s">
        <v>24</v>
      </c>
      <c r="L248" t="s">
        <v>63</v>
      </c>
      <c r="M248" t="s">
        <v>22</v>
      </c>
      <c r="N248">
        <v>1801</v>
      </c>
      <c r="P248" t="s">
        <v>26</v>
      </c>
      <c r="Q248" t="s">
        <v>27</v>
      </c>
      <c r="R248" t="s">
        <v>65</v>
      </c>
      <c r="S248" t="s">
        <v>98</v>
      </c>
      <c r="T248">
        <v>2.6</v>
      </c>
      <c r="U248">
        <v>4</v>
      </c>
      <c r="V248" s="13">
        <v>43514</v>
      </c>
      <c r="W248" s="11">
        <v>4</v>
      </c>
      <c r="X248" s="18" t="str">
        <f>INDEX(Position!$B:$B,MATCH(C248,Position!$A:$A,0))</f>
        <v>Production Technician I</v>
      </c>
      <c r="Y248" s="18" t="str">
        <f>INDEX(Department!$B:$B,MATCH(D248,Department!$A:$A,0))</f>
        <v xml:space="preserve">Production        </v>
      </c>
      <c r="Z248" s="18" t="str">
        <f>INDEX(Manager!$B:$B,MATCH(E248,Manager!$A:$A,0))</f>
        <v>Kelley Spirea</v>
      </c>
      <c r="AA248" s="18">
        <f ca="1">INT(($AH$1-HR_Data[[#This Row],[DOB]])/365.25)</f>
        <v>55</v>
      </c>
      <c r="AB248" s="18" t="str">
        <f ca="1">IF(HR_Data[[#This Row],[Age]]&lt;20,"Below 20",IF(HR_Data[[#This Row],[Age]]&lt;30,"20-29",IF(HR_Data[[#This Row],[Age]]&lt;50,"30-49",IF(HR_Data[[#This Row],[Age]]&lt;60,"50-59","60 and Above"))))</f>
        <v>50-59</v>
      </c>
      <c r="AC248" s="18" t="str">
        <f>PROPER(HR_Data[[#This Row],[Sex]])</f>
        <v>Female</v>
      </c>
    </row>
    <row r="249" spans="1:29" x14ac:dyDescent="0.25">
      <c r="A249" t="s">
        <v>393</v>
      </c>
      <c r="B249">
        <v>10260</v>
      </c>
      <c r="C249" t="s">
        <v>502</v>
      </c>
      <c r="D249" t="s">
        <v>517</v>
      </c>
      <c r="E249">
        <v>10026</v>
      </c>
      <c r="F249" s="1">
        <v>39818</v>
      </c>
      <c r="G249" s="12">
        <v>46428</v>
      </c>
      <c r="H249" t="s">
        <v>469</v>
      </c>
      <c r="I249" s="13">
        <v>27384</v>
      </c>
      <c r="J249" t="s">
        <v>23</v>
      </c>
      <c r="K249" t="s">
        <v>24</v>
      </c>
      <c r="L249" t="s">
        <v>25</v>
      </c>
      <c r="M249" t="s">
        <v>22</v>
      </c>
      <c r="N249">
        <v>2148</v>
      </c>
      <c r="O249" s="13">
        <v>43311</v>
      </c>
      <c r="P249" t="s">
        <v>142</v>
      </c>
      <c r="Q249" t="s">
        <v>36</v>
      </c>
      <c r="R249" t="s">
        <v>51</v>
      </c>
      <c r="S249" t="s">
        <v>40</v>
      </c>
      <c r="T249">
        <v>4.5999999999999996</v>
      </c>
      <c r="U249">
        <v>5</v>
      </c>
      <c r="V249" s="13">
        <v>43136</v>
      </c>
      <c r="W249" s="11">
        <v>7</v>
      </c>
      <c r="X249" s="18" t="str">
        <f>INDEX(Position!$B:$B,MATCH(C249,Position!$A:$A,0))</f>
        <v>Production Technician I</v>
      </c>
      <c r="Y249" s="18" t="str">
        <f>INDEX(Department!$B:$B,MATCH(D249,Department!$A:$A,0))</f>
        <v xml:space="preserve">Production        </v>
      </c>
      <c r="Z249" s="18" t="str">
        <f>INDEX(Manager!$B:$B,MATCH(E249,Manager!$A:$A,0))</f>
        <v>Michael Albert</v>
      </c>
      <c r="AA249" s="18">
        <f ca="1">INT(($AH$1-HR_Data[[#This Row],[DOB]])/365.25)</f>
        <v>48</v>
      </c>
      <c r="AB249" s="18" t="str">
        <f ca="1">IF(HR_Data[[#This Row],[Age]]&lt;20,"Below 20",IF(HR_Data[[#This Row],[Age]]&lt;30,"20-29",IF(HR_Data[[#This Row],[Age]]&lt;50,"30-49",IF(HR_Data[[#This Row],[Age]]&lt;60,"50-59","60 and Above"))))</f>
        <v>30-49</v>
      </c>
      <c r="AC249" s="18" t="str">
        <f>PROPER(HR_Data[[#This Row],[Sex]])</f>
        <v>Male</v>
      </c>
    </row>
    <row r="250" spans="1:29" x14ac:dyDescent="0.25">
      <c r="A250" t="s">
        <v>394</v>
      </c>
      <c r="B250">
        <v>10233</v>
      </c>
      <c r="C250" t="s">
        <v>503</v>
      </c>
      <c r="D250" t="s">
        <v>517</v>
      </c>
      <c r="E250">
        <v>10265</v>
      </c>
      <c r="F250" s="1">
        <v>40420</v>
      </c>
      <c r="G250" s="12">
        <v>57975</v>
      </c>
      <c r="H250" t="s">
        <v>469</v>
      </c>
      <c r="I250" s="13">
        <v>31528</v>
      </c>
      <c r="J250" t="s">
        <v>34</v>
      </c>
      <c r="K250" t="s">
        <v>24</v>
      </c>
      <c r="L250" t="s">
        <v>25</v>
      </c>
      <c r="M250" t="s">
        <v>22</v>
      </c>
      <c r="N250">
        <v>2062</v>
      </c>
      <c r="P250" t="s">
        <v>26</v>
      </c>
      <c r="Q250" t="s">
        <v>27</v>
      </c>
      <c r="R250" t="s">
        <v>97</v>
      </c>
      <c r="S250" t="s">
        <v>40</v>
      </c>
      <c r="T250">
        <v>4.0999999999999996</v>
      </c>
      <c r="U250">
        <v>3</v>
      </c>
      <c r="V250" s="13">
        <v>43475</v>
      </c>
      <c r="W250" s="11">
        <v>13</v>
      </c>
      <c r="X250" s="18" t="str">
        <f>INDEX(Position!$B:$B,MATCH(C250,Position!$A:$A,0))</f>
        <v>Production Technician II</v>
      </c>
      <c r="Y250" s="18" t="str">
        <f>INDEX(Department!$B:$B,MATCH(D250,Department!$A:$A,0))</f>
        <v xml:space="preserve">Production        </v>
      </c>
      <c r="Z250" s="18" t="str">
        <f>INDEX(Manager!$B:$B,MATCH(E250,Manager!$A:$A,0))</f>
        <v>Kelley Spirea</v>
      </c>
      <c r="AA250" s="18">
        <f ca="1">INT(($AH$1-HR_Data[[#This Row],[DOB]])/365.25)</f>
        <v>37</v>
      </c>
      <c r="AB250" s="18" t="str">
        <f ca="1">IF(HR_Data[[#This Row],[Age]]&lt;20,"Below 20",IF(HR_Data[[#This Row],[Age]]&lt;30,"20-29",IF(HR_Data[[#This Row],[Age]]&lt;50,"30-49",IF(HR_Data[[#This Row],[Age]]&lt;60,"50-59","60 and Above"))))</f>
        <v>30-49</v>
      </c>
      <c r="AC250" s="18" t="str">
        <f>PROPER(HR_Data[[#This Row],[Sex]])</f>
        <v>Male</v>
      </c>
    </row>
    <row r="251" spans="1:29" x14ac:dyDescent="0.25">
      <c r="A251" t="s">
        <v>395</v>
      </c>
      <c r="B251">
        <v>10229</v>
      </c>
      <c r="C251" t="s">
        <v>487</v>
      </c>
      <c r="D251" t="s">
        <v>516</v>
      </c>
      <c r="E251">
        <v>10084</v>
      </c>
      <c r="F251" s="1">
        <v>42009</v>
      </c>
      <c r="G251" s="12">
        <v>88527</v>
      </c>
      <c r="H251" t="s">
        <v>469</v>
      </c>
      <c r="I251" s="13">
        <v>32128</v>
      </c>
      <c r="J251" t="s">
        <v>48</v>
      </c>
      <c r="K251" t="s">
        <v>24</v>
      </c>
      <c r="L251" t="s">
        <v>63</v>
      </c>
      <c r="M251" t="s">
        <v>22</v>
      </c>
      <c r="N251">
        <v>2452</v>
      </c>
      <c r="O251" s="13">
        <v>42308</v>
      </c>
      <c r="P251" t="s">
        <v>43</v>
      </c>
      <c r="Q251" t="s">
        <v>36</v>
      </c>
      <c r="R251" t="s">
        <v>30</v>
      </c>
      <c r="S251" t="s">
        <v>40</v>
      </c>
      <c r="T251">
        <v>4.2</v>
      </c>
      <c r="U251">
        <v>3</v>
      </c>
      <c r="V251" s="13">
        <v>42114</v>
      </c>
      <c r="W251" s="11">
        <v>2</v>
      </c>
      <c r="X251" s="18" t="str">
        <f>INDEX(Position!$B:$B,MATCH(C251,Position!$A:$A,0))</f>
        <v xml:space="preserve">Data Analyst </v>
      </c>
      <c r="Y251" s="18" t="str">
        <f>INDEX(Department!$B:$B,MATCH(D251,Department!$A:$A,0))</f>
        <v>IT/IS</v>
      </c>
      <c r="Z251" s="18" t="str">
        <f>INDEX(Manager!$B:$B,MATCH(E251,Manager!$A:$A,0))</f>
        <v>Simon Roup</v>
      </c>
      <c r="AA251" s="18">
        <f ca="1">INT(($AH$1-HR_Data[[#This Row],[DOB]])/365.25)</f>
        <v>35</v>
      </c>
      <c r="AB251" s="18" t="str">
        <f ca="1">IF(HR_Data[[#This Row],[Age]]&lt;20,"Below 20",IF(HR_Data[[#This Row],[Age]]&lt;30,"20-29",IF(HR_Data[[#This Row],[Age]]&lt;50,"30-49",IF(HR_Data[[#This Row],[Age]]&lt;60,"50-59","60 and Above"))))</f>
        <v>30-49</v>
      </c>
      <c r="AC251" s="18" t="str">
        <f>PROPER(HR_Data[[#This Row],[Sex]])</f>
        <v>Male</v>
      </c>
    </row>
    <row r="252" spans="1:29" x14ac:dyDescent="0.25">
      <c r="A252" t="s">
        <v>397</v>
      </c>
      <c r="B252">
        <v>10169</v>
      </c>
      <c r="C252" t="s">
        <v>502</v>
      </c>
      <c r="D252" t="s">
        <v>517</v>
      </c>
      <c r="E252">
        <v>10088</v>
      </c>
      <c r="F252" s="1">
        <v>41911</v>
      </c>
      <c r="G252" s="12">
        <v>56147</v>
      </c>
      <c r="H252" t="s">
        <v>468</v>
      </c>
      <c r="I252" s="13">
        <v>32334</v>
      </c>
      <c r="J252" t="s">
        <v>34</v>
      </c>
      <c r="K252" t="s">
        <v>24</v>
      </c>
      <c r="L252" t="s">
        <v>63</v>
      </c>
      <c r="M252" t="s">
        <v>22</v>
      </c>
      <c r="N252">
        <v>2154</v>
      </c>
      <c r="P252" t="s">
        <v>26</v>
      </c>
      <c r="Q252" t="s">
        <v>27</v>
      </c>
      <c r="R252" t="s">
        <v>30</v>
      </c>
      <c r="S252" t="s">
        <v>40</v>
      </c>
      <c r="T252">
        <v>3.51</v>
      </c>
      <c r="U252">
        <v>3</v>
      </c>
      <c r="V252" s="13">
        <v>43514</v>
      </c>
      <c r="W252" s="11">
        <v>2</v>
      </c>
      <c r="X252" s="18" t="str">
        <f>INDEX(Position!$B:$B,MATCH(C252,Position!$A:$A,0))</f>
        <v>Production Technician I</v>
      </c>
      <c r="Y252" s="18" t="str">
        <f>INDEX(Department!$B:$B,MATCH(D252,Department!$A:$A,0))</f>
        <v xml:space="preserve">Production        </v>
      </c>
      <c r="Z252" s="18" t="str">
        <f>INDEX(Manager!$B:$B,MATCH(E252,Manager!$A:$A,0))</f>
        <v>Elijiah Gray</v>
      </c>
      <c r="AA252" s="18">
        <f ca="1">INT(($AH$1-HR_Data[[#This Row],[DOB]])/365.25)</f>
        <v>35</v>
      </c>
      <c r="AB252" s="18" t="str">
        <f ca="1">IF(HR_Data[[#This Row],[Age]]&lt;20,"Below 20",IF(HR_Data[[#This Row],[Age]]&lt;30,"20-29",IF(HR_Data[[#This Row],[Age]]&lt;50,"30-49",IF(HR_Data[[#This Row],[Age]]&lt;60,"50-59","60 and Above"))))</f>
        <v>30-49</v>
      </c>
      <c r="AC252" s="18" t="str">
        <f>PROPER(HR_Data[[#This Row],[Sex]])</f>
        <v>Female</v>
      </c>
    </row>
    <row r="253" spans="1:29" x14ac:dyDescent="0.25">
      <c r="A253" t="s">
        <v>398</v>
      </c>
      <c r="B253">
        <v>10071</v>
      </c>
      <c r="C253" t="s">
        <v>502</v>
      </c>
      <c r="D253" t="s">
        <v>517</v>
      </c>
      <c r="E253">
        <v>10069</v>
      </c>
      <c r="F253" s="1">
        <v>41547</v>
      </c>
      <c r="G253" s="12">
        <v>50923</v>
      </c>
      <c r="H253" t="s">
        <v>468</v>
      </c>
      <c r="I253" s="13">
        <v>27463</v>
      </c>
      <c r="J253" t="s">
        <v>23</v>
      </c>
      <c r="K253" t="s">
        <v>24</v>
      </c>
      <c r="L253" t="s">
        <v>92</v>
      </c>
      <c r="M253" t="s">
        <v>22</v>
      </c>
      <c r="N253">
        <v>2191</v>
      </c>
      <c r="P253" t="s">
        <v>26</v>
      </c>
      <c r="Q253" t="s">
        <v>27</v>
      </c>
      <c r="R253" t="s">
        <v>51</v>
      </c>
      <c r="S253" t="s">
        <v>40</v>
      </c>
      <c r="T253">
        <v>5</v>
      </c>
      <c r="U253">
        <v>5</v>
      </c>
      <c r="V253" s="13">
        <v>43502</v>
      </c>
      <c r="W253" s="11">
        <v>14</v>
      </c>
      <c r="X253" s="18" t="str">
        <f>INDEX(Position!$B:$B,MATCH(C253,Position!$A:$A,0))</f>
        <v>Production Technician I</v>
      </c>
      <c r="Y253" s="18" t="str">
        <f>INDEX(Department!$B:$B,MATCH(D253,Department!$A:$A,0))</f>
        <v xml:space="preserve">Production        </v>
      </c>
      <c r="Z253" s="18" t="str">
        <f>INDEX(Manager!$B:$B,MATCH(E253,Manager!$A:$A,0))</f>
        <v>Webster Butler</v>
      </c>
      <c r="AA253" s="18">
        <f ca="1">INT(($AH$1-HR_Data[[#This Row],[DOB]])/365.25)</f>
        <v>48</v>
      </c>
      <c r="AB253" s="18" t="str">
        <f ca="1">IF(HR_Data[[#This Row],[Age]]&lt;20,"Below 20",IF(HR_Data[[#This Row],[Age]]&lt;30,"20-29",IF(HR_Data[[#This Row],[Age]]&lt;50,"30-49",IF(HR_Data[[#This Row],[Age]]&lt;60,"50-59","60 and Above"))))</f>
        <v>30-49</v>
      </c>
      <c r="AC253" s="18" t="str">
        <f>PROPER(HR_Data[[#This Row],[Sex]])</f>
        <v>Female</v>
      </c>
    </row>
    <row r="254" spans="1:29" x14ac:dyDescent="0.25">
      <c r="A254" t="s">
        <v>399</v>
      </c>
      <c r="B254">
        <v>10179</v>
      </c>
      <c r="C254" t="s">
        <v>498</v>
      </c>
      <c r="D254" t="s">
        <v>516</v>
      </c>
      <c r="E254">
        <v>10250</v>
      </c>
      <c r="F254" s="1">
        <v>41912</v>
      </c>
      <c r="G254" s="12">
        <v>50750</v>
      </c>
      <c r="H254" t="s">
        <v>468</v>
      </c>
      <c r="I254" s="13">
        <v>29690</v>
      </c>
      <c r="J254" t="s">
        <v>34</v>
      </c>
      <c r="K254" t="s">
        <v>24</v>
      </c>
      <c r="L254" t="s">
        <v>25</v>
      </c>
      <c r="M254" t="s">
        <v>22</v>
      </c>
      <c r="N254">
        <v>1773</v>
      </c>
      <c r="P254" t="s">
        <v>26</v>
      </c>
      <c r="Q254" t="s">
        <v>27</v>
      </c>
      <c r="R254" t="s">
        <v>30</v>
      </c>
      <c r="S254" t="s">
        <v>40</v>
      </c>
      <c r="T254">
        <v>3.31</v>
      </c>
      <c r="U254">
        <v>3</v>
      </c>
      <c r="V254" s="13">
        <v>43472</v>
      </c>
      <c r="W254" s="11">
        <v>7</v>
      </c>
      <c r="X254" s="18" t="str">
        <f>INDEX(Position!$B:$B,MATCH(C254,Position!$A:$A,0))</f>
        <v>Network Engineer</v>
      </c>
      <c r="Y254" s="18" t="str">
        <f>INDEX(Department!$B:$B,MATCH(D254,Department!$A:$A,0))</f>
        <v>IT/IS</v>
      </c>
      <c r="Z254" s="18" t="str">
        <f>INDEX(Manager!$B:$B,MATCH(E254,Manager!$A:$A,0))</f>
        <v>Peter Monroe</v>
      </c>
      <c r="AA254" s="18">
        <f ca="1">INT(($AH$1-HR_Data[[#This Row],[DOB]])/365.25)</f>
        <v>42</v>
      </c>
      <c r="AB254" s="18" t="str">
        <f ca="1">IF(HR_Data[[#This Row],[Age]]&lt;20,"Below 20",IF(HR_Data[[#This Row],[Age]]&lt;30,"20-29",IF(HR_Data[[#This Row],[Age]]&lt;50,"30-49",IF(HR_Data[[#This Row],[Age]]&lt;60,"50-59","60 and Above"))))</f>
        <v>30-49</v>
      </c>
      <c r="AC254" s="18" t="str">
        <f>PROPER(HR_Data[[#This Row],[Sex]])</f>
        <v>Female</v>
      </c>
    </row>
    <row r="255" spans="1:29" x14ac:dyDescent="0.25">
      <c r="A255" t="s">
        <v>400</v>
      </c>
      <c r="B255">
        <v>10091</v>
      </c>
      <c r="C255" t="s">
        <v>502</v>
      </c>
      <c r="D255" t="s">
        <v>517</v>
      </c>
      <c r="E255">
        <v>10002</v>
      </c>
      <c r="F255" s="1">
        <v>41505</v>
      </c>
      <c r="G255" s="12">
        <v>52087</v>
      </c>
      <c r="H255" t="s">
        <v>468</v>
      </c>
      <c r="I255" s="13">
        <v>31283</v>
      </c>
      <c r="J255" t="s">
        <v>34</v>
      </c>
      <c r="K255" t="s">
        <v>24</v>
      </c>
      <c r="L255" t="s">
        <v>25</v>
      </c>
      <c r="M255" t="s">
        <v>22</v>
      </c>
      <c r="N255">
        <v>2149</v>
      </c>
      <c r="P255" t="s">
        <v>26</v>
      </c>
      <c r="Q255" t="s">
        <v>27</v>
      </c>
      <c r="R255" t="s">
        <v>30</v>
      </c>
      <c r="S255" t="s">
        <v>40</v>
      </c>
      <c r="T255">
        <v>4.8099999999999996</v>
      </c>
      <c r="U255">
        <v>4</v>
      </c>
      <c r="V255" s="13">
        <v>43511</v>
      </c>
      <c r="W255" s="11">
        <v>15</v>
      </c>
      <c r="X255" s="18" t="str">
        <f>INDEX(Position!$B:$B,MATCH(C255,Position!$A:$A,0))</f>
        <v>Production Technician I</v>
      </c>
      <c r="Y255" s="18" t="str">
        <f>INDEX(Department!$B:$B,MATCH(D255,Department!$A:$A,0))</f>
        <v xml:space="preserve">Production        </v>
      </c>
      <c r="Z255" s="18" t="str">
        <f>INDEX(Manager!$B:$B,MATCH(E255,Manager!$A:$A,0))</f>
        <v>Amy Dunn</v>
      </c>
      <c r="AA255" s="18">
        <f ca="1">INT(($AH$1-HR_Data[[#This Row],[DOB]])/365.25)</f>
        <v>37</v>
      </c>
      <c r="AB255" s="18" t="str">
        <f ca="1">IF(HR_Data[[#This Row],[Age]]&lt;20,"Below 20",IF(HR_Data[[#This Row],[Age]]&lt;30,"20-29",IF(HR_Data[[#This Row],[Age]]&lt;50,"30-49",IF(HR_Data[[#This Row],[Age]]&lt;60,"50-59","60 and Above"))))</f>
        <v>30-49</v>
      </c>
      <c r="AC255" s="18" t="str">
        <f>PROPER(HR_Data[[#This Row],[Sex]])</f>
        <v>Female</v>
      </c>
    </row>
    <row r="256" spans="1:29" x14ac:dyDescent="0.25">
      <c r="A256" t="s">
        <v>401</v>
      </c>
      <c r="B256">
        <v>10178</v>
      </c>
      <c r="C256" t="s">
        <v>486</v>
      </c>
      <c r="D256" t="s">
        <v>516</v>
      </c>
      <c r="E256">
        <v>10084</v>
      </c>
      <c r="F256" s="1">
        <v>42009</v>
      </c>
      <c r="G256" s="12">
        <v>87826</v>
      </c>
      <c r="H256" t="s">
        <v>469</v>
      </c>
      <c r="I256" s="13">
        <v>25607</v>
      </c>
      <c r="J256" t="s">
        <v>34</v>
      </c>
      <c r="K256" t="s">
        <v>24</v>
      </c>
      <c r="L256" t="s">
        <v>25</v>
      </c>
      <c r="M256" t="s">
        <v>22</v>
      </c>
      <c r="N256">
        <v>2110</v>
      </c>
      <c r="P256" t="s">
        <v>26</v>
      </c>
      <c r="Q256" t="s">
        <v>27</v>
      </c>
      <c r="R256" t="s">
        <v>61</v>
      </c>
      <c r="S256" t="s">
        <v>40</v>
      </c>
      <c r="T256">
        <v>3.32</v>
      </c>
      <c r="U256">
        <v>3</v>
      </c>
      <c r="V256" s="13">
        <v>43479</v>
      </c>
      <c r="W256" s="11">
        <v>16</v>
      </c>
      <c r="X256" s="18" t="str">
        <f>INDEX(Position!$B:$B,MATCH(C256,Position!$A:$A,0))</f>
        <v>Data Analyst</v>
      </c>
      <c r="Y256" s="18" t="str">
        <f>INDEX(Department!$B:$B,MATCH(D256,Department!$A:$A,0))</f>
        <v>IT/IS</v>
      </c>
      <c r="Z256" s="18" t="str">
        <f>INDEX(Manager!$B:$B,MATCH(E256,Manager!$A:$A,0))</f>
        <v>Simon Roup</v>
      </c>
      <c r="AA256" s="18">
        <f ca="1">INT(($AH$1-HR_Data[[#This Row],[DOB]])/365.25)</f>
        <v>53</v>
      </c>
      <c r="AB256" s="18" t="str">
        <f ca="1">IF(HR_Data[[#This Row],[Age]]&lt;20,"Below 20",IF(HR_Data[[#This Row],[Age]]&lt;30,"20-29",IF(HR_Data[[#This Row],[Age]]&lt;50,"30-49",IF(HR_Data[[#This Row],[Age]]&lt;60,"50-59","60 and Above"))))</f>
        <v>50-59</v>
      </c>
      <c r="AC256" s="18" t="str">
        <f>PROPER(HR_Data[[#This Row],[Sex]])</f>
        <v>Male</v>
      </c>
    </row>
    <row r="257" spans="1:29" x14ac:dyDescent="0.25">
      <c r="A257" t="s">
        <v>402</v>
      </c>
      <c r="B257">
        <v>10039</v>
      </c>
      <c r="C257" t="s">
        <v>481</v>
      </c>
      <c r="D257" t="s">
        <v>514</v>
      </c>
      <c r="E257">
        <v>10081</v>
      </c>
      <c r="F257" s="1">
        <v>42125</v>
      </c>
      <c r="G257" s="12">
        <v>51920</v>
      </c>
      <c r="H257" t="s">
        <v>468</v>
      </c>
      <c r="I257" s="13">
        <v>32282</v>
      </c>
      <c r="J257" t="s">
        <v>23</v>
      </c>
      <c r="K257" t="s">
        <v>24</v>
      </c>
      <c r="L257" t="s">
        <v>25</v>
      </c>
      <c r="M257" t="s">
        <v>22</v>
      </c>
      <c r="N257">
        <v>2330</v>
      </c>
      <c r="P257" t="s">
        <v>26</v>
      </c>
      <c r="Q257" t="s">
        <v>27</v>
      </c>
      <c r="R257" t="s">
        <v>181</v>
      </c>
      <c r="S257" t="s">
        <v>40</v>
      </c>
      <c r="T257">
        <v>5</v>
      </c>
      <c r="U257">
        <v>3</v>
      </c>
      <c r="V257" s="13">
        <v>43480</v>
      </c>
      <c r="W257" s="11">
        <v>2</v>
      </c>
      <c r="X257" s="18" t="str">
        <f>INDEX(Position!$B:$B,MATCH(C257,Position!$A:$A,0))</f>
        <v>Administrative Assistant</v>
      </c>
      <c r="Y257" s="18" t="str">
        <f>INDEX(Department!$B:$B,MATCH(D257,Department!$A:$A,0))</f>
        <v>Admin Offices</v>
      </c>
      <c r="Z257" s="18" t="str">
        <f>INDEX(Manager!$B:$B,MATCH(E257,Manager!$A:$A,0))</f>
        <v>Brandon R. LeBlanc</v>
      </c>
      <c r="AA257" s="18">
        <f ca="1">INT(($AH$1-HR_Data[[#This Row],[DOB]])/365.25)</f>
        <v>35</v>
      </c>
      <c r="AB257" s="18" t="str">
        <f ca="1">IF(HR_Data[[#This Row],[Age]]&lt;20,"Below 20",IF(HR_Data[[#This Row],[Age]]&lt;30,"20-29",IF(HR_Data[[#This Row],[Age]]&lt;50,"30-49",IF(HR_Data[[#This Row],[Age]]&lt;60,"50-59","60 and Above"))))</f>
        <v>30-49</v>
      </c>
      <c r="AC257" s="18" t="str">
        <f>PROPER(HR_Data[[#This Row],[Sex]])</f>
        <v>Female</v>
      </c>
    </row>
    <row r="258" spans="1:29" x14ac:dyDescent="0.25">
      <c r="A258" t="s">
        <v>403</v>
      </c>
      <c r="B258">
        <v>10095</v>
      </c>
      <c r="C258" t="s">
        <v>503</v>
      </c>
      <c r="D258" t="s">
        <v>517</v>
      </c>
      <c r="E258">
        <v>10026</v>
      </c>
      <c r="F258" s="1">
        <v>40112</v>
      </c>
      <c r="G258" s="12">
        <v>63878</v>
      </c>
      <c r="H258" t="s">
        <v>468</v>
      </c>
      <c r="I258" s="13">
        <v>32106</v>
      </c>
      <c r="J258" t="s">
        <v>23</v>
      </c>
      <c r="K258" t="s">
        <v>24</v>
      </c>
      <c r="L258" t="s">
        <v>25</v>
      </c>
      <c r="M258" t="s">
        <v>22</v>
      </c>
      <c r="N258">
        <v>1851</v>
      </c>
      <c r="O258" s="13">
        <v>42102</v>
      </c>
      <c r="P258" t="s">
        <v>275</v>
      </c>
      <c r="Q258" t="s">
        <v>36</v>
      </c>
      <c r="R258" t="s">
        <v>97</v>
      </c>
      <c r="S258" t="s">
        <v>40</v>
      </c>
      <c r="T258">
        <v>4.68</v>
      </c>
      <c r="U258">
        <v>4</v>
      </c>
      <c r="V258" s="13">
        <v>42096</v>
      </c>
      <c r="W258" s="11">
        <v>20</v>
      </c>
      <c r="X258" s="18" t="str">
        <f>INDEX(Position!$B:$B,MATCH(C258,Position!$A:$A,0))</f>
        <v>Production Technician II</v>
      </c>
      <c r="Y258" s="18" t="str">
        <f>INDEX(Department!$B:$B,MATCH(D258,Department!$A:$A,0))</f>
        <v xml:space="preserve">Production        </v>
      </c>
      <c r="Z258" s="18" t="str">
        <f>INDEX(Manager!$B:$B,MATCH(E258,Manager!$A:$A,0))</f>
        <v>Michael Albert</v>
      </c>
      <c r="AA258" s="18">
        <f ca="1">INT(($AH$1-HR_Data[[#This Row],[DOB]])/365.25)</f>
        <v>35</v>
      </c>
      <c r="AB258" s="18" t="str">
        <f ca="1">IF(HR_Data[[#This Row],[Age]]&lt;20,"Below 20",IF(HR_Data[[#This Row],[Age]]&lt;30,"20-29",IF(HR_Data[[#This Row],[Age]]&lt;50,"30-49",IF(HR_Data[[#This Row],[Age]]&lt;60,"50-59","60 and Above"))))</f>
        <v>30-49</v>
      </c>
      <c r="AC258" s="18" t="str">
        <f>PROPER(HR_Data[[#This Row],[Sex]])</f>
        <v>Female</v>
      </c>
    </row>
    <row r="259" spans="1:29" x14ac:dyDescent="0.25">
      <c r="A259" t="s">
        <v>404</v>
      </c>
      <c r="B259">
        <v>10027</v>
      </c>
      <c r="C259" t="s">
        <v>503</v>
      </c>
      <c r="D259" t="s">
        <v>517</v>
      </c>
      <c r="E259">
        <v>10088</v>
      </c>
      <c r="F259" s="1">
        <v>41911</v>
      </c>
      <c r="G259" s="12">
        <v>60656</v>
      </c>
      <c r="H259" t="s">
        <v>469</v>
      </c>
      <c r="I259" s="13">
        <v>23314</v>
      </c>
      <c r="J259" t="s">
        <v>23</v>
      </c>
      <c r="K259" t="s">
        <v>24</v>
      </c>
      <c r="L259" t="s">
        <v>25</v>
      </c>
      <c r="M259" t="s">
        <v>22</v>
      </c>
      <c r="N259">
        <v>2045</v>
      </c>
      <c r="P259" t="s">
        <v>26</v>
      </c>
      <c r="Q259" t="s">
        <v>27</v>
      </c>
      <c r="R259" t="s">
        <v>39</v>
      </c>
      <c r="S259" t="s">
        <v>31</v>
      </c>
      <c r="T259">
        <v>4.3</v>
      </c>
      <c r="U259">
        <v>3</v>
      </c>
      <c r="V259" s="13">
        <v>43493</v>
      </c>
      <c r="W259" s="11">
        <v>4</v>
      </c>
      <c r="X259" s="18" t="str">
        <f>INDEX(Position!$B:$B,MATCH(C259,Position!$A:$A,0))</f>
        <v>Production Technician II</v>
      </c>
      <c r="Y259" s="18" t="str">
        <f>INDEX(Department!$B:$B,MATCH(D259,Department!$A:$A,0))</f>
        <v xml:space="preserve">Production        </v>
      </c>
      <c r="Z259" s="18" t="str">
        <f>INDEX(Manager!$B:$B,MATCH(E259,Manager!$A:$A,0))</f>
        <v>Elijiah Gray</v>
      </c>
      <c r="AA259" s="18">
        <f ca="1">INT(($AH$1-HR_Data[[#This Row],[DOB]])/365.25)</f>
        <v>59</v>
      </c>
      <c r="AB259" s="18" t="str">
        <f ca="1">IF(HR_Data[[#This Row],[Age]]&lt;20,"Below 20",IF(HR_Data[[#This Row],[Age]]&lt;30,"20-29",IF(HR_Data[[#This Row],[Age]]&lt;50,"30-49",IF(HR_Data[[#This Row],[Age]]&lt;60,"50-59","60 and Above"))))</f>
        <v>50-59</v>
      </c>
      <c r="AC259" s="18" t="str">
        <f>PROPER(HR_Data[[#This Row],[Sex]])</f>
        <v>Male</v>
      </c>
    </row>
    <row r="260" spans="1:29" x14ac:dyDescent="0.25">
      <c r="A260" t="s">
        <v>405</v>
      </c>
      <c r="B260">
        <v>10291</v>
      </c>
      <c r="C260" t="s">
        <v>504</v>
      </c>
      <c r="D260" t="s">
        <v>518</v>
      </c>
      <c r="E260">
        <v>10099</v>
      </c>
      <c r="F260" s="1">
        <v>41777</v>
      </c>
      <c r="G260" s="12">
        <v>72992</v>
      </c>
      <c r="H260" t="s">
        <v>469</v>
      </c>
      <c r="I260" s="13">
        <v>30910</v>
      </c>
      <c r="J260" t="s">
        <v>48</v>
      </c>
      <c r="K260" t="s">
        <v>24</v>
      </c>
      <c r="L260" t="s">
        <v>63</v>
      </c>
      <c r="M260" t="s">
        <v>22</v>
      </c>
      <c r="N260">
        <v>1886</v>
      </c>
      <c r="P260" t="s">
        <v>26</v>
      </c>
      <c r="Q260" t="s">
        <v>27</v>
      </c>
      <c r="R260" t="s">
        <v>65</v>
      </c>
      <c r="S260" t="s">
        <v>98</v>
      </c>
      <c r="T260">
        <v>2.4</v>
      </c>
      <c r="U260">
        <v>4</v>
      </c>
      <c r="V260" s="13">
        <v>43481</v>
      </c>
      <c r="W260" s="11">
        <v>16</v>
      </c>
      <c r="X260" s="18" t="str">
        <f>INDEX(Position!$B:$B,MATCH(C260,Position!$A:$A,0))</f>
        <v>Sales Manager</v>
      </c>
      <c r="Y260" s="18" t="str">
        <f>INDEX(Department!$B:$B,MATCH(D260,Department!$A:$A,0))</f>
        <v>Sales</v>
      </c>
      <c r="Z260" s="18" t="str">
        <f>INDEX(Manager!$B:$B,MATCH(E260,Manager!$A:$A,0))</f>
        <v>Debra Houlihan</v>
      </c>
      <c r="AA260" s="18">
        <f ca="1">INT(($AH$1-HR_Data[[#This Row],[DOB]])/365.25)</f>
        <v>38</v>
      </c>
      <c r="AB260" s="18" t="str">
        <f ca="1">IF(HR_Data[[#This Row],[Age]]&lt;20,"Below 20",IF(HR_Data[[#This Row],[Age]]&lt;30,"20-29",IF(HR_Data[[#This Row],[Age]]&lt;50,"30-49",IF(HR_Data[[#This Row],[Age]]&lt;60,"50-59","60 and Above"))))</f>
        <v>30-49</v>
      </c>
      <c r="AC260" s="18" t="str">
        <f>PROPER(HR_Data[[#This Row],[Sex]])</f>
        <v>Male</v>
      </c>
    </row>
    <row r="261" spans="1:29" x14ac:dyDescent="0.25">
      <c r="A261" t="s">
        <v>406</v>
      </c>
      <c r="B261">
        <v>10153</v>
      </c>
      <c r="C261" t="s">
        <v>481</v>
      </c>
      <c r="D261" t="s">
        <v>514</v>
      </c>
      <c r="E261">
        <v>10081</v>
      </c>
      <c r="F261" s="1">
        <v>40812</v>
      </c>
      <c r="G261" s="12">
        <v>55000</v>
      </c>
      <c r="H261" t="s">
        <v>468</v>
      </c>
      <c r="I261" s="13">
        <v>31942</v>
      </c>
      <c r="J261" t="s">
        <v>34</v>
      </c>
      <c r="K261" t="s">
        <v>24</v>
      </c>
      <c r="L261" t="s">
        <v>63</v>
      </c>
      <c r="M261" t="s">
        <v>22</v>
      </c>
      <c r="N261">
        <v>1844</v>
      </c>
      <c r="O261" s="13">
        <v>41542</v>
      </c>
      <c r="P261" t="s">
        <v>35</v>
      </c>
      <c r="Q261" t="s">
        <v>36</v>
      </c>
      <c r="R261" t="s">
        <v>65</v>
      </c>
      <c r="S261" t="s">
        <v>40</v>
      </c>
      <c r="T261">
        <v>3.8</v>
      </c>
      <c r="U261">
        <v>4</v>
      </c>
      <c r="V261" s="13">
        <v>41501</v>
      </c>
      <c r="W261" s="11">
        <v>17</v>
      </c>
      <c r="X261" s="18" t="str">
        <f>INDEX(Position!$B:$B,MATCH(C261,Position!$A:$A,0))</f>
        <v>Administrative Assistant</v>
      </c>
      <c r="Y261" s="18" t="str">
        <f>INDEX(Department!$B:$B,MATCH(D261,Department!$A:$A,0))</f>
        <v>Admin Offices</v>
      </c>
      <c r="Z261" s="18" t="str">
        <f>INDEX(Manager!$B:$B,MATCH(E261,Manager!$A:$A,0))</f>
        <v>Brandon R. LeBlanc</v>
      </c>
      <c r="AA261" s="18">
        <f ca="1">INT(($AH$1-HR_Data[[#This Row],[DOB]])/365.25)</f>
        <v>36</v>
      </c>
      <c r="AB261" s="18" t="str">
        <f ca="1">IF(HR_Data[[#This Row],[Age]]&lt;20,"Below 20",IF(HR_Data[[#This Row],[Age]]&lt;30,"20-29",IF(HR_Data[[#This Row],[Age]]&lt;50,"30-49",IF(HR_Data[[#This Row],[Age]]&lt;60,"50-59","60 and Above"))))</f>
        <v>30-49</v>
      </c>
      <c r="AC261" s="18" t="str">
        <f>PROPER(HR_Data[[#This Row],[Sex]])</f>
        <v>Female</v>
      </c>
    </row>
    <row r="262" spans="1:29" x14ac:dyDescent="0.25">
      <c r="A262" t="s">
        <v>407</v>
      </c>
      <c r="B262">
        <v>10157</v>
      </c>
      <c r="C262" t="s">
        <v>502</v>
      </c>
      <c r="D262" t="s">
        <v>517</v>
      </c>
      <c r="E262">
        <v>10062</v>
      </c>
      <c r="F262" s="1">
        <v>41589</v>
      </c>
      <c r="G262" s="12">
        <v>58939</v>
      </c>
      <c r="H262" t="s">
        <v>468</v>
      </c>
      <c r="I262" s="13">
        <v>23775</v>
      </c>
      <c r="J262" t="s">
        <v>23</v>
      </c>
      <c r="K262" t="s">
        <v>24</v>
      </c>
      <c r="L262" t="s">
        <v>25</v>
      </c>
      <c r="M262" t="s">
        <v>22</v>
      </c>
      <c r="N262">
        <v>2130</v>
      </c>
      <c r="P262" t="s">
        <v>26</v>
      </c>
      <c r="Q262" t="s">
        <v>27</v>
      </c>
      <c r="R262" t="s">
        <v>61</v>
      </c>
      <c r="S262" t="s">
        <v>40</v>
      </c>
      <c r="T262">
        <v>3.73</v>
      </c>
      <c r="U262">
        <v>3</v>
      </c>
      <c r="V262" s="13">
        <v>43489</v>
      </c>
      <c r="W262" s="11">
        <v>16</v>
      </c>
      <c r="X262" s="18" t="str">
        <f>INDEX(Position!$B:$B,MATCH(C262,Position!$A:$A,0))</f>
        <v>Production Technician I</v>
      </c>
      <c r="Y262" s="18" t="str">
        <f>INDEX(Department!$B:$B,MATCH(D262,Department!$A:$A,0))</f>
        <v xml:space="preserve">Production        </v>
      </c>
      <c r="Z262" s="18" t="str">
        <f>INDEX(Manager!$B:$B,MATCH(E262,Manager!$A:$A,0))</f>
        <v>Ketsia Liebig</v>
      </c>
      <c r="AA262" s="18">
        <f ca="1">INT(($AH$1-HR_Data[[#This Row],[DOB]])/365.25)</f>
        <v>58</v>
      </c>
      <c r="AB262" s="18" t="str">
        <f ca="1">IF(HR_Data[[#This Row],[Age]]&lt;20,"Below 20",IF(HR_Data[[#This Row],[Age]]&lt;30,"20-29",IF(HR_Data[[#This Row],[Age]]&lt;50,"30-49",IF(HR_Data[[#This Row],[Age]]&lt;60,"50-59","60 and Above"))))</f>
        <v>50-59</v>
      </c>
      <c r="AC262" s="18" t="str">
        <f>PROPER(HR_Data[[#This Row],[Sex]])</f>
        <v>Female</v>
      </c>
    </row>
    <row r="263" spans="1:29" x14ac:dyDescent="0.25">
      <c r="A263" t="s">
        <v>408</v>
      </c>
      <c r="B263">
        <v>10119</v>
      </c>
      <c r="C263" t="s">
        <v>497</v>
      </c>
      <c r="D263" t="s">
        <v>516</v>
      </c>
      <c r="E263">
        <v>10220</v>
      </c>
      <c r="F263" s="1">
        <v>40704</v>
      </c>
      <c r="G263" s="12">
        <v>66593</v>
      </c>
      <c r="H263" t="s">
        <v>468</v>
      </c>
      <c r="I263" s="13">
        <v>26735</v>
      </c>
      <c r="J263" t="s">
        <v>34</v>
      </c>
      <c r="K263" t="s">
        <v>24</v>
      </c>
      <c r="L263" t="s">
        <v>63</v>
      </c>
      <c r="M263" t="s">
        <v>22</v>
      </c>
      <c r="N263">
        <v>2360</v>
      </c>
      <c r="P263" t="s">
        <v>26</v>
      </c>
      <c r="Q263" t="s">
        <v>27</v>
      </c>
      <c r="R263" t="s">
        <v>30</v>
      </c>
      <c r="S263" t="s">
        <v>40</v>
      </c>
      <c r="T263">
        <v>4.3</v>
      </c>
      <c r="U263">
        <v>3</v>
      </c>
      <c r="V263" s="13">
        <v>43504</v>
      </c>
      <c r="W263" s="11">
        <v>19</v>
      </c>
      <c r="X263" s="18" t="str">
        <f>INDEX(Position!$B:$B,MATCH(C263,Position!$A:$A,0))</f>
        <v>IT Support</v>
      </c>
      <c r="Y263" s="18" t="str">
        <f>INDEX(Department!$B:$B,MATCH(D263,Department!$A:$A,0))</f>
        <v>IT/IS</v>
      </c>
      <c r="Z263" s="18" t="str">
        <f>INDEX(Manager!$B:$B,MATCH(E263,Manager!$A:$A,0))</f>
        <v>Eric Dougall</v>
      </c>
      <c r="AA263" s="18">
        <f ca="1">INT(($AH$1-HR_Data[[#This Row],[DOB]])/365.25)</f>
        <v>50</v>
      </c>
      <c r="AB263" s="18" t="str">
        <f ca="1">IF(HR_Data[[#This Row],[Age]]&lt;20,"Below 20",IF(HR_Data[[#This Row],[Age]]&lt;30,"20-29",IF(HR_Data[[#This Row],[Age]]&lt;50,"30-49",IF(HR_Data[[#This Row],[Age]]&lt;60,"50-59","60 and Above"))))</f>
        <v>50-59</v>
      </c>
      <c r="AC263" s="18" t="str">
        <f>PROPER(HR_Data[[#This Row],[Sex]])</f>
        <v>Female</v>
      </c>
    </row>
    <row r="264" spans="1:29" x14ac:dyDescent="0.25">
      <c r="A264" t="s">
        <v>409</v>
      </c>
      <c r="B264">
        <v>10180</v>
      </c>
      <c r="C264" t="s">
        <v>511</v>
      </c>
      <c r="D264" t="s">
        <v>516</v>
      </c>
      <c r="E264">
        <v>10250</v>
      </c>
      <c r="F264" s="1">
        <v>42551</v>
      </c>
      <c r="G264" s="12">
        <v>87565</v>
      </c>
      <c r="H264" t="s">
        <v>469</v>
      </c>
      <c r="I264" s="13">
        <v>30356</v>
      </c>
      <c r="J264" t="s">
        <v>34</v>
      </c>
      <c r="K264" t="s">
        <v>24</v>
      </c>
      <c r="L264" t="s">
        <v>92</v>
      </c>
      <c r="M264" t="s">
        <v>22</v>
      </c>
      <c r="N264">
        <v>1545</v>
      </c>
      <c r="P264" t="s">
        <v>26</v>
      </c>
      <c r="Q264" t="s">
        <v>27</v>
      </c>
      <c r="R264" t="s">
        <v>30</v>
      </c>
      <c r="S264" t="s">
        <v>40</v>
      </c>
      <c r="T264">
        <v>3.27</v>
      </c>
      <c r="U264">
        <v>4</v>
      </c>
      <c r="V264" s="13">
        <v>43479</v>
      </c>
      <c r="W264" s="11">
        <v>13</v>
      </c>
      <c r="X264" s="18" t="str">
        <f>INDEX(Position!$B:$B,MATCH(C264,Position!$A:$A,0))</f>
        <v>Sr. Network Engineer</v>
      </c>
      <c r="Y264" s="18" t="str">
        <f>INDEX(Department!$B:$B,MATCH(D264,Department!$A:$A,0))</f>
        <v>IT/IS</v>
      </c>
      <c r="Z264" s="18" t="str">
        <f>INDEX(Manager!$B:$B,MATCH(E264,Manager!$A:$A,0))</f>
        <v>Peter Monroe</v>
      </c>
      <c r="AA264" s="18">
        <f ca="1">INT(($AH$1-HR_Data[[#This Row],[DOB]])/365.25)</f>
        <v>40</v>
      </c>
      <c r="AB264" s="18" t="str">
        <f ca="1">IF(HR_Data[[#This Row],[Age]]&lt;20,"Below 20",IF(HR_Data[[#This Row],[Age]]&lt;30,"20-29",IF(HR_Data[[#This Row],[Age]]&lt;50,"30-49",IF(HR_Data[[#This Row],[Age]]&lt;60,"50-59","60 and Above"))))</f>
        <v>30-49</v>
      </c>
      <c r="AC264" s="18" t="str">
        <f>PROPER(HR_Data[[#This Row],[Sex]])</f>
        <v>Male</v>
      </c>
    </row>
    <row r="265" spans="1:29" x14ac:dyDescent="0.25">
      <c r="A265" t="s">
        <v>410</v>
      </c>
      <c r="B265">
        <v>10302</v>
      </c>
      <c r="C265" t="s">
        <v>502</v>
      </c>
      <c r="D265" t="s">
        <v>517</v>
      </c>
      <c r="E265">
        <v>10114</v>
      </c>
      <c r="F265" s="1">
        <v>40959</v>
      </c>
      <c r="G265" s="12">
        <v>64021</v>
      </c>
      <c r="H265" t="s">
        <v>468</v>
      </c>
      <c r="I265" s="13">
        <v>25039</v>
      </c>
      <c r="J265" t="s">
        <v>34</v>
      </c>
      <c r="K265" t="s">
        <v>24</v>
      </c>
      <c r="L265" t="s">
        <v>25</v>
      </c>
      <c r="M265" t="s">
        <v>22</v>
      </c>
      <c r="N265">
        <v>2093</v>
      </c>
      <c r="P265" t="s">
        <v>26</v>
      </c>
      <c r="Q265" t="s">
        <v>27</v>
      </c>
      <c r="R265" t="s">
        <v>39</v>
      </c>
      <c r="S265" t="s">
        <v>171</v>
      </c>
      <c r="T265">
        <v>2.4</v>
      </c>
      <c r="U265">
        <v>2</v>
      </c>
      <c r="V265" s="13">
        <v>43521</v>
      </c>
      <c r="W265" s="11">
        <v>20</v>
      </c>
      <c r="X265" s="18" t="str">
        <f>INDEX(Position!$B:$B,MATCH(C265,Position!$A:$A,0))</f>
        <v>Production Technician I</v>
      </c>
      <c r="Y265" s="18" t="str">
        <f>INDEX(Department!$B:$B,MATCH(D265,Department!$A:$A,0))</f>
        <v xml:space="preserve">Production        </v>
      </c>
      <c r="Z265" s="18" t="str">
        <f>INDEX(Manager!$B:$B,MATCH(E265,Manager!$A:$A,0))</f>
        <v>Brannon Miller</v>
      </c>
      <c r="AA265" s="18">
        <f ca="1">INT(($AH$1-HR_Data[[#This Row],[DOB]])/365.25)</f>
        <v>55</v>
      </c>
      <c r="AB265" s="18" t="str">
        <f ca="1">IF(HR_Data[[#This Row],[Age]]&lt;20,"Below 20",IF(HR_Data[[#This Row],[Age]]&lt;30,"20-29",IF(HR_Data[[#This Row],[Age]]&lt;50,"30-49",IF(HR_Data[[#This Row],[Age]]&lt;60,"50-59","60 and Above"))))</f>
        <v>50-59</v>
      </c>
      <c r="AC265" s="18" t="str">
        <f>PROPER(HR_Data[[#This Row],[Sex]])</f>
        <v>Female</v>
      </c>
    </row>
    <row r="266" spans="1:29" x14ac:dyDescent="0.25">
      <c r="A266" t="s">
        <v>411</v>
      </c>
      <c r="B266">
        <v>10090</v>
      </c>
      <c r="C266" t="s">
        <v>501</v>
      </c>
      <c r="D266" t="s">
        <v>517</v>
      </c>
      <c r="E266">
        <v>10175</v>
      </c>
      <c r="F266" s="1">
        <v>41184</v>
      </c>
      <c r="G266" s="12">
        <v>65714</v>
      </c>
      <c r="H266" t="s">
        <v>468</v>
      </c>
      <c r="I266" s="13">
        <v>27667</v>
      </c>
      <c r="J266" t="s">
        <v>34</v>
      </c>
      <c r="K266" t="s">
        <v>24</v>
      </c>
      <c r="L266" t="s">
        <v>25</v>
      </c>
      <c r="M266" t="s">
        <v>22</v>
      </c>
      <c r="N266">
        <v>2451</v>
      </c>
      <c r="P266" t="s">
        <v>26</v>
      </c>
      <c r="Q266" t="s">
        <v>27</v>
      </c>
      <c r="R266" t="s">
        <v>30</v>
      </c>
      <c r="S266" t="s">
        <v>40</v>
      </c>
      <c r="T266">
        <v>4.83</v>
      </c>
      <c r="U266">
        <v>5</v>
      </c>
      <c r="V266" s="13">
        <v>43510</v>
      </c>
      <c r="W266" s="11">
        <v>15</v>
      </c>
      <c r="X266" s="18" t="str">
        <f>INDEX(Position!$B:$B,MATCH(C266,Position!$A:$A,0))</f>
        <v>Production Manager</v>
      </c>
      <c r="Y266" s="18" t="str">
        <f>INDEX(Department!$B:$B,MATCH(D266,Department!$A:$A,0))</f>
        <v xml:space="preserve">Production        </v>
      </c>
      <c r="Z266" s="18" t="str">
        <f>INDEX(Manager!$B:$B,MATCH(E266,Manager!$A:$A,0))</f>
        <v>Janet King</v>
      </c>
      <c r="AA266" s="18">
        <f ca="1">INT(($AH$1-HR_Data[[#This Row],[DOB]])/365.25)</f>
        <v>47</v>
      </c>
      <c r="AB266" s="18" t="str">
        <f ca="1">IF(HR_Data[[#This Row],[Age]]&lt;20,"Below 20",IF(HR_Data[[#This Row],[Age]]&lt;30,"20-29",IF(HR_Data[[#This Row],[Age]]&lt;50,"30-49",IF(HR_Data[[#This Row],[Age]]&lt;60,"50-59","60 and Above"))))</f>
        <v>30-49</v>
      </c>
      <c r="AC266" s="18" t="str">
        <f>PROPER(HR_Data[[#This Row],[Sex]])</f>
        <v>Female</v>
      </c>
    </row>
    <row r="267" spans="1:29" x14ac:dyDescent="0.25">
      <c r="A267" t="s">
        <v>412</v>
      </c>
      <c r="B267">
        <v>10030</v>
      </c>
      <c r="C267" t="s">
        <v>502</v>
      </c>
      <c r="D267" t="s">
        <v>517</v>
      </c>
      <c r="E267">
        <v>10252</v>
      </c>
      <c r="F267" s="1">
        <v>41407</v>
      </c>
      <c r="G267" s="12">
        <v>62425</v>
      </c>
      <c r="H267" t="s">
        <v>468</v>
      </c>
      <c r="I267" s="13">
        <v>26749</v>
      </c>
      <c r="J267" t="s">
        <v>48</v>
      </c>
      <c r="K267" t="s">
        <v>24</v>
      </c>
      <c r="L267" t="s">
        <v>25</v>
      </c>
      <c r="M267" t="s">
        <v>22</v>
      </c>
      <c r="N267">
        <v>2359</v>
      </c>
      <c r="O267" s="13">
        <v>42184</v>
      </c>
      <c r="P267" t="s">
        <v>73</v>
      </c>
      <c r="Q267" t="s">
        <v>36</v>
      </c>
      <c r="R267" t="s">
        <v>30</v>
      </c>
      <c r="S267" t="s">
        <v>31</v>
      </c>
      <c r="T267">
        <v>4.0999999999999996</v>
      </c>
      <c r="U267">
        <v>4</v>
      </c>
      <c r="V267" s="13">
        <v>42065</v>
      </c>
      <c r="W267" s="11">
        <v>16</v>
      </c>
      <c r="X267" s="18" t="str">
        <f>INDEX(Position!$B:$B,MATCH(C267,Position!$A:$A,0))</f>
        <v>Production Technician I</v>
      </c>
      <c r="Y267" s="18" t="str">
        <f>INDEX(Department!$B:$B,MATCH(D267,Department!$A:$A,0))</f>
        <v xml:space="preserve">Production        </v>
      </c>
      <c r="Z267" s="18" t="str">
        <f>INDEX(Manager!$B:$B,MATCH(E267,Manager!$A:$A,0))</f>
        <v>David Stanley</v>
      </c>
      <c r="AA267" s="18">
        <f ca="1">INT(($AH$1-HR_Data[[#This Row],[DOB]])/365.25)</f>
        <v>50</v>
      </c>
      <c r="AB267" s="18" t="str">
        <f ca="1">IF(HR_Data[[#This Row],[Age]]&lt;20,"Below 20",IF(HR_Data[[#This Row],[Age]]&lt;30,"20-29",IF(HR_Data[[#This Row],[Age]]&lt;50,"30-49",IF(HR_Data[[#This Row],[Age]]&lt;60,"50-59","60 and Above"))))</f>
        <v>50-59</v>
      </c>
      <c r="AC267" s="18" t="str">
        <f>PROPER(HR_Data[[#This Row],[Sex]])</f>
        <v>Female</v>
      </c>
    </row>
    <row r="268" spans="1:29" x14ac:dyDescent="0.25">
      <c r="A268" t="s">
        <v>413</v>
      </c>
      <c r="B268">
        <v>10278</v>
      </c>
      <c r="C268" t="s">
        <v>502</v>
      </c>
      <c r="D268" t="s">
        <v>517</v>
      </c>
      <c r="E268">
        <v>10196</v>
      </c>
      <c r="F268" s="1">
        <v>40553</v>
      </c>
      <c r="G268" s="12">
        <v>47961</v>
      </c>
      <c r="H268" t="s">
        <v>468</v>
      </c>
      <c r="I268" s="13">
        <v>30188</v>
      </c>
      <c r="J268" t="s">
        <v>48</v>
      </c>
      <c r="K268" t="s">
        <v>24</v>
      </c>
      <c r="L268" t="s">
        <v>78</v>
      </c>
      <c r="M268" t="s">
        <v>22</v>
      </c>
      <c r="N268">
        <v>2050</v>
      </c>
      <c r="P268" t="s">
        <v>26</v>
      </c>
      <c r="Q268" t="s">
        <v>27</v>
      </c>
      <c r="R268" t="s">
        <v>51</v>
      </c>
      <c r="S268" t="s">
        <v>40</v>
      </c>
      <c r="T268">
        <v>4.0999999999999996</v>
      </c>
      <c r="U268">
        <v>4</v>
      </c>
      <c r="V268" s="13">
        <v>43503</v>
      </c>
      <c r="W268" s="11">
        <v>9</v>
      </c>
      <c r="X268" s="18" t="str">
        <f>INDEX(Position!$B:$B,MATCH(C268,Position!$A:$A,0))</f>
        <v>Production Technician I</v>
      </c>
      <c r="Y268" s="18" t="str">
        <f>INDEX(Department!$B:$B,MATCH(D268,Department!$A:$A,0))</f>
        <v xml:space="preserve">Production        </v>
      </c>
      <c r="Z268" s="18" t="str">
        <f>INDEX(Manager!$B:$B,MATCH(E268,Manager!$A:$A,0))</f>
        <v>Kissy Sullivan</v>
      </c>
      <c r="AA268" s="18">
        <f ca="1">INT(($AH$1-HR_Data[[#This Row],[DOB]])/365.25)</f>
        <v>40</v>
      </c>
      <c r="AB268" s="18" t="str">
        <f ca="1">IF(HR_Data[[#This Row],[Age]]&lt;20,"Below 20",IF(HR_Data[[#This Row],[Age]]&lt;30,"20-29",IF(HR_Data[[#This Row],[Age]]&lt;50,"30-49",IF(HR_Data[[#This Row],[Age]]&lt;60,"50-59","60 and Above"))))</f>
        <v>30-49</v>
      </c>
      <c r="AC268" s="18" t="str">
        <f>PROPER(HR_Data[[#This Row],[Sex]])</f>
        <v>Female</v>
      </c>
    </row>
    <row r="269" spans="1:29" x14ac:dyDescent="0.25">
      <c r="A269" t="s">
        <v>414</v>
      </c>
      <c r="B269">
        <v>10307</v>
      </c>
      <c r="C269" t="s">
        <v>482</v>
      </c>
      <c r="D269" t="s">
        <v>518</v>
      </c>
      <c r="E269">
        <v>10200</v>
      </c>
      <c r="F269" s="1">
        <v>41771</v>
      </c>
      <c r="G269" s="12">
        <v>58273</v>
      </c>
      <c r="H269" t="s">
        <v>469</v>
      </c>
      <c r="I269" s="13">
        <v>27158</v>
      </c>
      <c r="J269" t="s">
        <v>34</v>
      </c>
      <c r="K269" t="s">
        <v>24</v>
      </c>
      <c r="L269" t="s">
        <v>25</v>
      </c>
      <c r="M269" t="s">
        <v>415</v>
      </c>
      <c r="N269">
        <v>89139</v>
      </c>
      <c r="P269" t="s">
        <v>26</v>
      </c>
      <c r="Q269" t="s">
        <v>27</v>
      </c>
      <c r="R269" t="s">
        <v>181</v>
      </c>
      <c r="S269" t="s">
        <v>171</v>
      </c>
      <c r="T269">
        <v>1.81</v>
      </c>
      <c r="U269">
        <v>2</v>
      </c>
      <c r="V269" s="13">
        <v>43482</v>
      </c>
      <c r="W269" s="11">
        <v>5</v>
      </c>
      <c r="X269" s="18" t="str">
        <f>INDEX(Position!$B:$B,MATCH(C269,Position!$A:$A,0))</f>
        <v>Area Sales Manager</v>
      </c>
      <c r="Y269" s="18" t="str">
        <f>INDEX(Department!$B:$B,MATCH(D269,Department!$A:$A,0))</f>
        <v>Sales</v>
      </c>
      <c r="Z269" s="18" t="str">
        <f>INDEX(Manager!$B:$B,MATCH(E269,Manager!$A:$A,0))</f>
        <v>Lynn Daneault</v>
      </c>
      <c r="AA269" s="18">
        <f ca="1">INT(($AH$1-HR_Data[[#This Row],[DOB]])/365.25)</f>
        <v>49</v>
      </c>
      <c r="AB269" s="18" t="str">
        <f ca="1">IF(HR_Data[[#This Row],[Age]]&lt;20,"Below 20",IF(HR_Data[[#This Row],[Age]]&lt;30,"20-29",IF(HR_Data[[#This Row],[Age]]&lt;50,"30-49",IF(HR_Data[[#This Row],[Age]]&lt;60,"50-59","60 and Above"))))</f>
        <v>30-49</v>
      </c>
      <c r="AC269" s="18" t="str">
        <f>PROPER(HR_Data[[#This Row],[Sex]])</f>
        <v>Male</v>
      </c>
    </row>
    <row r="270" spans="1:29" x14ac:dyDescent="0.25">
      <c r="A270" t="s">
        <v>416</v>
      </c>
      <c r="B270">
        <v>10147</v>
      </c>
      <c r="C270" t="s">
        <v>480</v>
      </c>
      <c r="D270" t="s">
        <v>514</v>
      </c>
      <c r="E270">
        <v>10081</v>
      </c>
      <c r="F270" s="1">
        <v>41911</v>
      </c>
      <c r="G270" s="12">
        <v>63003</v>
      </c>
      <c r="H270" t="s">
        <v>469</v>
      </c>
      <c r="I270" s="13">
        <v>31656</v>
      </c>
      <c r="J270" t="s">
        <v>23</v>
      </c>
      <c r="K270" t="s">
        <v>24</v>
      </c>
      <c r="L270" t="s">
        <v>25</v>
      </c>
      <c r="M270" t="s">
        <v>22</v>
      </c>
      <c r="N270">
        <v>2703</v>
      </c>
      <c r="P270" t="s">
        <v>26</v>
      </c>
      <c r="Q270" t="s">
        <v>27</v>
      </c>
      <c r="R270" t="s">
        <v>39</v>
      </c>
      <c r="S270" t="s">
        <v>40</v>
      </c>
      <c r="T270">
        <v>3.9</v>
      </c>
      <c r="U270">
        <v>5</v>
      </c>
      <c r="V270" s="13">
        <v>43483</v>
      </c>
      <c r="W270" s="11">
        <v>9</v>
      </c>
      <c r="X270" s="18" t="str">
        <f>INDEX(Position!$B:$B,MATCH(C270,Position!$A:$A,0))</f>
        <v>Accountant I</v>
      </c>
      <c r="Y270" s="18" t="str">
        <f>INDEX(Department!$B:$B,MATCH(D270,Department!$A:$A,0))</f>
        <v>Admin Offices</v>
      </c>
      <c r="Z270" s="18" t="str">
        <f>INDEX(Manager!$B:$B,MATCH(E270,Manager!$A:$A,0))</f>
        <v>Brandon R. LeBlanc</v>
      </c>
      <c r="AA270" s="18">
        <f ca="1">INT(($AH$1-HR_Data[[#This Row],[DOB]])/365.25)</f>
        <v>36</v>
      </c>
      <c r="AB270" s="18" t="str">
        <f ca="1">IF(HR_Data[[#This Row],[Age]]&lt;20,"Below 20",IF(HR_Data[[#This Row],[Age]]&lt;30,"20-29",IF(HR_Data[[#This Row],[Age]]&lt;50,"30-49",IF(HR_Data[[#This Row],[Age]]&lt;60,"50-59","60 and Above"))))</f>
        <v>30-49</v>
      </c>
      <c r="AC270" s="18" t="str">
        <f>PROPER(HR_Data[[#This Row],[Sex]])</f>
        <v>Male</v>
      </c>
    </row>
    <row r="271" spans="1:29" x14ac:dyDescent="0.25">
      <c r="A271" t="s">
        <v>417</v>
      </c>
      <c r="B271">
        <v>10266</v>
      </c>
      <c r="C271" t="s">
        <v>502</v>
      </c>
      <c r="D271" t="s">
        <v>517</v>
      </c>
      <c r="E271">
        <v>10265</v>
      </c>
      <c r="F271" s="1">
        <v>41687</v>
      </c>
      <c r="G271" s="12">
        <v>61355</v>
      </c>
      <c r="H271" t="s">
        <v>469</v>
      </c>
      <c r="I271" s="13">
        <v>31120</v>
      </c>
      <c r="J271" t="s">
        <v>34</v>
      </c>
      <c r="K271" t="s">
        <v>24</v>
      </c>
      <c r="L271" t="s">
        <v>92</v>
      </c>
      <c r="M271" t="s">
        <v>22</v>
      </c>
      <c r="N271">
        <v>2301</v>
      </c>
      <c r="P271" t="s">
        <v>26</v>
      </c>
      <c r="Q271" t="s">
        <v>27</v>
      </c>
      <c r="R271" t="s">
        <v>30</v>
      </c>
      <c r="S271" t="s">
        <v>40</v>
      </c>
      <c r="T271">
        <v>4.7</v>
      </c>
      <c r="U271">
        <v>3</v>
      </c>
      <c r="V271" s="13">
        <v>43476</v>
      </c>
      <c r="W271" s="11">
        <v>4</v>
      </c>
      <c r="X271" s="18" t="str">
        <f>INDEX(Position!$B:$B,MATCH(C271,Position!$A:$A,0))</f>
        <v>Production Technician I</v>
      </c>
      <c r="Y271" s="18" t="str">
        <f>INDEX(Department!$B:$B,MATCH(D271,Department!$A:$A,0))</f>
        <v xml:space="preserve">Production        </v>
      </c>
      <c r="Z271" s="18" t="str">
        <f>INDEX(Manager!$B:$B,MATCH(E271,Manager!$A:$A,0))</f>
        <v>Kelley Spirea</v>
      </c>
      <c r="AA271" s="18">
        <f ca="1">INT(($AH$1-HR_Data[[#This Row],[DOB]])/365.25)</f>
        <v>38</v>
      </c>
      <c r="AB271" s="18" t="str">
        <f ca="1">IF(HR_Data[[#This Row],[Age]]&lt;20,"Below 20",IF(HR_Data[[#This Row],[Age]]&lt;30,"20-29",IF(HR_Data[[#This Row],[Age]]&lt;50,"30-49",IF(HR_Data[[#This Row],[Age]]&lt;60,"50-59","60 and Above"))))</f>
        <v>30-49</v>
      </c>
      <c r="AC271" s="18" t="str">
        <f>PROPER(HR_Data[[#This Row],[Sex]])</f>
        <v>Male</v>
      </c>
    </row>
    <row r="272" spans="1:29" x14ac:dyDescent="0.25">
      <c r="A272" t="s">
        <v>418</v>
      </c>
      <c r="B272">
        <v>10241</v>
      </c>
      <c r="C272" t="s">
        <v>482</v>
      </c>
      <c r="D272" t="s">
        <v>518</v>
      </c>
      <c r="E272">
        <v>10188</v>
      </c>
      <c r="F272" s="1">
        <v>40448</v>
      </c>
      <c r="G272" s="12">
        <v>60120</v>
      </c>
      <c r="H272" t="s">
        <v>468</v>
      </c>
      <c r="I272" s="13">
        <v>32640</v>
      </c>
      <c r="J272" t="s">
        <v>34</v>
      </c>
      <c r="K272" t="s">
        <v>24</v>
      </c>
      <c r="L272" t="s">
        <v>63</v>
      </c>
      <c r="M272" t="s">
        <v>419</v>
      </c>
      <c r="N272">
        <v>59102</v>
      </c>
      <c r="P272" t="s">
        <v>26</v>
      </c>
      <c r="Q272" t="s">
        <v>27</v>
      </c>
      <c r="R272" t="s">
        <v>39</v>
      </c>
      <c r="S272" t="s">
        <v>40</v>
      </c>
      <c r="T272">
        <v>4.0999999999999996</v>
      </c>
      <c r="U272">
        <v>4</v>
      </c>
      <c r="V272" s="13">
        <v>43496</v>
      </c>
      <c r="W272" s="11">
        <v>18</v>
      </c>
      <c r="X272" s="18" t="str">
        <f>INDEX(Position!$B:$B,MATCH(C272,Position!$A:$A,0))</f>
        <v>Area Sales Manager</v>
      </c>
      <c r="Y272" s="18" t="str">
        <f>INDEX(Department!$B:$B,MATCH(D272,Department!$A:$A,0))</f>
        <v>Sales</v>
      </c>
      <c r="Z272" s="18" t="str">
        <f>INDEX(Manager!$B:$B,MATCH(E272,Manager!$A:$A,0))</f>
        <v>John Smith</v>
      </c>
      <c r="AA272" s="18">
        <f ca="1">INT(($AH$1-HR_Data[[#This Row],[DOB]])/365.25)</f>
        <v>34</v>
      </c>
      <c r="AB272" s="18" t="str">
        <f ca="1">IF(HR_Data[[#This Row],[Age]]&lt;20,"Below 20",IF(HR_Data[[#This Row],[Age]]&lt;30,"20-29",IF(HR_Data[[#This Row],[Age]]&lt;50,"30-49",IF(HR_Data[[#This Row],[Age]]&lt;60,"50-59","60 and Above"))))</f>
        <v>30-49</v>
      </c>
      <c r="AC272" s="18" t="str">
        <f>PROPER(HR_Data[[#This Row],[Sex]])</f>
        <v>Female</v>
      </c>
    </row>
    <row r="273" spans="1:29" x14ac:dyDescent="0.25">
      <c r="A273" t="s">
        <v>420</v>
      </c>
      <c r="B273">
        <v>10158</v>
      </c>
      <c r="C273" t="s">
        <v>501</v>
      </c>
      <c r="D273" t="s">
        <v>517</v>
      </c>
      <c r="E273">
        <v>10175</v>
      </c>
      <c r="F273" s="1">
        <v>39821</v>
      </c>
      <c r="G273" s="12">
        <v>63682</v>
      </c>
      <c r="H273" t="s">
        <v>468</v>
      </c>
      <c r="I273" s="13">
        <v>28577</v>
      </c>
      <c r="J273" t="s">
        <v>34</v>
      </c>
      <c r="K273" t="s">
        <v>24</v>
      </c>
      <c r="L273" t="s">
        <v>63</v>
      </c>
      <c r="M273" t="s">
        <v>22</v>
      </c>
      <c r="N273">
        <v>1776</v>
      </c>
      <c r="P273" t="s">
        <v>26</v>
      </c>
      <c r="Q273" t="s">
        <v>27</v>
      </c>
      <c r="R273" t="s">
        <v>39</v>
      </c>
      <c r="S273" t="s">
        <v>40</v>
      </c>
      <c r="T273">
        <v>3.73</v>
      </c>
      <c r="U273">
        <v>4</v>
      </c>
      <c r="V273" s="13">
        <v>43489</v>
      </c>
      <c r="W273" s="11">
        <v>12</v>
      </c>
      <c r="X273" s="18" t="str">
        <f>INDEX(Position!$B:$B,MATCH(C273,Position!$A:$A,0))</f>
        <v>Production Manager</v>
      </c>
      <c r="Y273" s="18" t="str">
        <f>INDEX(Department!$B:$B,MATCH(D273,Department!$A:$A,0))</f>
        <v xml:space="preserve">Production        </v>
      </c>
      <c r="Z273" s="18" t="str">
        <f>INDEX(Manager!$B:$B,MATCH(E273,Manager!$A:$A,0))</f>
        <v>Janet King</v>
      </c>
      <c r="AA273" s="18">
        <f ca="1">INT(($AH$1-HR_Data[[#This Row],[DOB]])/365.25)</f>
        <v>45</v>
      </c>
      <c r="AB273" s="18" t="str">
        <f ca="1">IF(HR_Data[[#This Row],[Age]]&lt;20,"Below 20",IF(HR_Data[[#This Row],[Age]]&lt;30,"20-29",IF(HR_Data[[#This Row],[Age]]&lt;50,"30-49",IF(HR_Data[[#This Row],[Age]]&lt;60,"50-59","60 and Above"))))</f>
        <v>30-49</v>
      </c>
      <c r="AC273" s="18" t="str">
        <f>PROPER(HR_Data[[#This Row],[Sex]])</f>
        <v>Female</v>
      </c>
    </row>
    <row r="274" spans="1:29" x14ac:dyDescent="0.25">
      <c r="A274" t="s">
        <v>421</v>
      </c>
      <c r="B274">
        <v>10117</v>
      </c>
      <c r="C274" t="s">
        <v>502</v>
      </c>
      <c r="D274" t="s">
        <v>517</v>
      </c>
      <c r="E274">
        <v>10026</v>
      </c>
      <c r="F274" s="1">
        <v>42009</v>
      </c>
      <c r="G274" s="12">
        <v>63025</v>
      </c>
      <c r="H274" t="s">
        <v>469</v>
      </c>
      <c r="I274" s="13">
        <v>30231</v>
      </c>
      <c r="J274" t="s">
        <v>34</v>
      </c>
      <c r="K274" t="s">
        <v>24</v>
      </c>
      <c r="L274" t="s">
        <v>25</v>
      </c>
      <c r="M274" t="s">
        <v>22</v>
      </c>
      <c r="N274">
        <v>2747</v>
      </c>
      <c r="P274" t="s">
        <v>26</v>
      </c>
      <c r="Q274" t="s">
        <v>27</v>
      </c>
      <c r="R274" t="s">
        <v>51</v>
      </c>
      <c r="S274" t="s">
        <v>40</v>
      </c>
      <c r="T274">
        <v>4.3600000000000003</v>
      </c>
      <c r="U274">
        <v>5</v>
      </c>
      <c r="V274" s="13">
        <v>43489</v>
      </c>
      <c r="W274" s="11">
        <v>10</v>
      </c>
      <c r="X274" s="18" t="str">
        <f>INDEX(Position!$B:$B,MATCH(C274,Position!$A:$A,0))</f>
        <v>Production Technician I</v>
      </c>
      <c r="Y274" s="18" t="str">
        <f>INDEX(Department!$B:$B,MATCH(D274,Department!$A:$A,0))</f>
        <v xml:space="preserve">Production        </v>
      </c>
      <c r="Z274" s="18" t="str">
        <f>INDEX(Manager!$B:$B,MATCH(E274,Manager!$A:$A,0))</f>
        <v>Michael Albert</v>
      </c>
      <c r="AA274" s="18">
        <f ca="1">INT(($AH$1-HR_Data[[#This Row],[DOB]])/365.25)</f>
        <v>40</v>
      </c>
      <c r="AB274" s="18" t="str">
        <f ca="1">IF(HR_Data[[#This Row],[Age]]&lt;20,"Below 20",IF(HR_Data[[#This Row],[Age]]&lt;30,"20-29",IF(HR_Data[[#This Row],[Age]]&lt;50,"30-49",IF(HR_Data[[#This Row],[Age]]&lt;60,"50-59","60 and Above"))))</f>
        <v>30-49</v>
      </c>
      <c r="AC274" s="18" t="str">
        <f>PROPER(HR_Data[[#This Row],[Sex]])</f>
        <v>Male</v>
      </c>
    </row>
    <row r="275" spans="1:29" x14ac:dyDescent="0.25">
      <c r="A275" t="s">
        <v>422</v>
      </c>
      <c r="B275">
        <v>10209</v>
      </c>
      <c r="C275" t="s">
        <v>502</v>
      </c>
      <c r="D275" t="s">
        <v>517</v>
      </c>
      <c r="E275">
        <v>10088</v>
      </c>
      <c r="F275" s="1">
        <v>41043</v>
      </c>
      <c r="G275" s="12">
        <v>59238</v>
      </c>
      <c r="H275" t="s">
        <v>468</v>
      </c>
      <c r="I275" s="13">
        <v>25065</v>
      </c>
      <c r="J275" t="s">
        <v>23</v>
      </c>
      <c r="K275" t="s">
        <v>87</v>
      </c>
      <c r="L275" t="s">
        <v>92</v>
      </c>
      <c r="M275" t="s">
        <v>22</v>
      </c>
      <c r="N275">
        <v>2718</v>
      </c>
      <c r="P275" t="s">
        <v>26</v>
      </c>
      <c r="Q275" t="s">
        <v>27</v>
      </c>
      <c r="R275" t="s">
        <v>39</v>
      </c>
      <c r="S275" t="s">
        <v>40</v>
      </c>
      <c r="T275">
        <v>3.4</v>
      </c>
      <c r="U275">
        <v>5</v>
      </c>
      <c r="V275" s="13">
        <v>43496</v>
      </c>
      <c r="W275" s="11">
        <v>13</v>
      </c>
      <c r="X275" s="18" t="str">
        <f>INDEX(Position!$B:$B,MATCH(C275,Position!$A:$A,0))</f>
        <v>Production Technician I</v>
      </c>
      <c r="Y275" s="18" t="str">
        <f>INDEX(Department!$B:$B,MATCH(D275,Department!$A:$A,0))</f>
        <v xml:space="preserve">Production        </v>
      </c>
      <c r="Z275" s="18" t="str">
        <f>INDEX(Manager!$B:$B,MATCH(E275,Manager!$A:$A,0))</f>
        <v>Elijiah Gray</v>
      </c>
      <c r="AA275" s="18">
        <f ca="1">INT(($AH$1-HR_Data[[#This Row],[DOB]])/365.25)</f>
        <v>54</v>
      </c>
      <c r="AB275" s="18" t="str">
        <f ca="1">IF(HR_Data[[#This Row],[Age]]&lt;20,"Below 20",IF(HR_Data[[#This Row],[Age]]&lt;30,"20-29",IF(HR_Data[[#This Row],[Age]]&lt;50,"30-49",IF(HR_Data[[#This Row],[Age]]&lt;60,"50-59","60 and Above"))))</f>
        <v>50-59</v>
      </c>
      <c r="AC275" s="18" t="str">
        <f>PROPER(HR_Data[[#This Row],[Sex]])</f>
        <v>Female</v>
      </c>
    </row>
    <row r="276" spans="1:29" x14ac:dyDescent="0.25">
      <c r="A276" t="s">
        <v>423</v>
      </c>
      <c r="B276">
        <v>10024</v>
      </c>
      <c r="C276" t="s">
        <v>507</v>
      </c>
      <c r="D276" t="s">
        <v>519</v>
      </c>
      <c r="E276">
        <v>10194</v>
      </c>
      <c r="F276" s="1">
        <v>41827</v>
      </c>
      <c r="G276" s="12">
        <v>92989</v>
      </c>
      <c r="H276" t="s">
        <v>469</v>
      </c>
      <c r="I276" s="13">
        <v>30442</v>
      </c>
      <c r="J276" t="s">
        <v>23</v>
      </c>
      <c r="K276" t="s">
        <v>24</v>
      </c>
      <c r="L276" t="s">
        <v>25</v>
      </c>
      <c r="M276" t="s">
        <v>22</v>
      </c>
      <c r="N276">
        <v>2140</v>
      </c>
      <c r="P276" t="s">
        <v>26</v>
      </c>
      <c r="Q276" t="s">
        <v>27</v>
      </c>
      <c r="R276" t="s">
        <v>30</v>
      </c>
      <c r="S276" t="s">
        <v>31</v>
      </c>
      <c r="T276">
        <v>4.5</v>
      </c>
      <c r="U276">
        <v>5</v>
      </c>
      <c r="V276" s="13">
        <v>43514</v>
      </c>
      <c r="W276" s="11">
        <v>1</v>
      </c>
      <c r="X276" s="18" t="str">
        <f>INDEX(Position!$B:$B,MATCH(C276,Position!$A:$A,0))</f>
        <v>Software Engineer</v>
      </c>
      <c r="Y276" s="18" t="str">
        <f>INDEX(Department!$B:$B,MATCH(D276,Department!$A:$A,0))</f>
        <v>Software Engineering</v>
      </c>
      <c r="Z276" s="18" t="str">
        <f>INDEX(Manager!$B:$B,MATCH(E276,Manager!$A:$A,0))</f>
        <v>Alex Sweetwater</v>
      </c>
      <c r="AA276" s="18">
        <f ca="1">INT(($AH$1-HR_Data[[#This Row],[DOB]])/365.25)</f>
        <v>40</v>
      </c>
      <c r="AB276" s="18" t="str">
        <f ca="1">IF(HR_Data[[#This Row],[Age]]&lt;20,"Below 20",IF(HR_Data[[#This Row],[Age]]&lt;30,"20-29",IF(HR_Data[[#This Row],[Age]]&lt;50,"30-49",IF(HR_Data[[#This Row],[Age]]&lt;60,"50-59","60 and Above"))))</f>
        <v>30-49</v>
      </c>
      <c r="AC276" s="18" t="str">
        <f>PROPER(HR_Data[[#This Row],[Sex]])</f>
        <v>Male</v>
      </c>
    </row>
    <row r="277" spans="1:29" x14ac:dyDescent="0.25">
      <c r="A277" t="s">
        <v>424</v>
      </c>
      <c r="B277">
        <v>10173</v>
      </c>
      <c r="C277" t="s">
        <v>483</v>
      </c>
      <c r="D277" t="s">
        <v>516</v>
      </c>
      <c r="E277">
        <v>10197</v>
      </c>
      <c r="F277" s="1">
        <v>42845</v>
      </c>
      <c r="G277" s="12">
        <v>90100</v>
      </c>
      <c r="H277" t="s">
        <v>469</v>
      </c>
      <c r="I277" s="13">
        <v>32074</v>
      </c>
      <c r="J277" t="s">
        <v>34</v>
      </c>
      <c r="K277" t="s">
        <v>24</v>
      </c>
      <c r="L277" t="s">
        <v>25</v>
      </c>
      <c r="M277" t="s">
        <v>22</v>
      </c>
      <c r="N277">
        <v>2134</v>
      </c>
      <c r="P277" t="s">
        <v>26</v>
      </c>
      <c r="Q277" t="s">
        <v>27</v>
      </c>
      <c r="R277" t="s">
        <v>39</v>
      </c>
      <c r="S277" t="s">
        <v>40</v>
      </c>
      <c r="T277">
        <v>3.4</v>
      </c>
      <c r="U277">
        <v>3</v>
      </c>
      <c r="V277" s="13">
        <v>43467</v>
      </c>
      <c r="W277" s="11">
        <v>14</v>
      </c>
      <c r="X277" s="18" t="str">
        <f>INDEX(Position!$B:$B,MATCH(C277,Position!$A:$A,0))</f>
        <v>BI Developer</v>
      </c>
      <c r="Y277" s="18" t="str">
        <f>INDEX(Department!$B:$B,MATCH(D277,Department!$A:$A,0))</f>
        <v>IT/IS</v>
      </c>
      <c r="Z277" s="18" t="str">
        <f>INDEX(Manager!$B:$B,MATCH(E277,Manager!$A:$A,0))</f>
        <v>Brian Champaigne</v>
      </c>
      <c r="AA277" s="18">
        <f ca="1">INT(($AH$1-HR_Data[[#This Row],[DOB]])/365.25)</f>
        <v>35</v>
      </c>
      <c r="AB277" s="18" t="str">
        <f ca="1">IF(HR_Data[[#This Row],[Age]]&lt;20,"Below 20",IF(HR_Data[[#This Row],[Age]]&lt;30,"20-29",IF(HR_Data[[#This Row],[Age]]&lt;50,"30-49",IF(HR_Data[[#This Row],[Age]]&lt;60,"50-59","60 and Above"))))</f>
        <v>30-49</v>
      </c>
      <c r="AC277" s="18" t="str">
        <f>PROPER(HR_Data[[#This Row],[Sex]])</f>
        <v>Male</v>
      </c>
    </row>
    <row r="278" spans="1:29" x14ac:dyDescent="0.25">
      <c r="A278" t="s">
        <v>425</v>
      </c>
      <c r="B278">
        <v>10221</v>
      </c>
      <c r="C278" t="s">
        <v>502</v>
      </c>
      <c r="D278" t="s">
        <v>517</v>
      </c>
      <c r="E278">
        <v>10069</v>
      </c>
      <c r="F278" s="1">
        <v>39930</v>
      </c>
      <c r="G278" s="12">
        <v>60754</v>
      </c>
      <c r="H278" t="s">
        <v>468</v>
      </c>
      <c r="I278" s="13">
        <v>27487</v>
      </c>
      <c r="J278" t="s">
        <v>34</v>
      </c>
      <c r="K278" t="s">
        <v>144</v>
      </c>
      <c r="L278" t="s">
        <v>63</v>
      </c>
      <c r="M278" t="s">
        <v>22</v>
      </c>
      <c r="N278">
        <v>1801</v>
      </c>
      <c r="O278" s="13">
        <v>41365</v>
      </c>
      <c r="P278" t="s">
        <v>70</v>
      </c>
      <c r="Q278" t="s">
        <v>36</v>
      </c>
      <c r="R278" t="s">
        <v>65</v>
      </c>
      <c r="S278" t="s">
        <v>40</v>
      </c>
      <c r="T278">
        <v>4.5</v>
      </c>
      <c r="U278">
        <v>5</v>
      </c>
      <c r="V278" s="13">
        <v>40954</v>
      </c>
      <c r="W278" s="11">
        <v>11</v>
      </c>
      <c r="X278" s="18" t="str">
        <f>INDEX(Position!$B:$B,MATCH(C278,Position!$A:$A,0))</f>
        <v>Production Technician I</v>
      </c>
      <c r="Y278" s="18" t="str">
        <f>INDEX(Department!$B:$B,MATCH(D278,Department!$A:$A,0))</f>
        <v xml:space="preserve">Production        </v>
      </c>
      <c r="Z278" s="18" t="str">
        <f>INDEX(Manager!$B:$B,MATCH(E278,Manager!$A:$A,0))</f>
        <v>Webster Butler</v>
      </c>
      <c r="AA278" s="18">
        <f ca="1">INT(($AH$1-HR_Data[[#This Row],[DOB]])/365.25)</f>
        <v>48</v>
      </c>
      <c r="AB278" s="18" t="str">
        <f ca="1">IF(HR_Data[[#This Row],[Age]]&lt;20,"Below 20",IF(HR_Data[[#This Row],[Age]]&lt;30,"20-29",IF(HR_Data[[#This Row],[Age]]&lt;50,"30-49",IF(HR_Data[[#This Row],[Age]]&lt;60,"50-59","60 and Above"))))</f>
        <v>30-49</v>
      </c>
      <c r="AC278" s="18" t="str">
        <f>PROPER(HR_Data[[#This Row],[Sex]])</f>
        <v>Female</v>
      </c>
    </row>
    <row r="279" spans="1:29" x14ac:dyDescent="0.25">
      <c r="A279" t="s">
        <v>426</v>
      </c>
      <c r="B279">
        <v>10146</v>
      </c>
      <c r="C279" t="s">
        <v>503</v>
      </c>
      <c r="D279" t="s">
        <v>517</v>
      </c>
      <c r="E279">
        <v>10088</v>
      </c>
      <c r="F279" s="1">
        <v>40679</v>
      </c>
      <c r="G279" s="12">
        <v>72202</v>
      </c>
      <c r="H279" t="s">
        <v>468</v>
      </c>
      <c r="I279" s="13">
        <v>19503</v>
      </c>
      <c r="J279" t="s">
        <v>34</v>
      </c>
      <c r="K279" t="s">
        <v>24</v>
      </c>
      <c r="L279" t="s">
        <v>25</v>
      </c>
      <c r="M279" t="s">
        <v>22</v>
      </c>
      <c r="N279">
        <v>2129</v>
      </c>
      <c r="O279" s="13">
        <v>42924</v>
      </c>
      <c r="P279" t="s">
        <v>70</v>
      </c>
      <c r="Q279" t="s">
        <v>36</v>
      </c>
      <c r="R279" t="s">
        <v>51</v>
      </c>
      <c r="S279" t="s">
        <v>40</v>
      </c>
      <c r="T279">
        <v>3.93</v>
      </c>
      <c r="U279">
        <v>3</v>
      </c>
      <c r="V279" s="13">
        <v>42843</v>
      </c>
      <c r="W279" s="11">
        <v>3</v>
      </c>
      <c r="X279" s="18" t="str">
        <f>INDEX(Position!$B:$B,MATCH(C279,Position!$A:$A,0))</f>
        <v>Production Technician II</v>
      </c>
      <c r="Y279" s="18" t="str">
        <f>INDEX(Department!$B:$B,MATCH(D279,Department!$A:$A,0))</f>
        <v xml:space="preserve">Production        </v>
      </c>
      <c r="Z279" s="18" t="str">
        <f>INDEX(Manager!$B:$B,MATCH(E279,Manager!$A:$A,0))</f>
        <v>Elijiah Gray</v>
      </c>
      <c r="AA279" s="18">
        <f ca="1">INT(($AH$1-HR_Data[[#This Row],[DOB]])/365.25)</f>
        <v>70</v>
      </c>
      <c r="AB279" s="18" t="str">
        <f ca="1">IF(HR_Data[[#This Row],[Age]]&lt;20,"Below 20",IF(HR_Data[[#This Row],[Age]]&lt;30,"20-29",IF(HR_Data[[#This Row],[Age]]&lt;50,"30-49",IF(HR_Data[[#This Row],[Age]]&lt;60,"50-59","60 and Above"))))</f>
        <v>60 and Above</v>
      </c>
      <c r="AC279" s="18" t="str">
        <f>PROPER(HR_Data[[#This Row],[Sex]])</f>
        <v>Female</v>
      </c>
    </row>
    <row r="280" spans="1:29" x14ac:dyDescent="0.25">
      <c r="A280" t="s">
        <v>427</v>
      </c>
      <c r="B280">
        <v>10161</v>
      </c>
      <c r="C280" t="s">
        <v>482</v>
      </c>
      <c r="D280" t="s">
        <v>518</v>
      </c>
      <c r="E280">
        <v>10200</v>
      </c>
      <c r="F280" s="1">
        <v>41911</v>
      </c>
      <c r="G280" s="12">
        <v>58370</v>
      </c>
      <c r="H280" t="s">
        <v>468</v>
      </c>
      <c r="I280" s="13">
        <v>23869</v>
      </c>
      <c r="J280" t="s">
        <v>23</v>
      </c>
      <c r="K280" t="s">
        <v>24</v>
      </c>
      <c r="L280" t="s">
        <v>63</v>
      </c>
      <c r="M280" t="s">
        <v>428</v>
      </c>
      <c r="N280">
        <v>97756</v>
      </c>
      <c r="P280" t="s">
        <v>26</v>
      </c>
      <c r="Q280" t="s">
        <v>27</v>
      </c>
      <c r="R280" t="s">
        <v>39</v>
      </c>
      <c r="S280" t="s">
        <v>40</v>
      </c>
      <c r="T280">
        <v>3.69</v>
      </c>
      <c r="U280">
        <v>3</v>
      </c>
      <c r="V280" s="13">
        <v>43493</v>
      </c>
      <c r="W280" s="11">
        <v>18</v>
      </c>
      <c r="X280" s="18" t="str">
        <f>INDEX(Position!$B:$B,MATCH(C280,Position!$A:$A,0))</f>
        <v>Area Sales Manager</v>
      </c>
      <c r="Y280" s="18" t="str">
        <f>INDEX(Department!$B:$B,MATCH(D280,Department!$A:$A,0))</f>
        <v>Sales</v>
      </c>
      <c r="Z280" s="18" t="str">
        <f>INDEX(Manager!$B:$B,MATCH(E280,Manager!$A:$A,0))</f>
        <v>Lynn Daneault</v>
      </c>
      <c r="AA280" s="18">
        <f ca="1">INT(($AH$1-HR_Data[[#This Row],[DOB]])/365.25)</f>
        <v>58</v>
      </c>
      <c r="AB280" s="18" t="str">
        <f ca="1">IF(HR_Data[[#This Row],[Age]]&lt;20,"Below 20",IF(HR_Data[[#This Row],[Age]]&lt;30,"20-29",IF(HR_Data[[#This Row],[Age]]&lt;50,"30-49",IF(HR_Data[[#This Row],[Age]]&lt;60,"50-59","60 and Above"))))</f>
        <v>50-59</v>
      </c>
      <c r="AC280" s="18" t="str">
        <f>PROPER(HR_Data[[#This Row],[Sex]])</f>
        <v>Female</v>
      </c>
    </row>
    <row r="281" spans="1:29" x14ac:dyDescent="0.25">
      <c r="A281" t="s">
        <v>429</v>
      </c>
      <c r="B281">
        <v>10141</v>
      </c>
      <c r="C281" t="s">
        <v>502</v>
      </c>
      <c r="D281" t="s">
        <v>517</v>
      </c>
      <c r="E281">
        <v>10002</v>
      </c>
      <c r="F281" s="1">
        <v>40729</v>
      </c>
      <c r="G281" s="12">
        <v>48413</v>
      </c>
      <c r="H281" t="s">
        <v>468</v>
      </c>
      <c r="I281" s="13">
        <v>23871</v>
      </c>
      <c r="J281" t="s">
        <v>23</v>
      </c>
      <c r="K281" t="s">
        <v>24</v>
      </c>
      <c r="L281" t="s">
        <v>25</v>
      </c>
      <c r="M281" t="s">
        <v>22</v>
      </c>
      <c r="N281">
        <v>2066</v>
      </c>
      <c r="O281" s="13">
        <v>42618</v>
      </c>
      <c r="P281" t="s">
        <v>49</v>
      </c>
      <c r="Q281" t="s">
        <v>36</v>
      </c>
      <c r="R281" t="s">
        <v>39</v>
      </c>
      <c r="S281" t="s">
        <v>40</v>
      </c>
      <c r="T281">
        <v>3.98</v>
      </c>
      <c r="U281">
        <v>4</v>
      </c>
      <c r="V281" s="13">
        <v>42431</v>
      </c>
      <c r="W281" s="11">
        <v>1</v>
      </c>
      <c r="X281" s="18" t="str">
        <f>INDEX(Position!$B:$B,MATCH(C281,Position!$A:$A,0))</f>
        <v>Production Technician I</v>
      </c>
      <c r="Y281" s="18" t="str">
        <f>INDEX(Department!$B:$B,MATCH(D281,Department!$A:$A,0))</f>
        <v xml:space="preserve">Production        </v>
      </c>
      <c r="Z281" s="18" t="str">
        <f>INDEX(Manager!$B:$B,MATCH(E281,Manager!$A:$A,0))</f>
        <v>Amy Dunn</v>
      </c>
      <c r="AA281" s="18">
        <f ca="1">INT(($AH$1-HR_Data[[#This Row],[DOB]])/365.25)</f>
        <v>58</v>
      </c>
      <c r="AB281" s="18" t="str">
        <f ca="1">IF(HR_Data[[#This Row],[Age]]&lt;20,"Below 20",IF(HR_Data[[#This Row],[Age]]&lt;30,"20-29",IF(HR_Data[[#This Row],[Age]]&lt;50,"30-49",IF(HR_Data[[#This Row],[Age]]&lt;60,"50-59","60 and Above"))))</f>
        <v>50-59</v>
      </c>
      <c r="AC281" s="18" t="str">
        <f>PROPER(HR_Data[[#This Row],[Sex]])</f>
        <v>Female</v>
      </c>
    </row>
    <row r="282" spans="1:29" x14ac:dyDescent="0.25">
      <c r="A282" t="s">
        <v>430</v>
      </c>
      <c r="B282">
        <v>10268</v>
      </c>
      <c r="C282" t="s">
        <v>503</v>
      </c>
      <c r="D282" t="s">
        <v>517</v>
      </c>
      <c r="E282">
        <v>10069</v>
      </c>
      <c r="F282" s="1">
        <v>39258</v>
      </c>
      <c r="G282" s="12">
        <v>67176</v>
      </c>
      <c r="H282" t="s">
        <v>469</v>
      </c>
      <c r="I282" s="13">
        <v>27653</v>
      </c>
      <c r="J282" t="s">
        <v>59</v>
      </c>
      <c r="K282" t="s">
        <v>24</v>
      </c>
      <c r="L282" t="s">
        <v>25</v>
      </c>
      <c r="M282" t="s">
        <v>22</v>
      </c>
      <c r="N282">
        <v>2472</v>
      </c>
      <c r="O282" s="13">
        <v>40420</v>
      </c>
      <c r="P282" t="s">
        <v>192</v>
      </c>
      <c r="Q282" t="s">
        <v>36</v>
      </c>
      <c r="R282" t="s">
        <v>215</v>
      </c>
      <c r="S282" t="s">
        <v>40</v>
      </c>
      <c r="T282">
        <v>4.0999999999999996</v>
      </c>
      <c r="U282">
        <v>4</v>
      </c>
      <c r="V282" s="13">
        <v>40373</v>
      </c>
      <c r="W282" s="11">
        <v>15</v>
      </c>
      <c r="X282" s="18" t="str">
        <f>INDEX(Position!$B:$B,MATCH(C282,Position!$A:$A,0))</f>
        <v>Production Technician II</v>
      </c>
      <c r="Y282" s="18" t="str">
        <f>INDEX(Department!$B:$B,MATCH(D282,Department!$A:$A,0))</f>
        <v xml:space="preserve">Production        </v>
      </c>
      <c r="Z282" s="18" t="str">
        <f>INDEX(Manager!$B:$B,MATCH(E282,Manager!$A:$A,0))</f>
        <v>Webster Butler</v>
      </c>
      <c r="AA282" s="18">
        <f ca="1">INT(($AH$1-HR_Data[[#This Row],[DOB]])/365.25)</f>
        <v>47</v>
      </c>
      <c r="AB282" s="18" t="str">
        <f ca="1">IF(HR_Data[[#This Row],[Age]]&lt;20,"Below 20",IF(HR_Data[[#This Row],[Age]]&lt;30,"20-29",IF(HR_Data[[#This Row],[Age]]&lt;50,"30-49",IF(HR_Data[[#This Row],[Age]]&lt;60,"50-59","60 and Above"))))</f>
        <v>30-49</v>
      </c>
      <c r="AC282" s="18" t="str">
        <f>PROPER(HR_Data[[#This Row],[Sex]])</f>
        <v>Male</v>
      </c>
    </row>
    <row r="283" spans="1:29" x14ac:dyDescent="0.25">
      <c r="A283" t="s">
        <v>431</v>
      </c>
      <c r="B283">
        <v>10123</v>
      </c>
      <c r="C283" t="s">
        <v>502</v>
      </c>
      <c r="D283" t="s">
        <v>517</v>
      </c>
      <c r="E283">
        <v>10114</v>
      </c>
      <c r="F283" s="1">
        <v>41323</v>
      </c>
      <c r="G283" s="12">
        <v>56339</v>
      </c>
      <c r="H283" t="s">
        <v>468</v>
      </c>
      <c r="I283" s="13">
        <v>24628</v>
      </c>
      <c r="J283" t="s">
        <v>48</v>
      </c>
      <c r="K283" t="s">
        <v>24</v>
      </c>
      <c r="L283" t="s">
        <v>63</v>
      </c>
      <c r="M283" t="s">
        <v>22</v>
      </c>
      <c r="N283">
        <v>2093</v>
      </c>
      <c r="P283" t="s">
        <v>26</v>
      </c>
      <c r="Q283" t="s">
        <v>27</v>
      </c>
      <c r="R283" t="s">
        <v>39</v>
      </c>
      <c r="S283" t="s">
        <v>40</v>
      </c>
      <c r="T283">
        <v>4.21</v>
      </c>
      <c r="U283">
        <v>5</v>
      </c>
      <c r="V283" s="13">
        <v>43479</v>
      </c>
      <c r="W283" s="11">
        <v>4</v>
      </c>
      <c r="X283" s="18" t="str">
        <f>INDEX(Position!$B:$B,MATCH(C283,Position!$A:$A,0))</f>
        <v>Production Technician I</v>
      </c>
      <c r="Y283" s="18" t="str">
        <f>INDEX(Department!$B:$B,MATCH(D283,Department!$A:$A,0))</f>
        <v xml:space="preserve">Production        </v>
      </c>
      <c r="Z283" s="18" t="str">
        <f>INDEX(Manager!$B:$B,MATCH(E283,Manager!$A:$A,0))</f>
        <v>Brannon Miller</v>
      </c>
      <c r="AA283" s="18">
        <f ca="1">INT(($AH$1-HR_Data[[#This Row],[DOB]])/365.25)</f>
        <v>56</v>
      </c>
      <c r="AB283" s="18" t="str">
        <f ca="1">IF(HR_Data[[#This Row],[Age]]&lt;20,"Below 20",IF(HR_Data[[#This Row],[Age]]&lt;30,"20-29",IF(HR_Data[[#This Row],[Age]]&lt;50,"30-49",IF(HR_Data[[#This Row],[Age]]&lt;60,"50-59","60 and Above"))))</f>
        <v>50-59</v>
      </c>
      <c r="AC283" s="18" t="str">
        <f>PROPER(HR_Data[[#This Row],[Sex]])</f>
        <v>Female</v>
      </c>
    </row>
    <row r="284" spans="1:29" x14ac:dyDescent="0.25">
      <c r="A284" t="s">
        <v>432</v>
      </c>
      <c r="B284">
        <v>10013</v>
      </c>
      <c r="C284" t="s">
        <v>482</v>
      </c>
      <c r="D284" t="s">
        <v>518</v>
      </c>
      <c r="E284">
        <v>10200</v>
      </c>
      <c r="F284" s="1">
        <v>38726</v>
      </c>
      <c r="G284" s="12">
        <v>64397</v>
      </c>
      <c r="H284" t="s">
        <v>469</v>
      </c>
      <c r="I284" s="13">
        <v>24852</v>
      </c>
      <c r="J284" t="s">
        <v>117</v>
      </c>
      <c r="K284" t="s">
        <v>24</v>
      </c>
      <c r="L284" t="s">
        <v>25</v>
      </c>
      <c r="M284" t="s">
        <v>433</v>
      </c>
      <c r="N284">
        <v>58782</v>
      </c>
      <c r="P284" t="s">
        <v>26</v>
      </c>
      <c r="Q284" t="s">
        <v>27</v>
      </c>
      <c r="R284" t="s">
        <v>39</v>
      </c>
      <c r="S284" t="s">
        <v>31</v>
      </c>
      <c r="T284">
        <v>4.0999999999999996</v>
      </c>
      <c r="U284">
        <v>3</v>
      </c>
      <c r="V284" s="13">
        <v>43469</v>
      </c>
      <c r="W284" s="11">
        <v>6</v>
      </c>
      <c r="X284" s="18" t="str">
        <f>INDEX(Position!$B:$B,MATCH(C284,Position!$A:$A,0))</f>
        <v>Area Sales Manager</v>
      </c>
      <c r="Y284" s="18" t="str">
        <f>INDEX(Department!$B:$B,MATCH(D284,Department!$A:$A,0))</f>
        <v>Sales</v>
      </c>
      <c r="Z284" s="18" t="str">
        <f>INDEX(Manager!$B:$B,MATCH(E284,Manager!$A:$A,0))</f>
        <v>Lynn Daneault</v>
      </c>
      <c r="AA284" s="18">
        <f ca="1">INT(($AH$1-HR_Data[[#This Row],[DOB]])/365.25)</f>
        <v>55</v>
      </c>
      <c r="AB284" s="18" t="str">
        <f ca="1">IF(HR_Data[[#This Row],[Age]]&lt;20,"Below 20",IF(HR_Data[[#This Row],[Age]]&lt;30,"20-29",IF(HR_Data[[#This Row],[Age]]&lt;50,"30-49",IF(HR_Data[[#This Row],[Age]]&lt;60,"50-59","60 and Above"))))</f>
        <v>50-59</v>
      </c>
      <c r="AC284" s="18" t="str">
        <f>PROPER(HR_Data[[#This Row],[Sex]])</f>
        <v>Male</v>
      </c>
    </row>
    <row r="285" spans="1:29" x14ac:dyDescent="0.25">
      <c r="A285" t="s">
        <v>434</v>
      </c>
      <c r="B285">
        <v>10287</v>
      </c>
      <c r="C285" t="s">
        <v>502</v>
      </c>
      <c r="D285" t="s">
        <v>517</v>
      </c>
      <c r="E285">
        <v>10252</v>
      </c>
      <c r="F285" s="1">
        <v>41687</v>
      </c>
      <c r="G285" s="12">
        <v>63025</v>
      </c>
      <c r="H285" t="s">
        <v>468</v>
      </c>
      <c r="I285" s="13">
        <v>30452</v>
      </c>
      <c r="J285" t="s">
        <v>23</v>
      </c>
      <c r="K285" t="s">
        <v>24</v>
      </c>
      <c r="L285" t="s">
        <v>25</v>
      </c>
      <c r="M285" t="s">
        <v>22</v>
      </c>
      <c r="N285">
        <v>2021</v>
      </c>
      <c r="P285" t="s">
        <v>26</v>
      </c>
      <c r="Q285" t="s">
        <v>27</v>
      </c>
      <c r="R285" t="s">
        <v>30</v>
      </c>
      <c r="S285" t="s">
        <v>98</v>
      </c>
      <c r="T285">
        <v>2.44</v>
      </c>
      <c r="U285">
        <v>5</v>
      </c>
      <c r="V285" s="13">
        <v>43507</v>
      </c>
      <c r="W285" s="11">
        <v>18</v>
      </c>
      <c r="X285" s="18" t="str">
        <f>INDEX(Position!$B:$B,MATCH(C285,Position!$A:$A,0))</f>
        <v>Production Technician I</v>
      </c>
      <c r="Y285" s="18" t="str">
        <f>INDEX(Department!$B:$B,MATCH(D285,Department!$A:$A,0))</f>
        <v xml:space="preserve">Production        </v>
      </c>
      <c r="Z285" s="18" t="str">
        <f>INDEX(Manager!$B:$B,MATCH(E285,Manager!$A:$A,0))</f>
        <v>David Stanley</v>
      </c>
      <c r="AA285" s="18">
        <f ca="1">INT(($AH$1-HR_Data[[#This Row],[DOB]])/365.25)</f>
        <v>40</v>
      </c>
      <c r="AB285" s="18" t="str">
        <f ca="1">IF(HR_Data[[#This Row],[Age]]&lt;20,"Below 20",IF(HR_Data[[#This Row],[Age]]&lt;30,"20-29",IF(HR_Data[[#This Row],[Age]]&lt;50,"30-49",IF(HR_Data[[#This Row],[Age]]&lt;60,"50-59","60 and Above"))))</f>
        <v>30-49</v>
      </c>
      <c r="AC285" s="18" t="str">
        <f>PROPER(HR_Data[[#This Row],[Sex]])</f>
        <v>Female</v>
      </c>
    </row>
    <row r="286" spans="1:29" x14ac:dyDescent="0.25">
      <c r="A286" t="s">
        <v>435</v>
      </c>
      <c r="B286">
        <v>10044</v>
      </c>
      <c r="C286" t="s">
        <v>498</v>
      </c>
      <c r="D286" t="s">
        <v>516</v>
      </c>
      <c r="E286">
        <v>10250</v>
      </c>
      <c r="F286" s="1">
        <v>42009</v>
      </c>
      <c r="G286" s="12">
        <v>75281</v>
      </c>
      <c r="H286" t="s">
        <v>469</v>
      </c>
      <c r="I286" s="13">
        <v>32268</v>
      </c>
      <c r="J286" t="s">
        <v>34</v>
      </c>
      <c r="K286" t="s">
        <v>24</v>
      </c>
      <c r="L286" t="s">
        <v>25</v>
      </c>
      <c r="M286" t="s">
        <v>22</v>
      </c>
      <c r="N286">
        <v>1420</v>
      </c>
      <c r="O286" s="13">
        <v>42412</v>
      </c>
      <c r="P286" t="s">
        <v>357</v>
      </c>
      <c r="Q286" t="s">
        <v>36</v>
      </c>
      <c r="R286" t="s">
        <v>97</v>
      </c>
      <c r="S286" t="s">
        <v>40</v>
      </c>
      <c r="T286">
        <v>5</v>
      </c>
      <c r="U286">
        <v>3</v>
      </c>
      <c r="V286" s="13">
        <v>42109</v>
      </c>
      <c r="W286" s="11">
        <v>11</v>
      </c>
      <c r="X286" s="18" t="str">
        <f>INDEX(Position!$B:$B,MATCH(C286,Position!$A:$A,0))</f>
        <v>Network Engineer</v>
      </c>
      <c r="Y286" s="18" t="str">
        <f>INDEX(Department!$B:$B,MATCH(D286,Department!$A:$A,0))</f>
        <v>IT/IS</v>
      </c>
      <c r="Z286" s="18" t="str">
        <f>INDEX(Manager!$B:$B,MATCH(E286,Manager!$A:$A,0))</f>
        <v>Peter Monroe</v>
      </c>
      <c r="AA286" s="18">
        <f ca="1">INT(($AH$1-HR_Data[[#This Row],[DOB]])/365.25)</f>
        <v>35</v>
      </c>
      <c r="AB286" s="18" t="str">
        <f ca="1">IF(HR_Data[[#This Row],[Age]]&lt;20,"Below 20",IF(HR_Data[[#This Row],[Age]]&lt;30,"20-29",IF(HR_Data[[#This Row],[Age]]&lt;50,"30-49",IF(HR_Data[[#This Row],[Age]]&lt;60,"50-59","60 and Above"))))</f>
        <v>30-49</v>
      </c>
      <c r="AC286" s="18" t="str">
        <f>PROPER(HR_Data[[#This Row],[Sex]])</f>
        <v>Male</v>
      </c>
    </row>
    <row r="287" spans="1:29" x14ac:dyDescent="0.25">
      <c r="A287" t="s">
        <v>436</v>
      </c>
      <c r="B287">
        <v>10102</v>
      </c>
      <c r="C287" t="s">
        <v>507</v>
      </c>
      <c r="D287" t="s">
        <v>519</v>
      </c>
      <c r="E287">
        <v>10194</v>
      </c>
      <c r="F287" s="1">
        <v>41323</v>
      </c>
      <c r="G287" s="12">
        <v>100416</v>
      </c>
      <c r="H287" t="s">
        <v>469</v>
      </c>
      <c r="I287" s="13">
        <v>30481</v>
      </c>
      <c r="J287" t="s">
        <v>23</v>
      </c>
      <c r="K287" t="s">
        <v>144</v>
      </c>
      <c r="L287" t="s">
        <v>63</v>
      </c>
      <c r="M287" t="s">
        <v>22</v>
      </c>
      <c r="N287">
        <v>2451</v>
      </c>
      <c r="O287" s="13">
        <v>43205</v>
      </c>
      <c r="P287" t="s">
        <v>357</v>
      </c>
      <c r="Q287" t="s">
        <v>36</v>
      </c>
      <c r="R287" t="s">
        <v>65</v>
      </c>
      <c r="S287" t="s">
        <v>40</v>
      </c>
      <c r="T287">
        <v>4.5999999999999996</v>
      </c>
      <c r="U287">
        <v>3</v>
      </c>
      <c r="V287" s="13">
        <v>42778</v>
      </c>
      <c r="W287" s="11">
        <v>9</v>
      </c>
      <c r="X287" s="18" t="str">
        <f>INDEX(Position!$B:$B,MATCH(C287,Position!$A:$A,0))</f>
        <v>Software Engineer</v>
      </c>
      <c r="Y287" s="18" t="str">
        <f>INDEX(Department!$B:$B,MATCH(D287,Department!$A:$A,0))</f>
        <v>Software Engineering</v>
      </c>
      <c r="Z287" s="18" t="str">
        <f>INDEX(Manager!$B:$B,MATCH(E287,Manager!$A:$A,0))</f>
        <v>Alex Sweetwater</v>
      </c>
      <c r="AA287" s="18">
        <f ca="1">INT(($AH$1-HR_Data[[#This Row],[DOB]])/365.25)</f>
        <v>40</v>
      </c>
      <c r="AB287" s="18" t="str">
        <f ca="1">IF(HR_Data[[#This Row],[Age]]&lt;20,"Below 20",IF(HR_Data[[#This Row],[Age]]&lt;30,"20-29",IF(HR_Data[[#This Row],[Age]]&lt;50,"30-49",IF(HR_Data[[#This Row],[Age]]&lt;60,"50-59","60 and Above"))))</f>
        <v>30-49</v>
      </c>
      <c r="AC287" s="18" t="str">
        <f>PROPER(HR_Data[[#This Row],[Sex]])</f>
        <v>Male</v>
      </c>
    </row>
    <row r="288" spans="1:29" x14ac:dyDescent="0.25">
      <c r="A288" t="s">
        <v>437</v>
      </c>
      <c r="B288">
        <v>10270</v>
      </c>
      <c r="C288" t="s">
        <v>503</v>
      </c>
      <c r="D288" t="s">
        <v>517</v>
      </c>
      <c r="E288">
        <v>10002</v>
      </c>
      <c r="F288" s="1">
        <v>40553</v>
      </c>
      <c r="G288" s="12">
        <v>74813</v>
      </c>
      <c r="H288" t="s">
        <v>468</v>
      </c>
      <c r="I288" s="13">
        <v>31121</v>
      </c>
      <c r="J288" t="s">
        <v>23</v>
      </c>
      <c r="K288" t="s">
        <v>24</v>
      </c>
      <c r="L288" t="s">
        <v>25</v>
      </c>
      <c r="M288" t="s">
        <v>22</v>
      </c>
      <c r="N288">
        <v>1778</v>
      </c>
      <c r="O288" s="13">
        <v>41822</v>
      </c>
      <c r="P288" t="s">
        <v>73</v>
      </c>
      <c r="Q288" t="s">
        <v>36</v>
      </c>
      <c r="R288" t="s">
        <v>30</v>
      </c>
      <c r="S288" t="s">
        <v>40</v>
      </c>
      <c r="T288">
        <v>4.4000000000000004</v>
      </c>
      <c r="U288">
        <v>3</v>
      </c>
      <c r="V288" s="13">
        <v>41644</v>
      </c>
      <c r="W288" s="11">
        <v>5</v>
      </c>
      <c r="X288" s="18" t="str">
        <f>INDEX(Position!$B:$B,MATCH(C288,Position!$A:$A,0))</f>
        <v>Production Technician II</v>
      </c>
      <c r="Y288" s="18" t="str">
        <f>INDEX(Department!$B:$B,MATCH(D288,Department!$A:$A,0))</f>
        <v xml:space="preserve">Production        </v>
      </c>
      <c r="Z288" s="18" t="str">
        <f>INDEX(Manager!$B:$B,MATCH(E288,Manager!$A:$A,0))</f>
        <v>Amy Dunn</v>
      </c>
      <c r="AA288" s="18">
        <f ca="1">INT(($AH$1-HR_Data[[#This Row],[DOB]])/365.25)</f>
        <v>38</v>
      </c>
      <c r="AB288" s="18" t="str">
        <f ca="1">IF(HR_Data[[#This Row],[Age]]&lt;20,"Below 20",IF(HR_Data[[#This Row],[Age]]&lt;30,"20-29",IF(HR_Data[[#This Row],[Age]]&lt;50,"30-49",IF(HR_Data[[#This Row],[Age]]&lt;60,"50-59","60 and Above"))))</f>
        <v>30-49</v>
      </c>
      <c r="AC288" s="18" t="str">
        <f>PROPER(HR_Data[[#This Row],[Sex]])</f>
        <v>Female</v>
      </c>
    </row>
    <row r="289" spans="1:29" x14ac:dyDescent="0.25">
      <c r="A289" t="s">
        <v>438</v>
      </c>
      <c r="B289">
        <v>10045</v>
      </c>
      <c r="C289" t="s">
        <v>498</v>
      </c>
      <c r="D289" t="s">
        <v>516</v>
      </c>
      <c r="E289">
        <v>10250</v>
      </c>
      <c r="F289" s="1">
        <v>42093</v>
      </c>
      <c r="G289" s="12">
        <v>76029</v>
      </c>
      <c r="H289" t="s">
        <v>469</v>
      </c>
      <c r="I289" s="13">
        <v>25293</v>
      </c>
      <c r="J289" t="s">
        <v>34</v>
      </c>
      <c r="K289" t="s">
        <v>87</v>
      </c>
      <c r="L289" t="s">
        <v>25</v>
      </c>
      <c r="M289" t="s">
        <v>22</v>
      </c>
      <c r="N289">
        <v>2343</v>
      </c>
      <c r="P289" t="s">
        <v>26</v>
      </c>
      <c r="Q289" t="s">
        <v>27</v>
      </c>
      <c r="R289" t="s">
        <v>61</v>
      </c>
      <c r="S289" t="s">
        <v>40</v>
      </c>
      <c r="T289">
        <v>5</v>
      </c>
      <c r="U289">
        <v>4</v>
      </c>
      <c r="V289" s="13">
        <v>43479</v>
      </c>
      <c r="W289" s="11">
        <v>8</v>
      </c>
      <c r="X289" s="18" t="str">
        <f>INDEX(Position!$B:$B,MATCH(C289,Position!$A:$A,0))</f>
        <v>Network Engineer</v>
      </c>
      <c r="Y289" s="18" t="str">
        <f>INDEX(Department!$B:$B,MATCH(D289,Department!$A:$A,0))</f>
        <v>IT/IS</v>
      </c>
      <c r="Z289" s="18" t="str">
        <f>INDEX(Manager!$B:$B,MATCH(E289,Manager!$A:$A,0))</f>
        <v>Peter Monroe</v>
      </c>
      <c r="AA289" s="18">
        <f ca="1">INT(($AH$1-HR_Data[[#This Row],[DOB]])/365.25)</f>
        <v>54</v>
      </c>
      <c r="AB289" s="18" t="str">
        <f ca="1">IF(HR_Data[[#This Row],[Age]]&lt;20,"Below 20",IF(HR_Data[[#This Row],[Age]]&lt;30,"20-29",IF(HR_Data[[#This Row],[Age]]&lt;50,"30-49",IF(HR_Data[[#This Row],[Age]]&lt;60,"50-59","60 and Above"))))</f>
        <v>50-59</v>
      </c>
      <c r="AC289" s="18" t="str">
        <f>PROPER(HR_Data[[#This Row],[Sex]])</f>
        <v>Male</v>
      </c>
    </row>
    <row r="290" spans="1:29" x14ac:dyDescent="0.25">
      <c r="A290" t="s">
        <v>439</v>
      </c>
      <c r="B290">
        <v>10205</v>
      </c>
      <c r="C290" t="s">
        <v>482</v>
      </c>
      <c r="D290" t="s">
        <v>518</v>
      </c>
      <c r="E290">
        <v>10188</v>
      </c>
      <c r="F290" s="1">
        <v>40729</v>
      </c>
      <c r="G290" s="12">
        <v>57859</v>
      </c>
      <c r="H290" t="s">
        <v>468</v>
      </c>
      <c r="I290" s="13">
        <v>33381</v>
      </c>
      <c r="J290" t="s">
        <v>34</v>
      </c>
      <c r="K290" t="s">
        <v>24</v>
      </c>
      <c r="L290" t="s">
        <v>78</v>
      </c>
      <c r="M290" t="s">
        <v>440</v>
      </c>
      <c r="N290">
        <v>85006</v>
      </c>
      <c r="P290" t="s">
        <v>26</v>
      </c>
      <c r="Q290" t="s">
        <v>27</v>
      </c>
      <c r="R290" t="s">
        <v>39</v>
      </c>
      <c r="S290" t="s">
        <v>40</v>
      </c>
      <c r="T290">
        <v>2.81</v>
      </c>
      <c r="U290">
        <v>3</v>
      </c>
      <c r="V290" s="13">
        <v>43482</v>
      </c>
      <c r="W290" s="11">
        <v>16</v>
      </c>
      <c r="X290" s="18" t="str">
        <f>INDEX(Position!$B:$B,MATCH(C290,Position!$A:$A,0))</f>
        <v>Area Sales Manager</v>
      </c>
      <c r="Y290" s="18" t="str">
        <f>INDEX(Department!$B:$B,MATCH(D290,Department!$A:$A,0))</f>
        <v>Sales</v>
      </c>
      <c r="Z290" s="18" t="str">
        <f>INDEX(Manager!$B:$B,MATCH(E290,Manager!$A:$A,0))</f>
        <v>John Smith</v>
      </c>
      <c r="AA290" s="18">
        <f ca="1">INT(($AH$1-HR_Data[[#This Row],[DOB]])/365.25)</f>
        <v>32</v>
      </c>
      <c r="AB290" s="18" t="str">
        <f ca="1">IF(HR_Data[[#This Row],[Age]]&lt;20,"Below 20",IF(HR_Data[[#This Row],[Age]]&lt;30,"20-29",IF(HR_Data[[#This Row],[Age]]&lt;50,"30-49",IF(HR_Data[[#This Row],[Age]]&lt;60,"50-59","60 and Above"))))</f>
        <v>30-49</v>
      </c>
      <c r="AC290" s="18" t="str">
        <f>PROPER(HR_Data[[#This Row],[Sex]])</f>
        <v>Female</v>
      </c>
    </row>
    <row r="291" spans="1:29" x14ac:dyDescent="0.25">
      <c r="A291" t="s">
        <v>441</v>
      </c>
      <c r="B291">
        <v>10014</v>
      </c>
      <c r="C291" t="s">
        <v>502</v>
      </c>
      <c r="D291" t="s">
        <v>517</v>
      </c>
      <c r="E291">
        <v>10196</v>
      </c>
      <c r="F291" s="1">
        <v>41134</v>
      </c>
      <c r="G291" s="12">
        <v>58523</v>
      </c>
      <c r="H291" t="s">
        <v>469</v>
      </c>
      <c r="I291" s="13">
        <v>31808</v>
      </c>
      <c r="J291" t="s">
        <v>48</v>
      </c>
      <c r="K291" t="s">
        <v>24</v>
      </c>
      <c r="L291" t="s">
        <v>25</v>
      </c>
      <c r="M291" t="s">
        <v>22</v>
      </c>
      <c r="N291">
        <v>2171</v>
      </c>
      <c r="O291" s="13">
        <v>42405</v>
      </c>
      <c r="P291" t="s">
        <v>275</v>
      </c>
      <c r="Q291" t="s">
        <v>36</v>
      </c>
      <c r="R291" t="s">
        <v>30</v>
      </c>
      <c r="S291" t="s">
        <v>31</v>
      </c>
      <c r="T291">
        <v>4.5</v>
      </c>
      <c r="U291">
        <v>5</v>
      </c>
      <c r="V291" s="13">
        <v>42401</v>
      </c>
      <c r="W291" s="11">
        <v>15</v>
      </c>
      <c r="X291" s="18" t="str">
        <f>INDEX(Position!$B:$B,MATCH(C291,Position!$A:$A,0))</f>
        <v>Production Technician I</v>
      </c>
      <c r="Y291" s="18" t="str">
        <f>INDEX(Department!$B:$B,MATCH(D291,Department!$A:$A,0))</f>
        <v xml:space="preserve">Production        </v>
      </c>
      <c r="Z291" s="18" t="str">
        <f>INDEX(Manager!$B:$B,MATCH(E291,Manager!$A:$A,0))</f>
        <v>Kissy Sullivan</v>
      </c>
      <c r="AA291" s="18">
        <f ca="1">INT(($AH$1-HR_Data[[#This Row],[DOB]])/365.25)</f>
        <v>36</v>
      </c>
      <c r="AB291" s="18" t="str">
        <f ca="1">IF(HR_Data[[#This Row],[Age]]&lt;20,"Below 20",IF(HR_Data[[#This Row],[Age]]&lt;30,"20-29",IF(HR_Data[[#This Row],[Age]]&lt;50,"30-49",IF(HR_Data[[#This Row],[Age]]&lt;60,"50-59","60 and Above"))))</f>
        <v>30-49</v>
      </c>
      <c r="AC291" s="18" t="str">
        <f>PROPER(HR_Data[[#This Row],[Sex]])</f>
        <v>Male</v>
      </c>
    </row>
    <row r="292" spans="1:29" x14ac:dyDescent="0.25">
      <c r="A292" t="s">
        <v>442</v>
      </c>
      <c r="B292">
        <v>10144</v>
      </c>
      <c r="C292" t="s">
        <v>501</v>
      </c>
      <c r="D292" t="s">
        <v>517</v>
      </c>
      <c r="E292">
        <v>10175</v>
      </c>
      <c r="F292" s="1">
        <v>40756</v>
      </c>
      <c r="G292" s="12">
        <v>88976</v>
      </c>
      <c r="H292" t="s">
        <v>469</v>
      </c>
      <c r="I292" s="13">
        <v>25121</v>
      </c>
      <c r="J292" t="s">
        <v>48</v>
      </c>
      <c r="K292" t="s">
        <v>24</v>
      </c>
      <c r="L292" t="s">
        <v>25</v>
      </c>
      <c r="M292" t="s">
        <v>22</v>
      </c>
      <c r="N292">
        <v>2169</v>
      </c>
      <c r="P292" t="s">
        <v>26</v>
      </c>
      <c r="Q292" t="s">
        <v>27</v>
      </c>
      <c r="R292" t="s">
        <v>61</v>
      </c>
      <c r="S292" t="s">
        <v>40</v>
      </c>
      <c r="T292">
        <v>3.93</v>
      </c>
      <c r="U292">
        <v>3</v>
      </c>
      <c r="V292" s="13">
        <v>43523</v>
      </c>
      <c r="W292" s="11">
        <v>19</v>
      </c>
      <c r="X292" s="18" t="str">
        <f>INDEX(Position!$B:$B,MATCH(C292,Position!$A:$A,0))</f>
        <v>Production Manager</v>
      </c>
      <c r="Y292" s="18" t="str">
        <f>INDEX(Department!$B:$B,MATCH(D292,Department!$A:$A,0))</f>
        <v xml:space="preserve">Production        </v>
      </c>
      <c r="Z292" s="18" t="str">
        <f>INDEX(Manager!$B:$B,MATCH(E292,Manager!$A:$A,0))</f>
        <v>Janet King</v>
      </c>
      <c r="AA292" s="18">
        <f ca="1">INT(($AH$1-HR_Data[[#This Row],[DOB]])/365.25)</f>
        <v>54</v>
      </c>
      <c r="AB292" s="18" t="str">
        <f ca="1">IF(HR_Data[[#This Row],[Age]]&lt;20,"Below 20",IF(HR_Data[[#This Row],[Age]]&lt;30,"20-29",IF(HR_Data[[#This Row],[Age]]&lt;50,"30-49",IF(HR_Data[[#This Row],[Age]]&lt;60,"50-59","60 and Above"))))</f>
        <v>50-59</v>
      </c>
      <c r="AC292" s="18" t="str">
        <f>PROPER(HR_Data[[#This Row],[Sex]])</f>
        <v>Male</v>
      </c>
    </row>
    <row r="293" spans="1:29" x14ac:dyDescent="0.25">
      <c r="A293" t="s">
        <v>443</v>
      </c>
      <c r="B293">
        <v>10253</v>
      </c>
      <c r="C293" t="s">
        <v>482</v>
      </c>
      <c r="D293" t="s">
        <v>518</v>
      </c>
      <c r="E293">
        <v>10188</v>
      </c>
      <c r="F293" s="1">
        <v>40973</v>
      </c>
      <c r="G293" s="12">
        <v>55875</v>
      </c>
      <c r="H293" t="s">
        <v>469</v>
      </c>
      <c r="I293" s="13">
        <v>32700</v>
      </c>
      <c r="J293" t="s">
        <v>23</v>
      </c>
      <c r="K293" t="s">
        <v>24</v>
      </c>
      <c r="L293" t="s">
        <v>92</v>
      </c>
      <c r="M293" t="s">
        <v>444</v>
      </c>
      <c r="N293">
        <v>4063</v>
      </c>
      <c r="P293" t="s">
        <v>26</v>
      </c>
      <c r="Q293" t="s">
        <v>27</v>
      </c>
      <c r="R293" t="s">
        <v>181</v>
      </c>
      <c r="S293" t="s">
        <v>40</v>
      </c>
      <c r="T293">
        <v>4.5</v>
      </c>
      <c r="U293">
        <v>4</v>
      </c>
      <c r="V293" s="13">
        <v>43483</v>
      </c>
      <c r="W293" s="11">
        <v>11</v>
      </c>
      <c r="X293" s="18" t="str">
        <f>INDEX(Position!$B:$B,MATCH(C293,Position!$A:$A,0))</f>
        <v>Area Sales Manager</v>
      </c>
      <c r="Y293" s="18" t="str">
        <f>INDEX(Department!$B:$B,MATCH(D293,Department!$A:$A,0))</f>
        <v>Sales</v>
      </c>
      <c r="Z293" s="18" t="str">
        <f>INDEX(Manager!$B:$B,MATCH(E293,Manager!$A:$A,0))</f>
        <v>John Smith</v>
      </c>
      <c r="AA293" s="18">
        <f ca="1">INT(($AH$1-HR_Data[[#This Row],[DOB]])/365.25)</f>
        <v>34</v>
      </c>
      <c r="AB293" s="18" t="str">
        <f ca="1">IF(HR_Data[[#This Row],[Age]]&lt;20,"Below 20",IF(HR_Data[[#This Row],[Age]]&lt;30,"20-29",IF(HR_Data[[#This Row],[Age]]&lt;50,"30-49",IF(HR_Data[[#This Row],[Age]]&lt;60,"50-59","60 and Above"))))</f>
        <v>30-49</v>
      </c>
      <c r="AC293" s="18" t="str">
        <f>PROPER(HR_Data[[#This Row],[Sex]])</f>
        <v>Male</v>
      </c>
    </row>
    <row r="294" spans="1:29" x14ac:dyDescent="0.25">
      <c r="A294" t="s">
        <v>445</v>
      </c>
      <c r="B294">
        <v>10118</v>
      </c>
      <c r="C294" t="s">
        <v>489</v>
      </c>
      <c r="D294" t="s">
        <v>516</v>
      </c>
      <c r="E294">
        <v>10084</v>
      </c>
      <c r="F294" s="1">
        <v>42051</v>
      </c>
      <c r="G294" s="12">
        <v>113999</v>
      </c>
      <c r="H294" t="s">
        <v>469</v>
      </c>
      <c r="I294" s="13">
        <v>31631</v>
      </c>
      <c r="J294" t="s">
        <v>34</v>
      </c>
      <c r="K294" t="s">
        <v>24</v>
      </c>
      <c r="L294" t="s">
        <v>63</v>
      </c>
      <c r="M294" t="s">
        <v>22</v>
      </c>
      <c r="N294">
        <v>1960</v>
      </c>
      <c r="O294" s="13">
        <v>42788</v>
      </c>
      <c r="P294" t="s">
        <v>198</v>
      </c>
      <c r="Q294" t="s">
        <v>84</v>
      </c>
      <c r="R294" t="s">
        <v>61</v>
      </c>
      <c r="S294" t="s">
        <v>40</v>
      </c>
      <c r="T294">
        <v>4.33</v>
      </c>
      <c r="U294">
        <v>3</v>
      </c>
      <c r="V294" s="13">
        <v>42781</v>
      </c>
      <c r="W294" s="11">
        <v>9</v>
      </c>
      <c r="X294" s="18" t="str">
        <f>INDEX(Position!$B:$B,MATCH(C294,Position!$A:$A,0))</f>
        <v>Database Administrator</v>
      </c>
      <c r="Y294" s="18" t="str">
        <f>INDEX(Department!$B:$B,MATCH(D294,Department!$A:$A,0))</f>
        <v>IT/IS</v>
      </c>
      <c r="Z294" s="18" t="str">
        <f>INDEX(Manager!$B:$B,MATCH(E294,Manager!$A:$A,0))</f>
        <v>Simon Roup</v>
      </c>
      <c r="AA294" s="18">
        <f ca="1">INT(($AH$1-HR_Data[[#This Row],[DOB]])/365.25)</f>
        <v>36</v>
      </c>
      <c r="AB294" s="18" t="str">
        <f ca="1">IF(HR_Data[[#This Row],[Age]]&lt;20,"Below 20",IF(HR_Data[[#This Row],[Age]]&lt;30,"20-29",IF(HR_Data[[#This Row],[Age]]&lt;50,"30-49",IF(HR_Data[[#This Row],[Age]]&lt;60,"50-59","60 and Above"))))</f>
        <v>30-49</v>
      </c>
      <c r="AC294" s="18" t="str">
        <f>PROPER(HR_Data[[#This Row],[Sex]])</f>
        <v>Male</v>
      </c>
    </row>
    <row r="295" spans="1:29" x14ac:dyDescent="0.25">
      <c r="A295" t="s">
        <v>446</v>
      </c>
      <c r="B295">
        <v>10022</v>
      </c>
      <c r="C295" t="s">
        <v>502</v>
      </c>
      <c r="D295" t="s">
        <v>517</v>
      </c>
      <c r="E295">
        <v>10265</v>
      </c>
      <c r="F295" s="1">
        <v>40812</v>
      </c>
      <c r="G295" s="12">
        <v>49773</v>
      </c>
      <c r="H295" t="s">
        <v>468</v>
      </c>
      <c r="I295" s="13">
        <v>31566</v>
      </c>
      <c r="J295" t="s">
        <v>34</v>
      </c>
      <c r="K295" t="s">
        <v>24</v>
      </c>
      <c r="L295" t="s">
        <v>25</v>
      </c>
      <c r="M295" t="s">
        <v>22</v>
      </c>
      <c r="N295">
        <v>2747</v>
      </c>
      <c r="O295" s="13">
        <v>42408</v>
      </c>
      <c r="P295" t="s">
        <v>447</v>
      </c>
      <c r="Q295" t="s">
        <v>84</v>
      </c>
      <c r="R295" t="s">
        <v>51</v>
      </c>
      <c r="S295" t="s">
        <v>31</v>
      </c>
      <c r="T295">
        <v>4.3</v>
      </c>
      <c r="U295">
        <v>5</v>
      </c>
      <c r="V295" s="13">
        <v>42036</v>
      </c>
      <c r="W295" s="11">
        <v>18</v>
      </c>
      <c r="X295" s="18" t="str">
        <f>INDEX(Position!$B:$B,MATCH(C295,Position!$A:$A,0))</f>
        <v>Production Technician I</v>
      </c>
      <c r="Y295" s="18" t="str">
        <f>INDEX(Department!$B:$B,MATCH(D295,Department!$A:$A,0))</f>
        <v xml:space="preserve">Production        </v>
      </c>
      <c r="Z295" s="18" t="str">
        <f>INDEX(Manager!$B:$B,MATCH(E295,Manager!$A:$A,0))</f>
        <v>Kelley Spirea</v>
      </c>
      <c r="AA295" s="18">
        <f ca="1">INT(($AH$1-HR_Data[[#This Row],[DOB]])/365.25)</f>
        <v>37</v>
      </c>
      <c r="AB295" s="18" t="str">
        <f ca="1">IF(HR_Data[[#This Row],[Age]]&lt;20,"Below 20",IF(HR_Data[[#This Row],[Age]]&lt;30,"20-29",IF(HR_Data[[#This Row],[Age]]&lt;50,"30-49",IF(HR_Data[[#This Row],[Age]]&lt;60,"50-59","60 and Above"))))</f>
        <v>30-49</v>
      </c>
      <c r="AC295" s="18" t="str">
        <f>PROPER(HR_Data[[#This Row],[Sex]])</f>
        <v>Female</v>
      </c>
    </row>
    <row r="296" spans="1:29" x14ac:dyDescent="0.25">
      <c r="A296" t="s">
        <v>448</v>
      </c>
      <c r="B296">
        <v>10183</v>
      </c>
      <c r="C296" t="s">
        <v>502</v>
      </c>
      <c r="D296" t="s">
        <v>517</v>
      </c>
      <c r="E296">
        <v>10026</v>
      </c>
      <c r="F296" s="1">
        <v>42190</v>
      </c>
      <c r="G296" s="12">
        <v>62068</v>
      </c>
      <c r="H296" t="s">
        <v>468</v>
      </c>
      <c r="I296" s="13">
        <v>31143</v>
      </c>
      <c r="J296" t="s">
        <v>23</v>
      </c>
      <c r="K296" t="s">
        <v>24</v>
      </c>
      <c r="L296" t="s">
        <v>25</v>
      </c>
      <c r="M296" t="s">
        <v>22</v>
      </c>
      <c r="N296">
        <v>2124</v>
      </c>
      <c r="P296" t="s">
        <v>26</v>
      </c>
      <c r="Q296" t="s">
        <v>27</v>
      </c>
      <c r="R296" t="s">
        <v>30</v>
      </c>
      <c r="S296" t="s">
        <v>40</v>
      </c>
      <c r="T296">
        <v>3.21</v>
      </c>
      <c r="U296">
        <v>3</v>
      </c>
      <c r="V296" s="13">
        <v>43494</v>
      </c>
      <c r="W296" s="11">
        <v>7</v>
      </c>
      <c r="X296" s="18" t="str">
        <f>INDEX(Position!$B:$B,MATCH(C296,Position!$A:$A,0))</f>
        <v>Production Technician I</v>
      </c>
      <c r="Y296" s="18" t="str">
        <f>INDEX(Department!$B:$B,MATCH(D296,Department!$A:$A,0))</f>
        <v xml:space="preserve">Production        </v>
      </c>
      <c r="Z296" s="18" t="str">
        <f>INDEX(Manager!$B:$B,MATCH(E296,Manager!$A:$A,0))</f>
        <v>Michael Albert</v>
      </c>
      <c r="AA296" s="18">
        <f ca="1">INT(($AH$1-HR_Data[[#This Row],[DOB]])/365.25)</f>
        <v>38</v>
      </c>
      <c r="AB296" s="18" t="str">
        <f ca="1">IF(HR_Data[[#This Row],[Age]]&lt;20,"Below 20",IF(HR_Data[[#This Row],[Age]]&lt;30,"20-29",IF(HR_Data[[#This Row],[Age]]&lt;50,"30-49",IF(HR_Data[[#This Row],[Age]]&lt;60,"50-59","60 and Above"))))</f>
        <v>30-49</v>
      </c>
      <c r="AC296" s="18" t="str">
        <f>PROPER(HR_Data[[#This Row],[Sex]])</f>
        <v>Female</v>
      </c>
    </row>
    <row r="297" spans="1:29" x14ac:dyDescent="0.25">
      <c r="A297" t="s">
        <v>449</v>
      </c>
      <c r="B297">
        <v>10190</v>
      </c>
      <c r="C297" t="s">
        <v>503</v>
      </c>
      <c r="D297" t="s">
        <v>517</v>
      </c>
      <c r="E297">
        <v>10062</v>
      </c>
      <c r="F297" s="1">
        <v>41869</v>
      </c>
      <c r="G297" s="12">
        <v>66541</v>
      </c>
      <c r="H297" t="s">
        <v>469</v>
      </c>
      <c r="I297" s="13">
        <v>27800</v>
      </c>
      <c r="J297" t="s">
        <v>23</v>
      </c>
      <c r="K297" t="s">
        <v>24</v>
      </c>
      <c r="L297" t="s">
        <v>63</v>
      </c>
      <c r="M297" t="s">
        <v>22</v>
      </c>
      <c r="N297">
        <v>2459</v>
      </c>
      <c r="P297" t="s">
        <v>26</v>
      </c>
      <c r="Q297" t="s">
        <v>27</v>
      </c>
      <c r="R297" t="s">
        <v>61</v>
      </c>
      <c r="S297" t="s">
        <v>40</v>
      </c>
      <c r="T297">
        <v>3.11</v>
      </c>
      <c r="U297">
        <v>5</v>
      </c>
      <c r="V297" s="13">
        <v>43508</v>
      </c>
      <c r="W297" s="11">
        <v>4</v>
      </c>
      <c r="X297" s="18" t="str">
        <f>INDEX(Position!$B:$B,MATCH(C297,Position!$A:$A,0))</f>
        <v>Production Technician II</v>
      </c>
      <c r="Y297" s="18" t="str">
        <f>INDEX(Department!$B:$B,MATCH(D297,Department!$A:$A,0))</f>
        <v xml:space="preserve">Production        </v>
      </c>
      <c r="Z297" s="18" t="str">
        <f>INDEX(Manager!$B:$B,MATCH(E297,Manager!$A:$A,0))</f>
        <v>Ketsia Liebig</v>
      </c>
      <c r="AA297" s="18">
        <f ca="1">INT(($AH$1-HR_Data[[#This Row],[DOB]])/365.25)</f>
        <v>47</v>
      </c>
      <c r="AB297" s="18" t="str">
        <f ca="1">IF(HR_Data[[#This Row],[Age]]&lt;20,"Below 20",IF(HR_Data[[#This Row],[Age]]&lt;30,"20-29",IF(HR_Data[[#This Row],[Age]]&lt;50,"30-49",IF(HR_Data[[#This Row],[Age]]&lt;60,"50-59","60 and Above"))))</f>
        <v>30-49</v>
      </c>
      <c r="AC297" s="18" t="str">
        <f>PROPER(HR_Data[[#This Row],[Sex]])</f>
        <v>Male</v>
      </c>
    </row>
    <row r="298" spans="1:29" x14ac:dyDescent="0.25">
      <c r="A298" t="s">
        <v>450</v>
      </c>
      <c r="B298">
        <v>10274</v>
      </c>
      <c r="C298" t="s">
        <v>501</v>
      </c>
      <c r="D298" t="s">
        <v>517</v>
      </c>
      <c r="E298">
        <v>10175</v>
      </c>
      <c r="F298" s="1">
        <v>40812</v>
      </c>
      <c r="G298" s="12">
        <v>80512</v>
      </c>
      <c r="H298" t="s">
        <v>468</v>
      </c>
      <c r="I298" s="13">
        <v>20407</v>
      </c>
      <c r="J298" t="s">
        <v>34</v>
      </c>
      <c r="K298" t="s">
        <v>24</v>
      </c>
      <c r="L298" t="s">
        <v>63</v>
      </c>
      <c r="M298" t="s">
        <v>22</v>
      </c>
      <c r="N298">
        <v>2478</v>
      </c>
      <c r="O298" s="13">
        <v>40910</v>
      </c>
      <c r="P298" t="s">
        <v>70</v>
      </c>
      <c r="Q298" t="s">
        <v>36</v>
      </c>
      <c r="R298" t="s">
        <v>65</v>
      </c>
      <c r="S298" t="s">
        <v>40</v>
      </c>
      <c r="T298">
        <v>4.5</v>
      </c>
      <c r="U298">
        <v>3</v>
      </c>
      <c r="V298" s="13">
        <v>40910</v>
      </c>
      <c r="W298" s="11">
        <v>5</v>
      </c>
      <c r="X298" s="18" t="str">
        <f>INDEX(Position!$B:$B,MATCH(C298,Position!$A:$A,0))</f>
        <v>Production Manager</v>
      </c>
      <c r="Y298" s="18" t="str">
        <f>INDEX(Department!$B:$B,MATCH(D298,Department!$A:$A,0))</f>
        <v xml:space="preserve">Production        </v>
      </c>
      <c r="Z298" s="18" t="str">
        <f>INDEX(Manager!$B:$B,MATCH(E298,Manager!$A:$A,0))</f>
        <v>Janet King</v>
      </c>
      <c r="AA298" s="18">
        <f ca="1">INT(($AH$1-HR_Data[[#This Row],[DOB]])/365.25)</f>
        <v>67</v>
      </c>
      <c r="AB298" s="18" t="str">
        <f ca="1">IF(HR_Data[[#This Row],[Age]]&lt;20,"Below 20",IF(HR_Data[[#This Row],[Age]]&lt;30,"20-29",IF(HR_Data[[#This Row],[Age]]&lt;50,"30-49",IF(HR_Data[[#This Row],[Age]]&lt;60,"50-59","60 and Above"))))</f>
        <v>60 and Above</v>
      </c>
      <c r="AC298" s="18" t="str">
        <f>PROPER(HR_Data[[#This Row],[Sex]])</f>
        <v>Female</v>
      </c>
    </row>
    <row r="299" spans="1:29" x14ac:dyDescent="0.25">
      <c r="A299" t="s">
        <v>451</v>
      </c>
      <c r="B299">
        <v>10293</v>
      </c>
      <c r="C299" t="s">
        <v>502</v>
      </c>
      <c r="D299" t="s">
        <v>517</v>
      </c>
      <c r="E299">
        <v>10088</v>
      </c>
      <c r="F299" s="1">
        <v>41134</v>
      </c>
      <c r="G299" s="12">
        <v>50274</v>
      </c>
      <c r="H299" t="s">
        <v>468</v>
      </c>
      <c r="I299" s="13">
        <v>29435</v>
      </c>
      <c r="J299" t="s">
        <v>23</v>
      </c>
      <c r="K299" t="s">
        <v>24</v>
      </c>
      <c r="L299" t="s">
        <v>25</v>
      </c>
      <c r="M299" t="s">
        <v>22</v>
      </c>
      <c r="N299">
        <v>1887</v>
      </c>
      <c r="O299" s="13">
        <v>42248</v>
      </c>
      <c r="P299" t="s">
        <v>35</v>
      </c>
      <c r="Q299" t="s">
        <v>36</v>
      </c>
      <c r="R299" t="s">
        <v>97</v>
      </c>
      <c r="S299" t="s">
        <v>98</v>
      </c>
      <c r="T299">
        <v>2.5</v>
      </c>
      <c r="U299">
        <v>3</v>
      </c>
      <c r="V299" s="13">
        <v>41887</v>
      </c>
      <c r="W299" s="11">
        <v>13</v>
      </c>
      <c r="X299" s="18" t="str">
        <f>INDEX(Position!$B:$B,MATCH(C299,Position!$A:$A,0))</f>
        <v>Production Technician I</v>
      </c>
      <c r="Y299" s="18" t="str">
        <f>INDEX(Department!$B:$B,MATCH(D299,Department!$A:$A,0))</f>
        <v xml:space="preserve">Production        </v>
      </c>
      <c r="Z299" s="18" t="str">
        <f>INDEX(Manager!$B:$B,MATCH(E299,Manager!$A:$A,0))</f>
        <v>Elijiah Gray</v>
      </c>
      <c r="AA299" s="18">
        <f ca="1">INT(($AH$1-HR_Data[[#This Row],[DOB]])/365.25)</f>
        <v>42</v>
      </c>
      <c r="AB299" s="18" t="str">
        <f ca="1">IF(HR_Data[[#This Row],[Age]]&lt;20,"Below 20",IF(HR_Data[[#This Row],[Age]]&lt;30,"20-29",IF(HR_Data[[#This Row],[Age]]&lt;50,"30-49",IF(HR_Data[[#This Row],[Age]]&lt;60,"50-59","60 and Above"))))</f>
        <v>30-49</v>
      </c>
      <c r="AC299" s="18" t="str">
        <f>PROPER(HR_Data[[#This Row],[Sex]])</f>
        <v>Female</v>
      </c>
    </row>
    <row r="300" spans="1:29" x14ac:dyDescent="0.25">
      <c r="A300" t="s">
        <v>452</v>
      </c>
      <c r="B300">
        <v>10172</v>
      </c>
      <c r="C300" t="s">
        <v>505</v>
      </c>
      <c r="D300" t="s">
        <v>516</v>
      </c>
      <c r="E300">
        <v>10197</v>
      </c>
      <c r="F300" s="1">
        <v>42781</v>
      </c>
      <c r="G300" s="12">
        <v>84903</v>
      </c>
      <c r="H300" t="s">
        <v>469</v>
      </c>
      <c r="I300" s="13">
        <v>29775</v>
      </c>
      <c r="J300" t="s">
        <v>23</v>
      </c>
      <c r="K300" t="s">
        <v>24</v>
      </c>
      <c r="L300" t="s">
        <v>92</v>
      </c>
      <c r="M300" t="s">
        <v>22</v>
      </c>
      <c r="N300">
        <v>1887</v>
      </c>
      <c r="P300" t="s">
        <v>26</v>
      </c>
      <c r="Q300" t="s">
        <v>27</v>
      </c>
      <c r="R300" t="s">
        <v>39</v>
      </c>
      <c r="S300" t="s">
        <v>40</v>
      </c>
      <c r="T300">
        <v>3.42</v>
      </c>
      <c r="U300">
        <v>4</v>
      </c>
      <c r="V300" s="13">
        <v>43469</v>
      </c>
      <c r="W300" s="11">
        <v>17</v>
      </c>
      <c r="X300" s="18" t="str">
        <f>INDEX(Position!$B:$B,MATCH(C300,Position!$A:$A,0))</f>
        <v>Senior BI Developer</v>
      </c>
      <c r="Y300" s="18" t="str">
        <f>INDEX(Department!$B:$B,MATCH(D300,Department!$A:$A,0))</f>
        <v>IT/IS</v>
      </c>
      <c r="Z300" s="18" t="str">
        <f>INDEX(Manager!$B:$B,MATCH(E300,Manager!$A:$A,0))</f>
        <v>Brian Champaigne</v>
      </c>
      <c r="AA300" s="18">
        <f ca="1">INT(($AH$1-HR_Data[[#This Row],[DOB]])/365.25)</f>
        <v>42</v>
      </c>
      <c r="AB300" s="18" t="str">
        <f ca="1">IF(HR_Data[[#This Row],[Age]]&lt;20,"Below 20",IF(HR_Data[[#This Row],[Age]]&lt;30,"20-29",IF(HR_Data[[#This Row],[Age]]&lt;50,"30-49",IF(HR_Data[[#This Row],[Age]]&lt;60,"50-59","60 and Above"))))</f>
        <v>30-49</v>
      </c>
      <c r="AC300" s="18" t="str">
        <f>PROPER(HR_Data[[#This Row],[Sex]])</f>
        <v>Male</v>
      </c>
    </row>
    <row r="301" spans="1:29" x14ac:dyDescent="0.25">
      <c r="A301" t="s">
        <v>453</v>
      </c>
      <c r="B301">
        <v>10127</v>
      </c>
      <c r="C301" t="s">
        <v>511</v>
      </c>
      <c r="D301" t="s">
        <v>516</v>
      </c>
      <c r="E301">
        <v>10250</v>
      </c>
      <c r="F301" s="1">
        <v>42093</v>
      </c>
      <c r="G301" s="12">
        <v>107226</v>
      </c>
      <c r="H301" t="s">
        <v>468</v>
      </c>
      <c r="I301" s="13">
        <v>28612</v>
      </c>
      <c r="J301" t="s">
        <v>59</v>
      </c>
      <c r="K301" t="s">
        <v>24</v>
      </c>
      <c r="L301" t="s">
        <v>92</v>
      </c>
      <c r="M301" t="s">
        <v>22</v>
      </c>
      <c r="N301">
        <v>2453</v>
      </c>
      <c r="P301" t="s">
        <v>26</v>
      </c>
      <c r="Q301" t="s">
        <v>27</v>
      </c>
      <c r="R301" t="s">
        <v>61</v>
      </c>
      <c r="S301" t="s">
        <v>40</v>
      </c>
      <c r="T301">
        <v>4.2</v>
      </c>
      <c r="U301">
        <v>4</v>
      </c>
      <c r="V301" s="13">
        <v>43501</v>
      </c>
      <c r="W301" s="11">
        <v>7</v>
      </c>
      <c r="X301" s="18" t="str">
        <f>INDEX(Position!$B:$B,MATCH(C301,Position!$A:$A,0))</f>
        <v>Sr. Network Engineer</v>
      </c>
      <c r="Y301" s="18" t="str">
        <f>INDEX(Department!$B:$B,MATCH(D301,Department!$A:$A,0))</f>
        <v>IT/IS</v>
      </c>
      <c r="Z301" s="18" t="str">
        <f>INDEX(Manager!$B:$B,MATCH(E301,Manager!$A:$A,0))</f>
        <v>Peter Monroe</v>
      </c>
      <c r="AA301" s="18">
        <f ca="1">INT(($AH$1-HR_Data[[#This Row],[DOB]])/365.25)</f>
        <v>45</v>
      </c>
      <c r="AB301" s="18" t="str">
        <f ca="1">IF(HR_Data[[#This Row],[Age]]&lt;20,"Below 20",IF(HR_Data[[#This Row],[Age]]&lt;30,"20-29",IF(HR_Data[[#This Row],[Age]]&lt;50,"30-49",IF(HR_Data[[#This Row],[Age]]&lt;60,"50-59","60 and Above"))))</f>
        <v>30-49</v>
      </c>
      <c r="AC301" s="18" t="str">
        <f>PROPER(HR_Data[[#This Row],[Sex]])</f>
        <v>Female</v>
      </c>
    </row>
    <row r="302" spans="1:29" x14ac:dyDescent="0.25">
      <c r="A302" t="s">
        <v>454</v>
      </c>
      <c r="B302">
        <v>10072</v>
      </c>
      <c r="C302" t="s">
        <v>502</v>
      </c>
      <c r="D302" t="s">
        <v>517</v>
      </c>
      <c r="E302">
        <v>10069</v>
      </c>
      <c r="F302" s="1">
        <v>40553</v>
      </c>
      <c r="G302" s="12">
        <v>58371</v>
      </c>
      <c r="H302" t="s">
        <v>469</v>
      </c>
      <c r="I302" s="13">
        <v>31921</v>
      </c>
      <c r="J302" t="s">
        <v>23</v>
      </c>
      <c r="K302" t="s">
        <v>24</v>
      </c>
      <c r="L302" t="s">
        <v>25</v>
      </c>
      <c r="M302" t="s">
        <v>22</v>
      </c>
      <c r="N302">
        <v>2030</v>
      </c>
      <c r="O302" s="13">
        <v>41774</v>
      </c>
      <c r="P302" t="s">
        <v>43</v>
      </c>
      <c r="Q302" t="s">
        <v>36</v>
      </c>
      <c r="R302" t="s">
        <v>30</v>
      </c>
      <c r="S302" t="s">
        <v>40</v>
      </c>
      <c r="T302">
        <v>5</v>
      </c>
      <c r="U302">
        <v>5</v>
      </c>
      <c r="V302" s="13">
        <v>41774</v>
      </c>
      <c r="W302" s="11">
        <v>11</v>
      </c>
      <c r="X302" s="18" t="str">
        <f>INDEX(Position!$B:$B,MATCH(C302,Position!$A:$A,0))</f>
        <v>Production Technician I</v>
      </c>
      <c r="Y302" s="18" t="str">
        <f>INDEX(Department!$B:$B,MATCH(D302,Department!$A:$A,0))</f>
        <v xml:space="preserve">Production        </v>
      </c>
      <c r="Z302" s="18" t="str">
        <f>INDEX(Manager!$B:$B,MATCH(E302,Manager!$A:$A,0))</f>
        <v>Webster Butler</v>
      </c>
      <c r="AA302" s="18">
        <f ca="1">INT(($AH$1-HR_Data[[#This Row],[DOB]])/365.25)</f>
        <v>36</v>
      </c>
      <c r="AB302" s="18" t="str">
        <f ca="1">IF(HR_Data[[#This Row],[Age]]&lt;20,"Below 20",IF(HR_Data[[#This Row],[Age]]&lt;30,"20-29",IF(HR_Data[[#This Row],[Age]]&lt;50,"30-49",IF(HR_Data[[#This Row],[Age]]&lt;60,"50-59","60 and Above"))))</f>
        <v>30-49</v>
      </c>
      <c r="AC302" s="18" t="str">
        <f>PROPER(HR_Data[[#This Row],[Sex]])</f>
        <v>Male</v>
      </c>
    </row>
    <row r="303" spans="1:29" x14ac:dyDescent="0.25">
      <c r="A303" t="s">
        <v>455</v>
      </c>
      <c r="B303">
        <v>10048</v>
      </c>
      <c r="C303" t="s">
        <v>502</v>
      </c>
      <c r="D303" t="s">
        <v>517</v>
      </c>
      <c r="E303">
        <v>10002</v>
      </c>
      <c r="F303" s="1">
        <v>40679</v>
      </c>
      <c r="G303" s="12">
        <v>55140</v>
      </c>
      <c r="H303" t="s">
        <v>469</v>
      </c>
      <c r="I303" s="13">
        <v>23994</v>
      </c>
      <c r="J303" t="s">
        <v>34</v>
      </c>
      <c r="K303" t="s">
        <v>87</v>
      </c>
      <c r="L303" t="s">
        <v>25</v>
      </c>
      <c r="M303" t="s">
        <v>22</v>
      </c>
      <c r="N303">
        <v>2324</v>
      </c>
      <c r="O303" s="13">
        <v>42254</v>
      </c>
      <c r="P303" t="s">
        <v>73</v>
      </c>
      <c r="Q303" t="s">
        <v>36</v>
      </c>
      <c r="R303" t="s">
        <v>181</v>
      </c>
      <c r="S303" t="s">
        <v>40</v>
      </c>
      <c r="T303">
        <v>5</v>
      </c>
      <c r="U303">
        <v>3</v>
      </c>
      <c r="V303" s="13">
        <v>42050</v>
      </c>
      <c r="W303" s="11">
        <v>7</v>
      </c>
      <c r="X303" s="18" t="str">
        <f>INDEX(Position!$B:$B,MATCH(C303,Position!$A:$A,0))</f>
        <v>Production Technician I</v>
      </c>
      <c r="Y303" s="18" t="str">
        <f>INDEX(Department!$B:$B,MATCH(D303,Department!$A:$A,0))</f>
        <v xml:space="preserve">Production        </v>
      </c>
      <c r="Z303" s="18" t="str">
        <f>INDEX(Manager!$B:$B,MATCH(E303,Manager!$A:$A,0))</f>
        <v>Amy Dunn</v>
      </c>
      <c r="AA303" s="18">
        <f ca="1">INT(($AH$1-HR_Data[[#This Row],[DOB]])/365.25)</f>
        <v>57</v>
      </c>
      <c r="AB303" s="18" t="str">
        <f ca="1">IF(HR_Data[[#This Row],[Age]]&lt;20,"Below 20",IF(HR_Data[[#This Row],[Age]]&lt;30,"20-29",IF(HR_Data[[#This Row],[Age]]&lt;50,"30-49",IF(HR_Data[[#This Row],[Age]]&lt;60,"50-59","60 and Above"))))</f>
        <v>50-59</v>
      </c>
      <c r="AC303" s="18" t="str">
        <f>PROPER(HR_Data[[#This Row],[Sex]])</f>
        <v>Male</v>
      </c>
    </row>
    <row r="304" spans="1:29" x14ac:dyDescent="0.25">
      <c r="A304" t="s">
        <v>456</v>
      </c>
      <c r="B304">
        <v>10204</v>
      </c>
      <c r="C304" t="s">
        <v>502</v>
      </c>
      <c r="D304" t="s">
        <v>517</v>
      </c>
      <c r="E304">
        <v>10062</v>
      </c>
      <c r="F304" s="1">
        <v>40553</v>
      </c>
      <c r="G304" s="12">
        <v>58062</v>
      </c>
      <c r="H304" t="s">
        <v>468</v>
      </c>
      <c r="I304" s="13">
        <v>30527</v>
      </c>
      <c r="J304" t="s">
        <v>48</v>
      </c>
      <c r="K304" t="s">
        <v>24</v>
      </c>
      <c r="L304" t="s">
        <v>25</v>
      </c>
      <c r="M304" t="s">
        <v>22</v>
      </c>
      <c r="N304">
        <v>1876</v>
      </c>
      <c r="O304" s="13">
        <v>41043</v>
      </c>
      <c r="P304" t="s">
        <v>70</v>
      </c>
      <c r="Q304" t="s">
        <v>36</v>
      </c>
      <c r="R304" t="s">
        <v>51</v>
      </c>
      <c r="S304" t="s">
        <v>40</v>
      </c>
      <c r="T304">
        <v>3.6</v>
      </c>
      <c r="U304">
        <v>5</v>
      </c>
      <c r="V304" s="13">
        <v>40580</v>
      </c>
      <c r="W304" s="11">
        <v>9</v>
      </c>
      <c r="X304" s="18" t="str">
        <f>INDEX(Position!$B:$B,MATCH(C304,Position!$A:$A,0))</f>
        <v>Production Technician I</v>
      </c>
      <c r="Y304" s="18" t="str">
        <f>INDEX(Department!$B:$B,MATCH(D304,Department!$A:$A,0))</f>
        <v xml:space="preserve">Production        </v>
      </c>
      <c r="Z304" s="18" t="str">
        <f>INDEX(Manager!$B:$B,MATCH(E304,Manager!$A:$A,0))</f>
        <v>Ketsia Liebig</v>
      </c>
      <c r="AA304" s="18">
        <f ca="1">INT(($AH$1-HR_Data[[#This Row],[DOB]])/365.25)</f>
        <v>40</v>
      </c>
      <c r="AB304" s="18" t="str">
        <f ca="1">IF(HR_Data[[#This Row],[Age]]&lt;20,"Below 20",IF(HR_Data[[#This Row],[Age]]&lt;30,"20-29",IF(HR_Data[[#This Row],[Age]]&lt;50,"30-49",IF(HR_Data[[#This Row],[Age]]&lt;60,"50-59","60 and Above"))))</f>
        <v>30-49</v>
      </c>
      <c r="AC304" s="18" t="str">
        <f>PROPER(HR_Data[[#This Row],[Sex]])</f>
        <v>Female</v>
      </c>
    </row>
    <row r="305" spans="1:29" x14ac:dyDescent="0.25">
      <c r="A305" t="s">
        <v>457</v>
      </c>
      <c r="B305">
        <v>10264</v>
      </c>
      <c r="C305" t="s">
        <v>502</v>
      </c>
      <c r="D305" t="s">
        <v>517</v>
      </c>
      <c r="E305">
        <v>10062</v>
      </c>
      <c r="F305" s="1">
        <v>40917</v>
      </c>
      <c r="G305" s="12">
        <v>59728</v>
      </c>
      <c r="H305" t="s">
        <v>468</v>
      </c>
      <c r="I305" s="13">
        <v>25478</v>
      </c>
      <c r="J305" t="s">
        <v>23</v>
      </c>
      <c r="K305" t="s">
        <v>24</v>
      </c>
      <c r="L305" t="s">
        <v>63</v>
      </c>
      <c r="M305" t="s">
        <v>22</v>
      </c>
      <c r="N305">
        <v>2109</v>
      </c>
      <c r="O305" s="13">
        <v>42182</v>
      </c>
      <c r="P305" t="s">
        <v>142</v>
      </c>
      <c r="Q305" t="s">
        <v>36</v>
      </c>
      <c r="R305" t="s">
        <v>65</v>
      </c>
      <c r="S305" t="s">
        <v>40</v>
      </c>
      <c r="T305">
        <v>4.3</v>
      </c>
      <c r="U305">
        <v>4</v>
      </c>
      <c r="V305" s="13">
        <v>41792</v>
      </c>
      <c r="W305" s="11">
        <v>16</v>
      </c>
      <c r="X305" s="18" t="str">
        <f>INDEX(Position!$B:$B,MATCH(C305,Position!$A:$A,0))</f>
        <v>Production Technician I</v>
      </c>
      <c r="Y305" s="18" t="str">
        <f>INDEX(Department!$B:$B,MATCH(D305,Department!$A:$A,0))</f>
        <v xml:space="preserve">Production        </v>
      </c>
      <c r="Z305" s="18" t="str">
        <f>INDEX(Manager!$B:$B,MATCH(E305,Manager!$A:$A,0))</f>
        <v>Ketsia Liebig</v>
      </c>
      <c r="AA305" s="18">
        <f ca="1">INT(($AH$1-HR_Data[[#This Row],[DOB]])/365.25)</f>
        <v>53</v>
      </c>
      <c r="AB305" s="18" t="str">
        <f ca="1">IF(HR_Data[[#This Row],[Age]]&lt;20,"Below 20",IF(HR_Data[[#This Row],[Age]]&lt;30,"20-29",IF(HR_Data[[#This Row],[Age]]&lt;50,"30-49",IF(HR_Data[[#This Row],[Age]]&lt;60,"50-59","60 and Above"))))</f>
        <v>50-59</v>
      </c>
      <c r="AC305" s="18" t="str">
        <f>PROPER(HR_Data[[#This Row],[Sex]])</f>
        <v>Female</v>
      </c>
    </row>
    <row r="306" spans="1:29" x14ac:dyDescent="0.25">
      <c r="A306" t="s">
        <v>458</v>
      </c>
      <c r="B306">
        <v>10033</v>
      </c>
      <c r="C306" t="s">
        <v>503</v>
      </c>
      <c r="D306" t="s">
        <v>517</v>
      </c>
      <c r="E306">
        <v>10114</v>
      </c>
      <c r="F306" s="1">
        <v>41281</v>
      </c>
      <c r="G306" s="12">
        <v>70507</v>
      </c>
      <c r="H306" t="s">
        <v>469</v>
      </c>
      <c r="I306" s="13">
        <v>21496</v>
      </c>
      <c r="J306" t="s">
        <v>23</v>
      </c>
      <c r="K306" t="s">
        <v>24</v>
      </c>
      <c r="L306" t="s">
        <v>25</v>
      </c>
      <c r="M306" t="s">
        <v>22</v>
      </c>
      <c r="N306">
        <v>2045</v>
      </c>
      <c r="O306" s="13">
        <v>42421</v>
      </c>
      <c r="P306" t="s">
        <v>110</v>
      </c>
      <c r="Q306" t="s">
        <v>36</v>
      </c>
      <c r="R306" t="s">
        <v>30</v>
      </c>
      <c r="S306" t="s">
        <v>31</v>
      </c>
      <c r="T306">
        <v>5</v>
      </c>
      <c r="U306">
        <v>3</v>
      </c>
      <c r="V306" s="13">
        <v>42388</v>
      </c>
      <c r="W306" s="11">
        <v>7</v>
      </c>
      <c r="X306" s="18" t="str">
        <f>INDEX(Position!$B:$B,MATCH(C306,Position!$A:$A,0))</f>
        <v>Production Technician II</v>
      </c>
      <c r="Y306" s="18" t="str">
        <f>INDEX(Department!$B:$B,MATCH(D306,Department!$A:$A,0))</f>
        <v xml:space="preserve">Production        </v>
      </c>
      <c r="Z306" s="18" t="str">
        <f>INDEX(Manager!$B:$B,MATCH(E306,Manager!$A:$A,0))</f>
        <v>Brannon Miller</v>
      </c>
      <c r="AA306" s="18">
        <f ca="1">INT(($AH$1-HR_Data[[#This Row],[DOB]])/365.25)</f>
        <v>64</v>
      </c>
      <c r="AB306" s="18" t="str">
        <f ca="1">IF(HR_Data[[#This Row],[Age]]&lt;20,"Below 20",IF(HR_Data[[#This Row],[Age]]&lt;30,"20-29",IF(HR_Data[[#This Row],[Age]]&lt;50,"30-49",IF(HR_Data[[#This Row],[Age]]&lt;60,"50-59","60 and Above"))))</f>
        <v>60 and Above</v>
      </c>
      <c r="AC306" s="18" t="str">
        <f>PROPER(HR_Data[[#This Row],[Sex]])</f>
        <v>Male</v>
      </c>
    </row>
    <row r="307" spans="1:29" x14ac:dyDescent="0.25">
      <c r="A307" t="s">
        <v>459</v>
      </c>
      <c r="B307">
        <v>10174</v>
      </c>
      <c r="C307" t="s">
        <v>503</v>
      </c>
      <c r="D307" t="s">
        <v>517</v>
      </c>
      <c r="E307">
        <v>10252</v>
      </c>
      <c r="F307" s="1">
        <v>41911</v>
      </c>
      <c r="G307" s="12">
        <v>60446</v>
      </c>
      <c r="H307" t="s">
        <v>468</v>
      </c>
      <c r="I307" s="13">
        <v>31157</v>
      </c>
      <c r="J307" t="s">
        <v>23</v>
      </c>
      <c r="K307" t="s">
        <v>24</v>
      </c>
      <c r="L307" t="s">
        <v>25</v>
      </c>
      <c r="M307" t="s">
        <v>22</v>
      </c>
      <c r="N307">
        <v>2302</v>
      </c>
      <c r="P307" t="s">
        <v>26</v>
      </c>
      <c r="Q307" t="s">
        <v>27</v>
      </c>
      <c r="R307" t="s">
        <v>30</v>
      </c>
      <c r="S307" t="s">
        <v>40</v>
      </c>
      <c r="T307">
        <v>3.4</v>
      </c>
      <c r="U307">
        <v>4</v>
      </c>
      <c r="V307" s="13">
        <v>43517</v>
      </c>
      <c r="W307" s="11">
        <v>14</v>
      </c>
      <c r="X307" s="18" t="str">
        <f>INDEX(Position!$B:$B,MATCH(C307,Position!$A:$A,0))</f>
        <v>Production Technician II</v>
      </c>
      <c r="Y307" s="18" t="str">
        <f>INDEX(Department!$B:$B,MATCH(D307,Department!$A:$A,0))</f>
        <v xml:space="preserve">Production        </v>
      </c>
      <c r="Z307" s="18" t="str">
        <f>INDEX(Manager!$B:$B,MATCH(E307,Manager!$A:$A,0))</f>
        <v>David Stanley</v>
      </c>
      <c r="AA307" s="18">
        <f ca="1">INT(($AH$1-HR_Data[[#This Row],[DOB]])/365.25)</f>
        <v>38</v>
      </c>
      <c r="AB307" s="18" t="str">
        <f ca="1">IF(HR_Data[[#This Row],[Age]]&lt;20,"Below 20",IF(HR_Data[[#This Row],[Age]]&lt;30,"20-29",IF(HR_Data[[#This Row],[Age]]&lt;50,"30-49",IF(HR_Data[[#This Row],[Age]]&lt;60,"50-59","60 and Above"))))</f>
        <v>30-49</v>
      </c>
      <c r="AC307" s="18" t="str">
        <f>PROPER(HR_Data[[#This Row],[Sex]])</f>
        <v>Female</v>
      </c>
    </row>
    <row r="308" spans="1:29" x14ac:dyDescent="0.25">
      <c r="A308" t="s">
        <v>460</v>
      </c>
      <c r="B308">
        <v>10135</v>
      </c>
      <c r="C308" t="s">
        <v>503</v>
      </c>
      <c r="D308" t="s">
        <v>517</v>
      </c>
      <c r="E308">
        <v>10196</v>
      </c>
      <c r="F308" s="1">
        <v>41827</v>
      </c>
      <c r="G308" s="12">
        <v>65893</v>
      </c>
      <c r="H308" t="s">
        <v>469</v>
      </c>
      <c r="I308" s="13">
        <v>31178</v>
      </c>
      <c r="J308" t="s">
        <v>23</v>
      </c>
      <c r="K308" t="s">
        <v>24</v>
      </c>
      <c r="L308" t="s">
        <v>25</v>
      </c>
      <c r="M308" t="s">
        <v>22</v>
      </c>
      <c r="N308">
        <v>1810</v>
      </c>
      <c r="P308" t="s">
        <v>26</v>
      </c>
      <c r="Q308" t="s">
        <v>27</v>
      </c>
      <c r="R308" t="s">
        <v>30</v>
      </c>
      <c r="S308" t="s">
        <v>40</v>
      </c>
      <c r="T308">
        <v>4.07</v>
      </c>
      <c r="U308">
        <v>4</v>
      </c>
      <c r="V308" s="13">
        <v>43524</v>
      </c>
      <c r="W308" s="11">
        <v>13</v>
      </c>
      <c r="X308" s="18" t="str">
        <f>INDEX(Position!$B:$B,MATCH(C308,Position!$A:$A,0))</f>
        <v>Production Technician II</v>
      </c>
      <c r="Y308" s="18" t="str">
        <f>INDEX(Department!$B:$B,MATCH(D308,Department!$A:$A,0))</f>
        <v xml:space="preserve">Production        </v>
      </c>
      <c r="Z308" s="18" t="str">
        <f>INDEX(Manager!$B:$B,MATCH(E308,Manager!$A:$A,0))</f>
        <v>Kissy Sullivan</v>
      </c>
      <c r="AA308" s="18">
        <f ca="1">INT(($AH$1-HR_Data[[#This Row],[DOB]])/365.25)</f>
        <v>38</v>
      </c>
      <c r="AB308" s="18" t="str">
        <f ca="1">IF(HR_Data[[#This Row],[Age]]&lt;20,"Below 20",IF(HR_Data[[#This Row],[Age]]&lt;30,"20-29",IF(HR_Data[[#This Row],[Age]]&lt;50,"30-49",IF(HR_Data[[#This Row],[Age]]&lt;60,"50-59","60 and Above"))))</f>
        <v>30-49</v>
      </c>
      <c r="AC308" s="18" t="str">
        <f>PROPER(HR_Data[[#This Row],[Sex]])</f>
        <v>Male</v>
      </c>
    </row>
    <row r="309" spans="1:29" x14ac:dyDescent="0.25">
      <c r="A309" t="s">
        <v>461</v>
      </c>
      <c r="B309">
        <v>10301</v>
      </c>
      <c r="C309" t="s">
        <v>502</v>
      </c>
      <c r="D309" t="s">
        <v>517</v>
      </c>
      <c r="E309">
        <v>10114</v>
      </c>
      <c r="F309" s="1">
        <v>39693</v>
      </c>
      <c r="G309" s="12">
        <v>48513</v>
      </c>
      <c r="H309" t="s">
        <v>468</v>
      </c>
      <c r="I309" s="13">
        <v>30075</v>
      </c>
      <c r="J309" t="s">
        <v>23</v>
      </c>
      <c r="K309" t="s">
        <v>24</v>
      </c>
      <c r="L309" t="s">
        <v>92</v>
      </c>
      <c r="M309" t="s">
        <v>22</v>
      </c>
      <c r="N309">
        <v>2458</v>
      </c>
      <c r="O309" s="13">
        <v>42276</v>
      </c>
      <c r="P309" t="s">
        <v>70</v>
      </c>
      <c r="Q309" t="s">
        <v>36</v>
      </c>
      <c r="R309" t="s">
        <v>51</v>
      </c>
      <c r="S309" t="s">
        <v>171</v>
      </c>
      <c r="T309">
        <v>3.2</v>
      </c>
      <c r="U309">
        <v>2</v>
      </c>
      <c r="V309" s="13">
        <v>42249</v>
      </c>
      <c r="W309" s="11">
        <v>4</v>
      </c>
      <c r="X309" s="18" t="str">
        <f>INDEX(Position!$B:$B,MATCH(C309,Position!$A:$A,0))</f>
        <v>Production Technician I</v>
      </c>
      <c r="Y309" s="18" t="str">
        <f>INDEX(Department!$B:$B,MATCH(D309,Department!$A:$A,0))</f>
        <v xml:space="preserve">Production        </v>
      </c>
      <c r="Z309" s="18" t="str">
        <f>INDEX(Manager!$B:$B,MATCH(E309,Manager!$A:$A,0))</f>
        <v>Brannon Miller</v>
      </c>
      <c r="AA309" s="18">
        <f ca="1">INT(($AH$1-HR_Data[[#This Row],[DOB]])/365.25)</f>
        <v>41</v>
      </c>
      <c r="AB309" s="18" t="str">
        <f ca="1">IF(HR_Data[[#This Row],[Age]]&lt;20,"Below 20",IF(HR_Data[[#This Row],[Age]]&lt;30,"20-29",IF(HR_Data[[#This Row],[Age]]&lt;50,"30-49",IF(HR_Data[[#This Row],[Age]]&lt;60,"50-59","60 and Above"))))</f>
        <v>30-49</v>
      </c>
      <c r="AC309" s="18" t="str">
        <f>PROPER(HR_Data[[#This Row],[Sex]])</f>
        <v>Female</v>
      </c>
    </row>
    <row r="310" spans="1:29" x14ac:dyDescent="0.25">
      <c r="A310" t="s">
        <v>462</v>
      </c>
      <c r="B310">
        <v>10010</v>
      </c>
      <c r="C310" t="s">
        <v>485</v>
      </c>
      <c r="D310" t="s">
        <v>516</v>
      </c>
      <c r="E310">
        <v>10175</v>
      </c>
      <c r="F310" s="1">
        <v>40278</v>
      </c>
      <c r="G310" s="12">
        <v>220450</v>
      </c>
      <c r="H310" t="s">
        <v>468</v>
      </c>
      <c r="I310" s="13">
        <v>29097</v>
      </c>
      <c r="J310" t="s">
        <v>23</v>
      </c>
      <c r="K310" t="s">
        <v>24</v>
      </c>
      <c r="L310" t="s">
        <v>25</v>
      </c>
      <c r="M310" t="s">
        <v>22</v>
      </c>
      <c r="N310">
        <v>2067</v>
      </c>
      <c r="P310" t="s">
        <v>26</v>
      </c>
      <c r="Q310" t="s">
        <v>27</v>
      </c>
      <c r="R310" t="s">
        <v>61</v>
      </c>
      <c r="S310" t="s">
        <v>31</v>
      </c>
      <c r="T310">
        <v>4.5999999999999996</v>
      </c>
      <c r="U310">
        <v>5</v>
      </c>
      <c r="V310" s="13">
        <v>43517</v>
      </c>
      <c r="W310" s="11">
        <v>16</v>
      </c>
      <c r="X310" s="18" t="str">
        <f>INDEX(Position!$B:$B,MATCH(C310,Position!$A:$A,0))</f>
        <v>CIO</v>
      </c>
      <c r="Y310" s="18" t="str">
        <f>INDEX(Department!$B:$B,MATCH(D310,Department!$A:$A,0))</f>
        <v>IT/IS</v>
      </c>
      <c r="Z310" s="18" t="str">
        <f>INDEX(Manager!$B:$B,MATCH(E310,Manager!$A:$A,0))</f>
        <v>Janet King</v>
      </c>
      <c r="AA310" s="18">
        <f ca="1">INT(($AH$1-HR_Data[[#This Row],[DOB]])/365.25)</f>
        <v>43</v>
      </c>
      <c r="AB310" s="18" t="str">
        <f ca="1">IF(HR_Data[[#This Row],[Age]]&lt;20,"Below 20",IF(HR_Data[[#This Row],[Age]]&lt;30,"20-29",IF(HR_Data[[#This Row],[Age]]&lt;50,"30-49",IF(HR_Data[[#This Row],[Age]]&lt;60,"50-59","60 and Above"))))</f>
        <v>30-49</v>
      </c>
      <c r="AC310" s="18" t="str">
        <f>PROPER(HR_Data[[#This Row],[Sex]])</f>
        <v>Female</v>
      </c>
    </row>
    <row r="311" spans="1:29" x14ac:dyDescent="0.25">
      <c r="A311" t="s">
        <v>464</v>
      </c>
      <c r="B311">
        <v>10043</v>
      </c>
      <c r="C311" t="s">
        <v>486</v>
      </c>
      <c r="D311" t="s">
        <v>516</v>
      </c>
      <c r="E311">
        <v>10084</v>
      </c>
      <c r="F311" s="1">
        <v>42093</v>
      </c>
      <c r="G311" s="12">
        <v>89292</v>
      </c>
      <c r="H311" t="s">
        <v>468</v>
      </c>
      <c r="I311" s="13">
        <v>28910</v>
      </c>
      <c r="J311" t="s">
        <v>23</v>
      </c>
      <c r="K311" t="s">
        <v>24</v>
      </c>
      <c r="L311" t="s">
        <v>25</v>
      </c>
      <c r="M311" t="s">
        <v>22</v>
      </c>
      <c r="N311">
        <v>2148</v>
      </c>
      <c r="P311" t="s">
        <v>26</v>
      </c>
      <c r="Q311" t="s">
        <v>27</v>
      </c>
      <c r="R311" t="s">
        <v>61</v>
      </c>
      <c r="S311" t="s">
        <v>40</v>
      </c>
      <c r="T311">
        <v>5</v>
      </c>
      <c r="U311">
        <v>3</v>
      </c>
      <c r="V311" s="13">
        <v>43497</v>
      </c>
      <c r="W311" s="11">
        <v>11</v>
      </c>
      <c r="X311" s="18" t="str">
        <f>INDEX(Position!$B:$B,MATCH(C311,Position!$A:$A,0))</f>
        <v>Data Analyst</v>
      </c>
      <c r="Y311" s="18" t="str">
        <f>INDEX(Department!$B:$B,MATCH(D311,Department!$A:$A,0))</f>
        <v>IT/IS</v>
      </c>
      <c r="Z311" s="18" t="str">
        <f>INDEX(Manager!$B:$B,MATCH(E311,Manager!$A:$A,0))</f>
        <v>Simon Roup</v>
      </c>
      <c r="AA311" s="18">
        <f ca="1">INT(($AH$1-HR_Data[[#This Row],[DOB]])/365.25)</f>
        <v>44</v>
      </c>
      <c r="AB311" s="18" t="str">
        <f ca="1">IF(HR_Data[[#This Row],[Age]]&lt;20,"Below 20",IF(HR_Data[[#This Row],[Age]]&lt;30,"20-29",IF(HR_Data[[#This Row],[Age]]&lt;50,"30-49",IF(HR_Data[[#This Row],[Age]]&lt;60,"50-59","60 and Above"))))</f>
        <v>30-49</v>
      </c>
      <c r="AC311" s="18" t="str">
        <f>PROPER(HR_Data[[#This Row],[Sex]])</f>
        <v>Female</v>
      </c>
    </row>
    <row r="312" spans="1:29" x14ac:dyDescent="0.25">
      <c r="A312" t="s">
        <v>465</v>
      </c>
      <c r="B312">
        <v>10271</v>
      </c>
      <c r="C312" t="s">
        <v>502</v>
      </c>
      <c r="D312" t="s">
        <v>517</v>
      </c>
      <c r="E312">
        <v>10252</v>
      </c>
      <c r="F312" s="1">
        <v>41911</v>
      </c>
      <c r="G312" s="12">
        <v>45046</v>
      </c>
      <c r="H312" t="s">
        <v>468</v>
      </c>
      <c r="I312" s="13">
        <v>28719</v>
      </c>
      <c r="J312" t="s">
        <v>59</v>
      </c>
      <c r="K312" t="s">
        <v>24</v>
      </c>
      <c r="L312" t="s">
        <v>92</v>
      </c>
      <c r="M312" t="s">
        <v>22</v>
      </c>
      <c r="N312">
        <v>1730</v>
      </c>
      <c r="P312" t="s">
        <v>26</v>
      </c>
      <c r="Q312" t="s">
        <v>27</v>
      </c>
      <c r="R312" t="s">
        <v>30</v>
      </c>
      <c r="S312" t="s">
        <v>40</v>
      </c>
      <c r="T312">
        <v>4.5</v>
      </c>
      <c r="U312">
        <v>5</v>
      </c>
      <c r="V312" s="13">
        <v>43495</v>
      </c>
      <c r="W312" s="11">
        <v>2</v>
      </c>
      <c r="X312" s="18" t="str">
        <f>INDEX(Position!$B:$B,MATCH(C312,Position!$A:$A,0))</f>
        <v>Production Technician I</v>
      </c>
      <c r="Y312" s="18" t="str">
        <f>INDEX(Department!$B:$B,MATCH(D312,Department!$A:$A,0))</f>
        <v xml:space="preserve">Production        </v>
      </c>
      <c r="Z312" s="18" t="str">
        <f>INDEX(Manager!$B:$B,MATCH(E312,Manager!$A:$A,0))</f>
        <v>David Stanley</v>
      </c>
      <c r="AA312" s="18">
        <f ca="1">INT(($AH$1-HR_Data[[#This Row],[DOB]])/365.25)</f>
        <v>44</v>
      </c>
      <c r="AB312" s="22" t="str">
        <f ca="1">IF(HR_Data[[#This Row],[Age]]&lt;20,"Below 20",IF(HR_Data[[#This Row],[Age]]&lt;30,"20-29",IF(HR_Data[[#This Row],[Age]]&lt;50,"30-49",IF(HR_Data[[#This Row],[Age]]&lt;60,"50-59","60 and Above"))))</f>
        <v>30-49</v>
      </c>
      <c r="AC312" s="22" t="str">
        <f>PROPER(HR_Data[[#This Row],[Sex]])</f>
        <v>Female</v>
      </c>
    </row>
  </sheetData>
  <phoneticPr fontId="23"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E9A5-A9EA-439A-A905-C726304AB92F}">
  <sheetPr>
    <tabColor theme="5" tint="0.39997558519241921"/>
  </sheetPr>
  <dimension ref="A1:B9"/>
  <sheetViews>
    <sheetView workbookViewId="0">
      <selection activeCell="D14" sqref="D14"/>
    </sheetView>
  </sheetViews>
  <sheetFormatPr defaultRowHeight="15" x14ac:dyDescent="0.25"/>
  <cols>
    <col min="1" max="1" width="15.42578125" customWidth="1"/>
    <col min="2" max="2" width="29.7109375" customWidth="1"/>
  </cols>
  <sheetData>
    <row r="1" spans="1:2" x14ac:dyDescent="0.25">
      <c r="A1" t="s">
        <v>512</v>
      </c>
    </row>
    <row r="3" spans="1:2" x14ac:dyDescent="0.25">
      <c r="A3" t="s">
        <v>513</v>
      </c>
      <c r="B3" t="s">
        <v>14</v>
      </c>
    </row>
    <row r="4" spans="1:2" x14ac:dyDescent="0.25">
      <c r="A4" t="s">
        <v>514</v>
      </c>
      <c r="B4" t="s">
        <v>106</v>
      </c>
    </row>
    <row r="5" spans="1:2" x14ac:dyDescent="0.25">
      <c r="A5" t="s">
        <v>515</v>
      </c>
      <c r="B5" t="s">
        <v>281</v>
      </c>
    </row>
    <row r="6" spans="1:2" x14ac:dyDescent="0.25">
      <c r="A6" t="s">
        <v>516</v>
      </c>
      <c r="B6" t="s">
        <v>37</v>
      </c>
    </row>
    <row r="7" spans="1:2" x14ac:dyDescent="0.25">
      <c r="A7" t="s">
        <v>517</v>
      </c>
      <c r="B7" t="s">
        <v>543</v>
      </c>
    </row>
    <row r="8" spans="1:2" x14ac:dyDescent="0.25">
      <c r="A8" t="s">
        <v>518</v>
      </c>
      <c r="B8" t="s">
        <v>121</v>
      </c>
    </row>
    <row r="9" spans="1:2" x14ac:dyDescent="0.25">
      <c r="A9" t="s">
        <v>519</v>
      </c>
      <c r="B9" t="s">
        <v>56</v>
      </c>
    </row>
  </sheetData>
  <sortState xmlns:xlrd2="http://schemas.microsoft.com/office/spreadsheetml/2017/richdata2" ref="B7:B317">
    <sortCondition ref="B1:B317"/>
  </sortState>
  <phoneticPr fontId="2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D4335-7160-4C53-A95C-95F19E867B22}">
  <sheetPr>
    <tabColor theme="2" tint="-9.9978637043366805E-2"/>
  </sheetPr>
  <dimension ref="A1:B25"/>
  <sheetViews>
    <sheetView workbookViewId="0"/>
  </sheetViews>
  <sheetFormatPr defaultRowHeight="15" x14ac:dyDescent="0.25"/>
  <cols>
    <col min="1" max="1" width="13.28515625" customWidth="1"/>
    <col min="2" max="2" width="21.7109375" customWidth="1"/>
    <col min="3" max="3" width="13.85546875" customWidth="1"/>
  </cols>
  <sheetData>
    <row r="1" spans="1:2" x14ac:dyDescent="0.25">
      <c r="A1" t="s">
        <v>470</v>
      </c>
    </row>
    <row r="3" spans="1:2" x14ac:dyDescent="0.25">
      <c r="A3" t="s">
        <v>520</v>
      </c>
      <c r="B3" t="s">
        <v>470</v>
      </c>
    </row>
    <row r="4" spans="1:2" x14ac:dyDescent="0.25">
      <c r="A4">
        <v>10026</v>
      </c>
      <c r="B4" t="s">
        <v>29</v>
      </c>
    </row>
    <row r="5" spans="1:2" x14ac:dyDescent="0.25">
      <c r="A5">
        <v>10084</v>
      </c>
      <c r="B5" t="s">
        <v>38</v>
      </c>
    </row>
    <row r="6" spans="1:2" x14ac:dyDescent="0.25">
      <c r="A6">
        <v>10196</v>
      </c>
      <c r="B6" t="s">
        <v>44</v>
      </c>
    </row>
    <row r="7" spans="1:2" x14ac:dyDescent="0.25">
      <c r="A7">
        <v>10088</v>
      </c>
      <c r="B7" t="s">
        <v>46</v>
      </c>
    </row>
    <row r="8" spans="1:2" x14ac:dyDescent="0.25">
      <c r="A8">
        <v>10069</v>
      </c>
      <c r="B8" t="s">
        <v>50</v>
      </c>
    </row>
    <row r="9" spans="1:2" x14ac:dyDescent="0.25">
      <c r="A9">
        <v>10002</v>
      </c>
      <c r="B9" t="s">
        <v>53</v>
      </c>
    </row>
    <row r="10" spans="1:2" x14ac:dyDescent="0.25">
      <c r="A10">
        <v>10194</v>
      </c>
      <c r="B10" t="s">
        <v>57</v>
      </c>
    </row>
    <row r="11" spans="1:2" x14ac:dyDescent="0.25">
      <c r="A11">
        <v>10062</v>
      </c>
      <c r="B11" t="s">
        <v>60</v>
      </c>
    </row>
    <row r="12" spans="1:2" x14ac:dyDescent="0.25">
      <c r="A12">
        <v>10114</v>
      </c>
      <c r="B12" t="s">
        <v>64</v>
      </c>
    </row>
    <row r="13" spans="1:2" x14ac:dyDescent="0.25">
      <c r="A13">
        <v>10250</v>
      </c>
      <c r="B13" t="s">
        <v>68</v>
      </c>
    </row>
    <row r="14" spans="1:2" x14ac:dyDescent="0.25">
      <c r="A14">
        <v>10252</v>
      </c>
      <c r="B14" t="s">
        <v>71</v>
      </c>
    </row>
    <row r="15" spans="1:2" x14ac:dyDescent="0.25">
      <c r="A15">
        <v>10265</v>
      </c>
      <c r="B15" t="s">
        <v>79</v>
      </c>
    </row>
    <row r="16" spans="1:2" x14ac:dyDescent="0.25">
      <c r="A16">
        <v>10026</v>
      </c>
      <c r="B16" t="s">
        <v>29</v>
      </c>
    </row>
    <row r="17" spans="1:2" x14ac:dyDescent="0.25">
      <c r="A17">
        <v>10081</v>
      </c>
      <c r="B17" t="s">
        <v>107</v>
      </c>
    </row>
    <row r="18" spans="1:2" x14ac:dyDescent="0.25">
      <c r="A18">
        <v>10175</v>
      </c>
      <c r="B18" t="s">
        <v>111</v>
      </c>
    </row>
    <row r="19" spans="1:2" x14ac:dyDescent="0.25">
      <c r="A19">
        <v>10188</v>
      </c>
      <c r="B19" t="s">
        <v>122</v>
      </c>
    </row>
    <row r="20" spans="1:2" x14ac:dyDescent="0.25">
      <c r="A20">
        <v>10150</v>
      </c>
      <c r="B20" t="s">
        <v>127</v>
      </c>
    </row>
    <row r="21" spans="1:2" x14ac:dyDescent="0.25">
      <c r="A21">
        <v>10200</v>
      </c>
      <c r="B21" t="s">
        <v>140</v>
      </c>
    </row>
    <row r="22" spans="1:2" x14ac:dyDescent="0.25">
      <c r="A22">
        <v>10220</v>
      </c>
      <c r="B22" t="s">
        <v>146</v>
      </c>
    </row>
    <row r="23" spans="1:2" x14ac:dyDescent="0.25">
      <c r="A23">
        <v>10099</v>
      </c>
      <c r="B23" t="s">
        <v>162</v>
      </c>
    </row>
    <row r="24" spans="1:2" x14ac:dyDescent="0.25">
      <c r="A24">
        <v>10197</v>
      </c>
      <c r="B24" t="s">
        <v>177</v>
      </c>
    </row>
    <row r="25" spans="1:2" x14ac:dyDescent="0.25">
      <c r="A25">
        <v>10080</v>
      </c>
      <c r="B25"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A5"/>
  <sheetViews>
    <sheetView workbookViewId="0">
      <selection activeCell="K16" sqref="K16"/>
    </sheetView>
  </sheetViews>
  <sheetFormatPr defaultRowHeight="15" x14ac:dyDescent="0.25"/>
  <sheetData>
    <row r="1" spans="1:1" x14ac:dyDescent="0.25">
      <c r="A1" t="s">
        <v>466</v>
      </c>
    </row>
    <row r="2" spans="1:1" x14ac:dyDescent="0.25">
      <c r="A2" s="2" t="s">
        <v>467</v>
      </c>
    </row>
    <row r="4" spans="1:1" x14ac:dyDescent="0.25">
      <c r="A4" t="s">
        <v>523</v>
      </c>
    </row>
    <row r="5" spans="1:1" x14ac:dyDescent="0.25">
      <c r="A5" t="s">
        <v>524</v>
      </c>
    </row>
  </sheetData>
  <hyperlinks>
    <hyperlink ref="A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Dashboard</vt:lpstr>
      <vt:lpstr>Analysis</vt:lpstr>
      <vt:lpstr>Position</vt:lpstr>
      <vt:lpstr>HR Data</vt:lpstr>
      <vt:lpstr>Department</vt:lpstr>
      <vt:lpstr>Manager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acer</cp:lastModifiedBy>
  <dcterms:created xsi:type="dcterms:W3CDTF">2022-10-02T20:52:34Z</dcterms:created>
  <dcterms:modified xsi:type="dcterms:W3CDTF">2023-07-31T07:33:17Z</dcterms:modified>
</cp:coreProperties>
</file>