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2.xml" ContentType="application/vnd.openxmlformats-officedocument.drawing+xml"/>
  <Override PartName="/xl/tables/table20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ichData/rdrichvalue.xml" ContentType="application/vnd.ms-excel.rdrichvalue+xml"/>
  <Override PartName="/xl/persons/person.xml" ContentType="application/vnd.ms-excel.person+xml"/>
  <Override PartName="/xl/richData/rdRichValueTypes.xml" ContentType="application/vnd.ms-excel.rdrichvaluetypes+xml"/>
  <Override PartName="/xl/richData/rdrichvaluestructure.xml" ContentType="application/vnd.ms-excel.rdrichvaluestruc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rsandra.vienaty\Downloads\"/>
    </mc:Choice>
  </mc:AlternateContent>
  <xr:revisionPtr revIDLastSave="0" documentId="8_{F4845817-F732-4F47-9381-C327798766B8}" xr6:coauthVersionLast="47" xr6:coauthVersionMax="47" xr10:uidLastSave="{00000000-0000-0000-0000-000000000000}"/>
  <bookViews>
    <workbookView xWindow="-110" yWindow="-110" windowWidth="19420" windowHeight="10300" activeTab="2" xr2:uid="{DD57DEFC-339A-034C-A2D7-685C5EBFE343}"/>
  </bookViews>
  <sheets>
    <sheet name="Sheet" sheetId="14" r:id="rId1"/>
    <sheet name="Sheet1" sheetId="15" r:id="rId2"/>
    <sheet name="Sheet2BU1" sheetId="16" r:id="rId3"/>
    <sheet name="Progress" sheetId="7" state="hidden" r:id="rId4"/>
    <sheet name="GanttChart (bup070325)" sheetId="8" state="hidden" r:id="rId5"/>
    <sheet name="GanttChart BUP280225" sheetId="6" state="hidden" r:id="rId6"/>
  </sheets>
  <definedNames>
    <definedName name="_xlnm._FilterDatabase" localSheetId="3" hidden="1">Progress!$A$1:$G$33</definedName>
    <definedName name="prevWBS" localSheetId="4">'GanttChart (bup070325)'!$A1048576</definedName>
    <definedName name="prevWBS" localSheetId="5">'GanttChart BUP280225'!$A1048576</definedName>
    <definedName name="_xlnm.Print_Area" localSheetId="4">'GanttChart (bup070325)'!$A$1:$BQ$26</definedName>
    <definedName name="_xlnm.Print_Area" localSheetId="5">'GanttChart BUP280225'!$A$1:$BQ$26</definedName>
    <definedName name="_xlnm.Print_Titles" localSheetId="4">'GanttChart (bup070325)'!$3:$6</definedName>
    <definedName name="_xlnm.Print_Titles" localSheetId="5">'GanttChart BUP280225'!$3:$6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6" l="1"/>
  <c r="N35" i="16"/>
  <c r="N34" i="16"/>
  <c r="N33" i="16"/>
  <c r="N32" i="16"/>
  <c r="N31" i="16"/>
  <c r="N30" i="16"/>
  <c r="N29" i="16"/>
  <c r="N28" i="16"/>
  <c r="N27" i="16"/>
  <c r="N26" i="16"/>
  <c r="N25" i="16"/>
  <c r="E14" i="16"/>
  <c r="E13" i="16"/>
  <c r="E12" i="16"/>
  <c r="E11" i="16"/>
  <c r="E10" i="16"/>
  <c r="E9" i="16"/>
  <c r="E8" i="16"/>
  <c r="E7" i="16"/>
  <c r="E6" i="16"/>
  <c r="E5" i="16"/>
  <c r="E4" i="16"/>
  <c r="E3" i="16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P44" i="15"/>
  <c r="P43" i="15"/>
  <c r="P42" i="15"/>
  <c r="P41" i="15"/>
  <c r="P38" i="15"/>
  <c r="P37" i="15"/>
  <c r="P36" i="15"/>
  <c r="P35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Q12" i="15"/>
  <c r="Q11" i="15"/>
  <c r="Q10" i="15"/>
  <c r="Q9" i="15"/>
  <c r="Q6" i="15"/>
  <c r="Q5" i="15"/>
  <c r="Q4" i="15"/>
  <c r="Q3" i="15"/>
  <c r="J14" i="15"/>
  <c r="J13" i="15"/>
  <c r="J12" i="15"/>
  <c r="J11" i="15"/>
  <c r="J10" i="15"/>
  <c r="J9" i="15"/>
  <c r="J8" i="15"/>
  <c r="J7" i="15"/>
  <c r="J6" i="15"/>
  <c r="J5" i="15"/>
  <c r="J4" i="15"/>
  <c r="J3" i="15"/>
  <c r="D14" i="15"/>
  <c r="D13" i="15"/>
  <c r="D12" i="15"/>
  <c r="D11" i="15"/>
  <c r="D10" i="15"/>
  <c r="D9" i="15"/>
  <c r="D8" i="15"/>
  <c r="D7" i="15"/>
  <c r="D6" i="15"/>
  <c r="D5" i="15"/>
  <c r="D4" i="15"/>
  <c r="D3" i="15"/>
  <c r="N69" i="14"/>
  <c r="N68" i="14"/>
  <c r="N66" i="14"/>
  <c r="N65" i="14"/>
  <c r="M69" i="14"/>
  <c r="M66" i="14"/>
  <c r="M68" i="14"/>
  <c r="M65" i="14"/>
  <c r="N67" i="14"/>
  <c r="N64" i="14"/>
  <c r="M67" i="14"/>
  <c r="M64" i="14"/>
  <c r="L69" i="14"/>
  <c r="L68" i="14"/>
  <c r="L67" i="14"/>
  <c r="L66" i="14"/>
  <c r="L65" i="14"/>
  <c r="L64" i="14"/>
  <c r="K69" i="14"/>
  <c r="K68" i="14"/>
  <c r="K67" i="14"/>
  <c r="K66" i="14"/>
  <c r="K65" i="14"/>
  <c r="K64" i="14"/>
  <c r="G86" i="14"/>
  <c r="G89" i="14"/>
  <c r="F89" i="14"/>
  <c r="F86" i="14"/>
  <c r="D89" i="14"/>
  <c r="D86" i="14"/>
  <c r="C89" i="14"/>
  <c r="C86" i="14"/>
  <c r="G85" i="14"/>
  <c r="F85" i="14"/>
  <c r="C85" i="14"/>
  <c r="D85" i="14"/>
  <c r="G88" i="14"/>
  <c r="F88" i="14"/>
  <c r="D88" i="14"/>
  <c r="C88" i="14"/>
  <c r="G87" i="14"/>
  <c r="G84" i="14"/>
  <c r="F87" i="14"/>
  <c r="F84" i="14"/>
  <c r="E87" i="14"/>
  <c r="D87" i="14"/>
  <c r="D84" i="14"/>
  <c r="C87" i="14"/>
  <c r="C84" i="14"/>
  <c r="D79" i="14"/>
  <c r="D76" i="14"/>
  <c r="D78" i="14"/>
  <c r="D75" i="14"/>
  <c r="D77" i="14"/>
  <c r="D74" i="14"/>
  <c r="C79" i="14"/>
  <c r="C78" i="14"/>
  <c r="C77" i="14"/>
  <c r="C76" i="14"/>
  <c r="C75" i="14"/>
  <c r="C74" i="14"/>
  <c r="G67" i="14"/>
  <c r="G69" i="14"/>
  <c r="F69" i="14"/>
  <c r="D69" i="14"/>
  <c r="C69" i="14"/>
  <c r="G68" i="14"/>
  <c r="F68" i="14"/>
  <c r="D68" i="14"/>
  <c r="C68" i="14"/>
  <c r="F67" i="14"/>
  <c r="D67" i="14"/>
  <c r="C67" i="14"/>
  <c r="G66" i="14"/>
  <c r="F66" i="14"/>
  <c r="D66" i="14"/>
  <c r="C66" i="14"/>
  <c r="H65" i="14"/>
  <c r="H66" i="14" s="1"/>
  <c r="G65" i="14"/>
  <c r="F65" i="14"/>
  <c r="D65" i="14"/>
  <c r="C65" i="14"/>
  <c r="H64" i="14"/>
  <c r="G64" i="14"/>
  <c r="F64" i="14"/>
  <c r="D64" i="14"/>
  <c r="C64" i="14"/>
  <c r="U39" i="14"/>
  <c r="E89" i="14" s="1"/>
  <c r="U38" i="14"/>
  <c r="U37" i="14"/>
  <c r="U36" i="14"/>
  <c r="M43" i="14"/>
  <c r="M42" i="14"/>
  <c r="M41" i="14"/>
  <c r="M40" i="14"/>
  <c r="M39" i="14"/>
  <c r="M38" i="14"/>
  <c r="E38" i="14"/>
  <c r="E39" i="14"/>
  <c r="E40" i="14"/>
  <c r="E41" i="14"/>
  <c r="E42" i="14"/>
  <c r="E43" i="14"/>
  <c r="M14" i="14"/>
  <c r="E14" i="14"/>
  <c r="M13" i="14"/>
  <c r="E13" i="14"/>
  <c r="U10" i="14"/>
  <c r="M12" i="14"/>
  <c r="E12" i="14"/>
  <c r="U9" i="14"/>
  <c r="M11" i="14"/>
  <c r="E11" i="14"/>
  <c r="U8" i="14"/>
  <c r="M10" i="14"/>
  <c r="E10" i="14"/>
  <c r="U7" i="14"/>
  <c r="M9" i="14"/>
  <c r="E68" i="14" s="1"/>
  <c r="E9" i="14"/>
  <c r="E67" i="14" s="1"/>
  <c r="E3" i="14"/>
  <c r="E64" i="14" s="1"/>
  <c r="E4" i="14"/>
  <c r="E5" i="14"/>
  <c r="E6" i="14"/>
  <c r="E7" i="14"/>
  <c r="E8" i="14"/>
  <c r="U35" i="14"/>
  <c r="U34" i="14"/>
  <c r="U33" i="14"/>
  <c r="E86" i="14" s="1"/>
  <c r="U32" i="14"/>
  <c r="M37" i="14"/>
  <c r="M36" i="14"/>
  <c r="M35" i="14"/>
  <c r="M34" i="14"/>
  <c r="M33" i="14"/>
  <c r="M32" i="14"/>
  <c r="E85" i="14" s="1"/>
  <c r="E33" i="14"/>
  <c r="E84" i="14" s="1"/>
  <c r="E34" i="14"/>
  <c r="E35" i="14"/>
  <c r="E36" i="14"/>
  <c r="E37" i="14"/>
  <c r="E32" i="14"/>
  <c r="U4" i="14"/>
  <c r="U5" i="14"/>
  <c r="U6" i="14"/>
  <c r="U3" i="14"/>
  <c r="E66" i="14" s="1"/>
  <c r="M4" i="14"/>
  <c r="M5" i="14"/>
  <c r="M6" i="14"/>
  <c r="M7" i="14"/>
  <c r="M8" i="14"/>
  <c r="M3" i="14"/>
  <c r="E65" i="14" s="1"/>
  <c r="E88" i="14" l="1"/>
  <c r="L55" i="8"/>
  <c r="J55" i="8"/>
  <c r="H55" i="8"/>
  <c r="L54" i="8"/>
  <c r="J54" i="8"/>
  <c r="H54" i="8"/>
  <c r="L53" i="8"/>
  <c r="J53" i="8"/>
  <c r="H53" i="8"/>
  <c r="L52" i="8"/>
  <c r="J52" i="8"/>
  <c r="H52" i="8"/>
  <c r="L51" i="8"/>
  <c r="J51" i="8"/>
  <c r="H51" i="8"/>
  <c r="L50" i="8"/>
  <c r="J50" i="8"/>
  <c r="H50" i="8"/>
  <c r="L49" i="8"/>
  <c r="J49" i="8"/>
  <c r="H49" i="8"/>
  <c r="L48" i="8"/>
  <c r="J48" i="8"/>
  <c r="H48" i="8"/>
  <c r="A48" i="8"/>
  <c r="A49" i="8" s="1"/>
  <c r="A50" i="8" s="1"/>
  <c r="A51" i="8" s="1"/>
  <c r="A52" i="8" s="1"/>
  <c r="A53" i="8" s="1"/>
  <c r="A54" i="8" s="1"/>
  <c r="A55" i="8" s="1"/>
  <c r="I47" i="8"/>
  <c r="G47" i="8"/>
  <c r="L47" i="8" s="1"/>
  <c r="L39" i="8"/>
  <c r="J39" i="8"/>
  <c r="H39" i="8"/>
  <c r="L38" i="8"/>
  <c r="J38" i="8"/>
  <c r="H38" i="8"/>
  <c r="L37" i="8"/>
  <c r="J37" i="8"/>
  <c r="H37" i="8"/>
  <c r="L36" i="8"/>
  <c r="J36" i="8"/>
  <c r="H36" i="8"/>
  <c r="L35" i="8"/>
  <c r="J35" i="8"/>
  <c r="H35" i="8"/>
  <c r="L34" i="8"/>
  <c r="J34" i="8"/>
  <c r="H34" i="8"/>
  <c r="A34" i="8"/>
  <c r="A35" i="8" s="1"/>
  <c r="A36" i="8" s="1"/>
  <c r="A37" i="8" s="1"/>
  <c r="A38" i="8" s="1"/>
  <c r="A39" i="8" s="1"/>
  <c r="I33" i="8"/>
  <c r="F33" i="8"/>
  <c r="G33" i="8" s="1"/>
  <c r="L32" i="8"/>
  <c r="J32" i="8"/>
  <c r="H32" i="8"/>
  <c r="L31" i="8"/>
  <c r="J31" i="8"/>
  <c r="H31" i="8"/>
  <c r="L30" i="8"/>
  <c r="J30" i="8"/>
  <c r="H30" i="8"/>
  <c r="L29" i="8"/>
  <c r="J29" i="8"/>
  <c r="H29" i="8"/>
  <c r="L28" i="8"/>
  <c r="J28" i="8"/>
  <c r="H28" i="8"/>
  <c r="L27" i="8"/>
  <c r="J27" i="8"/>
  <c r="H27" i="8"/>
  <c r="L26" i="8"/>
  <c r="J26" i="8"/>
  <c r="H26" i="8"/>
  <c r="L25" i="8"/>
  <c r="J25" i="8"/>
  <c r="H25" i="8"/>
  <c r="L24" i="8"/>
  <c r="J24" i="8"/>
  <c r="H24" i="8"/>
  <c r="L23" i="8"/>
  <c r="J23" i="8"/>
  <c r="H23" i="8"/>
  <c r="L22" i="8"/>
  <c r="J22" i="8"/>
  <c r="H22" i="8"/>
  <c r="L21" i="8"/>
  <c r="J21" i="8"/>
  <c r="H21" i="8"/>
  <c r="A21" i="8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I20" i="8"/>
  <c r="F20" i="8"/>
  <c r="G20" i="8" s="1"/>
  <c r="L20" i="8" s="1"/>
  <c r="L19" i="8"/>
  <c r="J19" i="8"/>
  <c r="H19" i="8"/>
  <c r="L18" i="8"/>
  <c r="J18" i="8"/>
  <c r="H18" i="8"/>
  <c r="L17" i="8"/>
  <c r="J17" i="8"/>
  <c r="H17" i="8"/>
  <c r="L16" i="8"/>
  <c r="J16" i="8"/>
  <c r="H16" i="8"/>
  <c r="L15" i="8"/>
  <c r="J15" i="8"/>
  <c r="H15" i="8"/>
  <c r="L14" i="8"/>
  <c r="J14" i="8"/>
  <c r="H14" i="8"/>
  <c r="A14" i="8"/>
  <c r="A15" i="8" s="1"/>
  <c r="A16" i="8" s="1"/>
  <c r="A17" i="8" s="1"/>
  <c r="A18" i="8" s="1"/>
  <c r="A19" i="8" s="1"/>
  <c r="I13" i="8"/>
  <c r="F13" i="8"/>
  <c r="G13" i="8" s="1"/>
  <c r="L12" i="8"/>
  <c r="J12" i="8"/>
  <c r="H12" i="8"/>
  <c r="L11" i="8"/>
  <c r="J11" i="8"/>
  <c r="H11" i="8"/>
  <c r="L10" i="8"/>
  <c r="J10" i="8"/>
  <c r="H10" i="8"/>
  <c r="L9" i="8"/>
  <c r="J9" i="8"/>
  <c r="H9" i="8"/>
  <c r="L8" i="8"/>
  <c r="J8" i="8"/>
  <c r="H8" i="8"/>
  <c r="A8" i="8"/>
  <c r="A9" i="8" s="1"/>
  <c r="A10" i="8" s="1"/>
  <c r="A11" i="8" s="1"/>
  <c r="A12" i="8" s="1"/>
  <c r="I7" i="8"/>
  <c r="F7" i="8"/>
  <c r="G7" i="8" s="1"/>
  <c r="H7" i="8" s="1"/>
  <c r="N5" i="8"/>
  <c r="N3" i="8" s="1"/>
  <c r="J2" i="7"/>
  <c r="J4" i="7"/>
  <c r="J5" i="7"/>
  <c r="J3" i="7"/>
  <c r="F13" i="6"/>
  <c r="G13" i="6" s="1"/>
  <c r="F7" i="6"/>
  <c r="G7" i="6" s="1"/>
  <c r="L7" i="6" s="1"/>
  <c r="L51" i="6"/>
  <c r="J51" i="6"/>
  <c r="H51" i="6"/>
  <c r="L50" i="6"/>
  <c r="J50" i="6"/>
  <c r="H50" i="6"/>
  <c r="L49" i="6"/>
  <c r="J49" i="6"/>
  <c r="H49" i="6"/>
  <c r="L48" i="6"/>
  <c r="J48" i="6"/>
  <c r="H48" i="6"/>
  <c r="A48" i="6"/>
  <c r="A49" i="6" s="1"/>
  <c r="A50" i="6" s="1"/>
  <c r="A51" i="6" s="1"/>
  <c r="I47" i="6"/>
  <c r="G47" i="6"/>
  <c r="L47" i="6" s="1"/>
  <c r="L39" i="6"/>
  <c r="J39" i="6"/>
  <c r="H39" i="6"/>
  <c r="L38" i="6"/>
  <c r="J38" i="6"/>
  <c r="H38" i="6"/>
  <c r="L37" i="6"/>
  <c r="J37" i="6"/>
  <c r="H37" i="6"/>
  <c r="L36" i="6"/>
  <c r="J36" i="6"/>
  <c r="H36" i="6"/>
  <c r="L35" i="6"/>
  <c r="J35" i="6"/>
  <c r="H35" i="6"/>
  <c r="L34" i="6"/>
  <c r="J34" i="6"/>
  <c r="H34" i="6"/>
  <c r="A34" i="6"/>
  <c r="A35" i="6" s="1"/>
  <c r="A36" i="6" s="1"/>
  <c r="A37" i="6" s="1"/>
  <c r="A38" i="6" s="1"/>
  <c r="A39" i="6" s="1"/>
  <c r="I33" i="6"/>
  <c r="F33" i="6"/>
  <c r="G33" i="6" s="1"/>
  <c r="H33" i="6" s="1"/>
  <c r="L32" i="6"/>
  <c r="J32" i="6"/>
  <c r="H32" i="6"/>
  <c r="L31" i="6"/>
  <c r="J31" i="6"/>
  <c r="H31" i="6"/>
  <c r="L30" i="6"/>
  <c r="J30" i="6"/>
  <c r="H30" i="6"/>
  <c r="L29" i="6"/>
  <c r="J29" i="6"/>
  <c r="H29" i="6"/>
  <c r="L28" i="6"/>
  <c r="J28" i="6"/>
  <c r="H28" i="6"/>
  <c r="L27" i="6"/>
  <c r="J27" i="6"/>
  <c r="H27" i="6"/>
  <c r="L26" i="6"/>
  <c r="J26" i="6"/>
  <c r="H26" i="6"/>
  <c r="L25" i="6"/>
  <c r="J25" i="6"/>
  <c r="H25" i="6"/>
  <c r="L24" i="6"/>
  <c r="J24" i="6"/>
  <c r="H24" i="6"/>
  <c r="L23" i="6"/>
  <c r="J23" i="6"/>
  <c r="H23" i="6"/>
  <c r="L22" i="6"/>
  <c r="J22" i="6"/>
  <c r="H22" i="6"/>
  <c r="L21" i="6"/>
  <c r="J21" i="6"/>
  <c r="H21" i="6"/>
  <c r="A21" i="6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I20" i="6"/>
  <c r="F20" i="6"/>
  <c r="G20" i="6" s="1"/>
  <c r="L19" i="6"/>
  <c r="J19" i="6"/>
  <c r="H19" i="6"/>
  <c r="L18" i="6"/>
  <c r="J18" i="6"/>
  <c r="H18" i="6"/>
  <c r="L17" i="6"/>
  <c r="J17" i="6"/>
  <c r="H17" i="6"/>
  <c r="L16" i="6"/>
  <c r="J16" i="6"/>
  <c r="H16" i="6"/>
  <c r="L15" i="6"/>
  <c r="J15" i="6"/>
  <c r="H15" i="6"/>
  <c r="L14" i="6"/>
  <c r="J14" i="6"/>
  <c r="H14" i="6"/>
  <c r="A14" i="6"/>
  <c r="A15" i="6" s="1"/>
  <c r="A16" i="6" s="1"/>
  <c r="A17" i="6" s="1"/>
  <c r="A18" i="6" s="1"/>
  <c r="A19" i="6" s="1"/>
  <c r="I13" i="6"/>
  <c r="L12" i="6"/>
  <c r="J12" i="6"/>
  <c r="H12" i="6"/>
  <c r="L11" i="6"/>
  <c r="J11" i="6"/>
  <c r="H11" i="6"/>
  <c r="L10" i="6"/>
  <c r="J10" i="6"/>
  <c r="H10" i="6"/>
  <c r="L9" i="6"/>
  <c r="J9" i="6"/>
  <c r="H9" i="6"/>
  <c r="L8" i="6"/>
  <c r="J8" i="6"/>
  <c r="H8" i="6"/>
  <c r="A8" i="6"/>
  <c r="A9" i="6" s="1"/>
  <c r="A10" i="6" s="1"/>
  <c r="A11" i="6" s="1"/>
  <c r="A12" i="6" s="1"/>
  <c r="I7" i="6"/>
  <c r="N5" i="6"/>
  <c r="N6" i="6" s="1"/>
  <c r="N3" i="6" l="1"/>
  <c r="N4" i="6"/>
  <c r="N4" i="8"/>
  <c r="O5" i="6"/>
  <c r="P5" i="6" s="1"/>
  <c r="Q5" i="6" s="1"/>
  <c r="N6" i="8"/>
  <c r="H47" i="6"/>
  <c r="H47" i="8"/>
  <c r="J47" i="6"/>
  <c r="H33" i="8"/>
  <c r="L33" i="8"/>
  <c r="J33" i="8"/>
  <c r="L13" i="8"/>
  <c r="J13" i="8"/>
  <c r="H13" i="8"/>
  <c r="H20" i="8"/>
  <c r="J7" i="8"/>
  <c r="J20" i="8"/>
  <c r="O5" i="8"/>
  <c r="L7" i="8"/>
  <c r="J47" i="8"/>
  <c r="J6" i="7"/>
  <c r="J13" i="6"/>
  <c r="H13" i="6"/>
  <c r="L13" i="6"/>
  <c r="J20" i="6"/>
  <c r="H20" i="6"/>
  <c r="L20" i="6"/>
  <c r="H7" i="6"/>
  <c r="J33" i="6"/>
  <c r="L33" i="6"/>
  <c r="J7" i="6"/>
  <c r="P6" i="6" l="1"/>
  <c r="O6" i="6"/>
  <c r="P5" i="8"/>
  <c r="O6" i="8"/>
  <c r="Q6" i="6"/>
  <c r="R5" i="6"/>
  <c r="Q5" i="8" l="1"/>
  <c r="P6" i="8"/>
  <c r="S5" i="6"/>
  <c r="R6" i="6"/>
  <c r="R5" i="8" l="1"/>
  <c r="Q6" i="8"/>
  <c r="T5" i="6"/>
  <c r="S6" i="6"/>
  <c r="R6" i="8" l="1"/>
  <c r="S5" i="8"/>
  <c r="U5" i="6"/>
  <c r="T6" i="6"/>
  <c r="S6" i="8" l="1"/>
  <c r="T5" i="8"/>
  <c r="V5" i="6"/>
  <c r="U6" i="6"/>
  <c r="U4" i="6"/>
  <c r="U3" i="6"/>
  <c r="T6" i="8" l="1"/>
  <c r="U5" i="8"/>
  <c r="W5" i="6"/>
  <c r="V6" i="6"/>
  <c r="U6" i="8" l="1"/>
  <c r="U3" i="8"/>
  <c r="V5" i="8"/>
  <c r="U4" i="8"/>
  <c r="X5" i="6"/>
  <c r="W6" i="6"/>
  <c r="W5" i="8" l="1"/>
  <c r="V6" i="8"/>
  <c r="X6" i="6"/>
  <c r="Y5" i="6"/>
  <c r="X5" i="8" l="1"/>
  <c r="W6" i="8"/>
  <c r="Z5" i="6"/>
  <c r="Y6" i="6"/>
  <c r="Y5" i="8" l="1"/>
  <c r="X6" i="8"/>
  <c r="AA5" i="6"/>
  <c r="Z6" i="6"/>
  <c r="Z5" i="8" l="1"/>
  <c r="Y6" i="8"/>
  <c r="AB5" i="6"/>
  <c r="AA6" i="6"/>
  <c r="Z6" i="8" l="1"/>
  <c r="AA5" i="8"/>
  <c r="AB6" i="6"/>
  <c r="AC5" i="6"/>
  <c r="AB4" i="6"/>
  <c r="AB3" i="6"/>
  <c r="AA6" i="8" l="1"/>
  <c r="AB5" i="8"/>
  <c r="AD5" i="6"/>
  <c r="AC6" i="6"/>
  <c r="AB6" i="8" l="1"/>
  <c r="AB3" i="8"/>
  <c r="AB4" i="8"/>
  <c r="AC5" i="8"/>
  <c r="AE5" i="6"/>
  <c r="AD6" i="6"/>
  <c r="AD5" i="8" l="1"/>
  <c r="AC6" i="8"/>
  <c r="AF5" i="6"/>
  <c r="AE6" i="6"/>
  <c r="AE5" i="8" l="1"/>
  <c r="AD6" i="8"/>
  <c r="AG5" i="6"/>
  <c r="AF6" i="6"/>
  <c r="AF5" i="8" l="1"/>
  <c r="AE6" i="8"/>
  <c r="AH5" i="6"/>
  <c r="AG6" i="6"/>
  <c r="AG5" i="8" l="1"/>
  <c r="AF6" i="8"/>
  <c r="AH6" i="6"/>
  <c r="AI5" i="6"/>
  <c r="AH5" i="8" l="1"/>
  <c r="AG6" i="8"/>
  <c r="AI3" i="6"/>
  <c r="AJ5" i="6"/>
  <c r="AI6" i="6"/>
  <c r="AI4" i="6"/>
  <c r="AH6" i="8" l="1"/>
  <c r="AI5" i="8"/>
  <c r="AK5" i="6"/>
  <c r="AJ6" i="6"/>
  <c r="AI6" i="8" l="1"/>
  <c r="AI4" i="8"/>
  <c r="AJ5" i="8"/>
  <c r="AI3" i="8"/>
  <c r="AK6" i="6"/>
  <c r="AL5" i="6"/>
  <c r="AJ6" i="8" l="1"/>
  <c r="AK5" i="8"/>
  <c r="AM5" i="6"/>
  <c r="AL6" i="6"/>
  <c r="AL5" i="8" l="1"/>
  <c r="AK6" i="8"/>
  <c r="AN5" i="6"/>
  <c r="AM6" i="6"/>
  <c r="AM5" i="8" l="1"/>
  <c r="AL6" i="8"/>
  <c r="AO5" i="6"/>
  <c r="AN6" i="6"/>
  <c r="AN5" i="8" l="1"/>
  <c r="AM6" i="8"/>
  <c r="AP5" i="6"/>
  <c r="AO6" i="6"/>
  <c r="AO5" i="8" l="1"/>
  <c r="AN6" i="8"/>
  <c r="AP6" i="6"/>
  <c r="AQ5" i="6"/>
  <c r="AP3" i="6"/>
  <c r="AP4" i="6"/>
  <c r="AP5" i="8" l="1"/>
  <c r="AO6" i="8"/>
  <c r="AR5" i="6"/>
  <c r="AQ6" i="6"/>
  <c r="AP6" i="8" l="1"/>
  <c r="AP4" i="8"/>
  <c r="AP3" i="8"/>
  <c r="AQ5" i="8"/>
  <c r="AR6" i="6"/>
  <c r="AS5" i="6"/>
  <c r="AQ6" i="8" l="1"/>
  <c r="AR5" i="8"/>
  <c r="AS6" i="6"/>
  <c r="AT5" i="6"/>
  <c r="AR6" i="8" l="1"/>
  <c r="AS5" i="8"/>
  <c r="AU5" i="6"/>
  <c r="AT6" i="6"/>
  <c r="AT5" i="8" l="1"/>
  <c r="AS6" i="8"/>
  <c r="AV5" i="6"/>
  <c r="AU6" i="6"/>
  <c r="AU5" i="8" l="1"/>
  <c r="AT6" i="8"/>
  <c r="AW5" i="6"/>
  <c r="AV6" i="6"/>
  <c r="AV5" i="8" l="1"/>
  <c r="AU6" i="8"/>
  <c r="AX5" i="6"/>
  <c r="AW4" i="6"/>
  <c r="AW3" i="6"/>
  <c r="AW6" i="6"/>
  <c r="AW5" i="8" l="1"/>
  <c r="AV6" i="8"/>
  <c r="AX6" i="6"/>
  <c r="AY5" i="6"/>
  <c r="AX5" i="8" l="1"/>
  <c r="AW4" i="8"/>
  <c r="AW6" i="8"/>
  <c r="AW3" i="8"/>
  <c r="AY6" i="6"/>
  <c r="AZ5" i="6"/>
  <c r="AX6" i="8" l="1"/>
  <c r="AY5" i="8"/>
  <c r="BA5" i="6"/>
  <c r="AZ6" i="6"/>
  <c r="AY6" i="8" l="1"/>
  <c r="AZ5" i="8"/>
  <c r="BB5" i="6"/>
  <c r="BA6" i="6"/>
  <c r="AZ6" i="8" l="1"/>
  <c r="BA5" i="8"/>
  <c r="BB6" i="6"/>
  <c r="BC5" i="6"/>
  <c r="BB5" i="8" l="1"/>
  <c r="BA6" i="8"/>
  <c r="BD5" i="6"/>
  <c r="BC6" i="6"/>
  <c r="BC5" i="8" l="1"/>
  <c r="BB6" i="8"/>
  <c r="BD4" i="6"/>
  <c r="BD3" i="6"/>
  <c r="BE5" i="6"/>
  <c r="BD6" i="6"/>
  <c r="BD5" i="8" l="1"/>
  <c r="BC6" i="8"/>
  <c r="BF5" i="6"/>
  <c r="BE6" i="6"/>
  <c r="BD4" i="8" l="1"/>
  <c r="BE5" i="8"/>
  <c r="BD3" i="8"/>
  <c r="BD6" i="8"/>
  <c r="BF6" i="6"/>
  <c r="BG5" i="6"/>
  <c r="BF5" i="8" l="1"/>
  <c r="BE6" i="8"/>
  <c r="BH5" i="6"/>
  <c r="BG6" i="6"/>
  <c r="BF6" i="8" l="1"/>
  <c r="BG5" i="8"/>
  <c r="BI5" i="6"/>
  <c r="BH6" i="6"/>
  <c r="BG6" i="8" l="1"/>
  <c r="BH5" i="8"/>
  <c r="BJ5" i="6"/>
  <c r="BI6" i="6"/>
  <c r="BH6" i="8" l="1"/>
  <c r="BI5" i="8"/>
  <c r="BK5" i="6"/>
  <c r="BJ6" i="6"/>
  <c r="BJ5" i="8" l="1"/>
  <c r="BI6" i="8"/>
  <c r="BL5" i="6"/>
  <c r="BK3" i="6"/>
  <c r="BK6" i="6"/>
  <c r="BK4" i="6"/>
  <c r="BK5" i="8" l="1"/>
  <c r="BJ6" i="8"/>
  <c r="BL6" i="6"/>
  <c r="BM5" i="6"/>
  <c r="BK3" i="8" l="1"/>
  <c r="BL5" i="8"/>
  <c r="BK6" i="8"/>
  <c r="BK4" i="8"/>
  <c r="BN5" i="6"/>
  <c r="BM6" i="6"/>
  <c r="BM5" i="8" l="1"/>
  <c r="BL6" i="8"/>
  <c r="BN6" i="6"/>
  <c r="BO5" i="6"/>
  <c r="BN5" i="8" l="1"/>
  <c r="BM6" i="8"/>
  <c r="BP5" i="6"/>
  <c r="BO6" i="6"/>
  <c r="BN6" i="8" l="1"/>
  <c r="BO5" i="8"/>
  <c r="BQ5" i="6"/>
  <c r="BP6" i="6"/>
  <c r="BO6" i="8" l="1"/>
  <c r="BP5" i="8"/>
  <c r="BR5" i="6"/>
  <c r="BQ6" i="6"/>
  <c r="BP6" i="8" l="1"/>
  <c r="BQ5" i="8"/>
  <c r="BR3" i="6"/>
  <c r="BR6" i="6"/>
  <c r="BR4" i="6"/>
  <c r="BS5" i="6"/>
  <c r="BR5" i="8" l="1"/>
  <c r="BQ6" i="8"/>
  <c r="BT5" i="6"/>
  <c r="BS6" i="6"/>
  <c r="BR3" i="8" l="1"/>
  <c r="BR4" i="8"/>
  <c r="BS5" i="8"/>
  <c r="BR6" i="8"/>
  <c r="BU5" i="6"/>
  <c r="BT6" i="6"/>
  <c r="BT5" i="8" l="1"/>
  <c r="BS6" i="8"/>
  <c r="BV5" i="6"/>
  <c r="BU6" i="6"/>
  <c r="BU5" i="8" l="1"/>
  <c r="BT6" i="8"/>
  <c r="BV6" i="6"/>
  <c r="BW5" i="6"/>
  <c r="BV5" i="8" l="1"/>
  <c r="BU6" i="8"/>
  <c r="BW6" i="6"/>
  <c r="BX5" i="6"/>
  <c r="BV6" i="8" l="1"/>
  <c r="BW5" i="8"/>
  <c r="BY5" i="6"/>
  <c r="BX6" i="6"/>
  <c r="BW6" i="8" l="1"/>
  <c r="BX5" i="8"/>
  <c r="BY4" i="6"/>
  <c r="BY3" i="6"/>
  <c r="BZ5" i="6"/>
  <c r="BY6" i="6"/>
  <c r="BX6" i="8" l="1"/>
  <c r="BY5" i="8"/>
  <c r="CA5" i="6"/>
  <c r="BZ6" i="6"/>
  <c r="BZ5" i="8" l="1"/>
  <c r="BY6" i="8"/>
  <c r="BY3" i="8"/>
  <c r="BY4" i="8"/>
  <c r="CB5" i="6"/>
  <c r="CA6" i="6"/>
  <c r="CA5" i="8" l="1"/>
  <c r="BZ6" i="8"/>
  <c r="CC5" i="6"/>
  <c r="CB6" i="6"/>
  <c r="CB5" i="8" l="1"/>
  <c r="CA6" i="8"/>
  <c r="CC6" i="6"/>
  <c r="CD5" i="6"/>
  <c r="CC5" i="8" l="1"/>
  <c r="CB6" i="8"/>
  <c r="CE5" i="6"/>
  <c r="CE6" i="6" s="1"/>
  <c r="CD6" i="6"/>
  <c r="CD5" i="8" l="1"/>
  <c r="CC6" i="8"/>
  <c r="CD6" i="8" l="1"/>
  <c r="CE5" i="8"/>
  <c r="CE6" i="8" s="1"/>
</calcChain>
</file>

<file path=xl/sharedStrings.xml><?xml version="1.0" encoding="utf-8"?>
<sst xmlns="http://schemas.openxmlformats.org/spreadsheetml/2006/main" count="1329" uniqueCount="272">
  <si>
    <t>Target</t>
  </si>
  <si>
    <t>DDD</t>
  </si>
  <si>
    <t>MEG</t>
  </si>
  <si>
    <t>PIC</t>
  </si>
  <si>
    <t>Determine industry profile requirement</t>
  </si>
  <si>
    <t>ACE New Expansion</t>
  </si>
  <si>
    <t>Develop partnership package (individual and organization)</t>
  </si>
  <si>
    <t>ACE Brand &amp; Market Elevate</t>
  </si>
  <si>
    <t>Develop sales and marketing tools (catalogue and testimonial)</t>
  </si>
  <si>
    <t>ACE Digital Enablement</t>
  </si>
  <si>
    <t>Develop SOP for outsource management</t>
  </si>
  <si>
    <t>ACE Process Excellence</t>
  </si>
  <si>
    <t>Website revamp</t>
  </si>
  <si>
    <t>Develop socmed program</t>
  </si>
  <si>
    <t>Explore digital marketing for recruitment</t>
  </si>
  <si>
    <t>Develop event booth for candidates recruitment</t>
  </si>
  <si>
    <t>Develop talent inventory management tools</t>
  </si>
  <si>
    <t>Review and improve channel incentive scheme</t>
  </si>
  <si>
    <t>Review and improve individual incentive scheme</t>
  </si>
  <si>
    <t>Develop engagement event model for recruitment partners</t>
  </si>
  <si>
    <t>Review and improve trainer recruitment SOP</t>
  </si>
  <si>
    <t>Review and improve training SOP</t>
  </si>
  <si>
    <t>Develop competency matrix for outsource talent</t>
  </si>
  <si>
    <t>Design and develop individual outsource talent development program</t>
  </si>
  <si>
    <t>Identify new BPO solutions to be researched</t>
  </si>
  <si>
    <t>Implement industry knowledge training program</t>
  </si>
  <si>
    <t>AI automation for Talent Recruitment &amp; Management</t>
  </si>
  <si>
    <t>Develop task management application for recruitment partners</t>
  </si>
  <si>
    <t>Implement R&amp;C program for employee</t>
  </si>
  <si>
    <t>Relevant training for employee</t>
  </si>
  <si>
    <t>Project Start Date :</t>
  </si>
  <si>
    <t>Display Week</t>
  </si>
  <si>
    <t>WBS</t>
  </si>
  <si>
    <t>TASK</t>
  </si>
  <si>
    <t>Prerequisite</t>
  </si>
  <si>
    <t>Definition of Done</t>
  </si>
  <si>
    <t>START</t>
  </si>
  <si>
    <t>END</t>
  </si>
  <si>
    <t>%
DONE</t>
  </si>
  <si>
    <t>DAYS</t>
  </si>
  <si>
    <t>WORK DAYS</t>
  </si>
  <si>
    <t>ACTUAL END</t>
  </si>
  <si>
    <t>DELAY</t>
  </si>
  <si>
    <t>LLE</t>
  </si>
  <si>
    <t>Develop new training program development SOP (feasibility study) - CONFINS</t>
  </si>
  <si>
    <t>RAG</t>
  </si>
  <si>
    <t>Develop new training program development SOP (feasibility study) - University</t>
  </si>
  <si>
    <t>RSE</t>
  </si>
  <si>
    <t>MTT</t>
  </si>
  <si>
    <t>ELA</t>
  </si>
  <si>
    <t>1. Vendor website development
2. Tersedianya logo terbaru untuk go live
3. Ekspektasi revamp
4. Budget untuk revamp</t>
  </si>
  <si>
    <t>1. Akun sosial media (IG, Tiktok, LinkedIn, Youtube)</t>
  </si>
  <si>
    <t>YOC</t>
  </si>
  <si>
    <t>Develop talent inventory data maintenance SOP</t>
  </si>
  <si>
    <t>Implement engagement event model for recruitment partners</t>
  </si>
  <si>
    <t>DAN</t>
  </si>
  <si>
    <t>MJU</t>
  </si>
  <si>
    <t>HMU</t>
  </si>
  <si>
    <t>ADF</t>
  </si>
  <si>
    <t>AFA</t>
  </si>
  <si>
    <t>RAY</t>
  </si>
  <si>
    <t>DSW</t>
  </si>
  <si>
    <t>Template copy WBS</t>
  </si>
  <si>
    <t>[Nama Program Kerja]</t>
  </si>
  <si>
    <t>[Nama SI/Task]</t>
  </si>
  <si>
    <t>[Name]</t>
  </si>
  <si>
    <t>[Sub-task]</t>
  </si>
  <si>
    <t>[Sub-task level 2]</t>
  </si>
  <si>
    <t>[Sub-task level 3]</t>
  </si>
  <si>
    <r>
      <t xml:space="preserve">Guide Prerequisite dan Definition of Done (DoD) → </t>
    </r>
    <r>
      <rPr>
        <sz val="12"/>
        <rFont val="Aptos Narrow"/>
        <family val="2"/>
      </rPr>
      <t>Meningkatkan probabilitas keberhasilan project</t>
    </r>
    <r>
      <rPr>
        <b/>
        <sz val="12"/>
        <rFont val="Aptos Narrow"/>
        <family val="2"/>
      </rPr>
      <t>.</t>
    </r>
  </si>
  <si>
    <t>Proker</t>
  </si>
  <si>
    <t>Status</t>
  </si>
  <si>
    <t>SDP</t>
  </si>
  <si>
    <t>Velocity</t>
  </si>
  <si>
    <t>Summary</t>
  </si>
  <si>
    <t>Started, As Scheduled</t>
  </si>
  <si>
    <t>BMC, PASTLE, Porter 5 Forces, SWOT untuk Recruitment, Training dan BPO</t>
  </si>
  <si>
    <t>Tersedianya profile industry dari target market yang akan dipenetrasi. 
Money: average budget, growth, revenue
Authority: decision maker, influencer, entry point
Needs: what, quantity, why, when
Deliverable: 
- Report Industry Profile (Desk Research)
- Validasi by sales terkait desk research yang dilakukan
Approver:
Scope pekerjaan -&gt; DIC</t>
  </si>
  <si>
    <t>Not Started, As Scheduled</t>
  </si>
  <si>
    <t>Objective dan Materi Training CONFINS</t>
  </si>
  <si>
    <t>Tersedianya SOP sebelum, saat, setelah pelaksanaan untuk menjalankan training program CONFINS serta feasibility study-nya.
Deliverable: Document SOP Training ACE x CONFINS
Approver: BU Head + DIC</t>
  </si>
  <si>
    <t>Not Started, Late</t>
  </si>
  <si>
    <t>Objective dan Hasil Desk Research Training di University</t>
  </si>
  <si>
    <t>Tersedianya SOP sebelum, saat, setelah pelaksanaan untuk menjalankan training program University serta feasibility study-nya.
Deliverable: Document SOP Training di University
Approver: BU Head + DIC</t>
  </si>
  <si>
    <t>Finished</t>
  </si>
  <si>
    <t>List Target Industry (desk research) dari WBS 1.1
List Pertanyaan Menggali Informasi</t>
  </si>
  <si>
    <t>Tersedianya solusi BPO yang siap untuk dijual ke market tujuan beserta dengan deck sederhana (masalah yang akan dihandle dan benefit solusi).
Deliverable: Deck Solusi BPO (masalah industry, solusi product, daftar kompetitor
Approver: BU Head + DIC</t>
  </si>
  <si>
    <t>31/04/2025</t>
  </si>
  <si>
    <t>Total</t>
  </si>
  <si>
    <t>Target Industry yang telah di sepakati di Planning Cycle 2025
List materi pelatihan
Mendapatkan expert di 2 industry</t>
  </si>
  <si>
    <t>Terlaksananya training tentang industry yang menjadi target market. (Banking &amp; University)
Deliverable: Training Target Industry Knowledge
Banking -&gt; Winoto (IT HC BCA)
Univesity -&gt; DAW
Approver: BU Head + DIC</t>
  </si>
  <si>
    <t>1. Skema kerjasama eksisting
2. Skema kerjasama best practice</t>
  </si>
  <si>
    <t>Tersedianya skema kerja sama pemasaran dengan individu dan juga organisasi untuk masing-masing produk.</t>
  </si>
  <si>
    <t>Tersedianya website dengan versi terbaru yang lebih informatif, user friendly, memenuhi ekspektasi dan kebutuhan ACE.</t>
  </si>
  <si>
    <t>Tersedianya social media dan content planning default setiap bulannya dan content calendar untuk bulan Maret.</t>
  </si>
  <si>
    <t>Template SOP
informasi proses existing</t>
  </si>
  <si>
    <t>Tersedianya SOP pengelolaan karyawan outsource yang akan habis masa kontraknya.
Deliverable: SOP Document
Approver: BU Head (DDD)</t>
  </si>
  <si>
    <t>Tersedianya SOP untuk maintain/manage database talent.
Deliverable: SOP Document
Approver: BU Head (DDD)</t>
  </si>
  <si>
    <t>Skema perhitungan existing
Target Improvement</t>
  </si>
  <si>
    <t>Tersedianya skema insentif untuk mitra rekrutmen channel/organisasi.
Deliverable: Dokumen Skema insentif Mitra
Approver: BU Head (DDD)</t>
  </si>
  <si>
    <t>Tersedianya skema insentif untuk mitra rekrutmen individu.
Deliverable: Dokumen Skema insentif Mitra
Approver: BU Head (DDD)</t>
  </si>
  <si>
    <t>List Schedule Mitra</t>
  </si>
  <si>
    <t>Terlaksana kegiatan engagement  dengan mitra rekrutmen.</t>
  </si>
  <si>
    <t>Tersedianya SOP untuk merekrut trainer.
Deliverable: SOP Document
Approver: BU Head (DDD)</t>
  </si>
  <si>
    <t>Tersedianya SOP dan panduan proses pelaksaan training.
Deliverable: SOP Document
Approver: BU Head (DDD)</t>
  </si>
  <si>
    <t>Performance appraisal karyawan outsource
Kriteria High Quality Talent</t>
  </si>
  <si>
    <t>Tersedianya matrix competency high quality talent.</t>
  </si>
  <si>
    <t>3.8 Competency matrix for outsource talent</t>
  </si>
  <si>
    <t>Tersedia rencana pengembangan karyawan outsource yang masuk kategori high quality talent.</t>
  </si>
  <si>
    <t>Skema best practice dalam melakukan R&amp;C</t>
  </si>
  <si>
    <t>Tersedianya skema reward &amp; consequences untuk karyawan internal ACE.</t>
  </si>
  <si>
    <t>Materi Training yg akan diikuti
List Karyawan yang perlu di training
Jadwal training</t>
  </si>
  <si>
    <t>Terlaksananya training untuk karyawan internal ACE.</t>
  </si>
  <si>
    <t>- Data talent inventory sudah tervalidasi.
- List sasaran user/client untuk diminta testimonial</t>
  </si>
  <si>
    <t>Tersedianya sales deck versi terbaru dengan katalog posisi talent IT yang dimiliki saat ini di database dan testimoni dari user/client terhadap karyawan outsource ACE.
Deliverable: Catalog Sales Deck
Approval: DDD</t>
  </si>
  <si>
    <t>- 2.2 Website ACE terbaru go live.
- ekspektasi form apply</t>
  </si>
  <si>
    <t>Tersedianya data riset ( harga ads, ads yang dipakai oleh competitor, reach masing masing ads or platform, dan data lain) dan dapat digunakan sebagai informasi untuk decision making, serta tersedianya  platform/form untuk apply.
Deliverable: Form Apply Job, Report Riset Platform dan rekomendasi
Approval: DDD</t>
  </si>
  <si>
    <t>- Hasil Desk Research
- ekspektasi hasil flyer, banner, booth
- 2.2 Website ACE terbaru go live</t>
  </si>
  <si>
    <t>Tersedianya supporting tools yang akan digunakan untuk proses event (form apply, booth, banner, flyer)
Deliverable: QR Code, Booth, Flyer dan Banner template, 
Approval: DDD</t>
  </si>
  <si>
    <t>Requirement ATS</t>
  </si>
  <si>
    <t>Tersedianya roadmap development ATS.
Deliverable: feature yang ada roadmap ATS
Approval:  DDD</t>
  </si>
  <si>
    <t>- list process all product
- vendor untuk handle AI
- proposal vendor
- budget vendor
- ekspektasi dampak penggunaan AI</t>
  </si>
  <si>
    <t>Terimplementasi AI pada internal proses talent recruitment &amp; management.
Deliverable: Project Implementation Monitoring, report before after setelah AI
Approval: DDD</t>
  </si>
  <si>
    <t xml:space="preserve"> 4.4 talent inventory management tools sudah ready
3.3 Skema Incentive Mitra
3.4 Skema Incentive Channel</t>
  </si>
  <si>
    <t>Revamp aplikasi mitra dapat memfasilitasi baik ( pelamar, mitra rekrutmen individual dan channel).
Deliverable: Website Mitra &amp; Channels, feature baru di website
Approval: DDD</t>
  </si>
  <si>
    <t>Thu 02/01/25</t>
  </si>
  <si>
    <t>Mon 10/03/25</t>
  </si>
  <si>
    <t>Tue 18/02/25</t>
  </si>
  <si>
    <t>Fri 28/03/25</t>
  </si>
  <si>
    <t>Terimplementasi AI pada internal proses talent recruitment &amp; management.
Deliverable: Project Implementation Monitoring, report before after setelah AI, list result AI ( based on test case )
Approval: DDD</t>
  </si>
  <si>
    <t>Website Mitra tersedia
Alur proses baru untuk revamp dan ERD terbentuk
4.4 talent inventory management tools sudah ready
3.3 Skema Incentive Mitra
3.4 Skema Incentive Channel</t>
  </si>
  <si>
    <t xml:space="preserve">Terlaksana kegiatan engagement  dengan mitra rekrutmen.
Deliverable: Selesainya schedule Kegiatan engegament Mitra ACE dan terlaksananya kegiatan.
Approver: BU Head (DDD)
</t>
  </si>
  <si>
    <t>Deliverable: Schedule kegiatan dan model kegiatan
Approver: BU Head (DDD)</t>
  </si>
  <si>
    <t>Tersedianya matrix competency high quality talent.
Deliverable: Dokumen Matrix Competency High Quality
Approver: BU Head (DDD)</t>
  </si>
  <si>
    <t>Tersedia rencana pengembangan karyawan outsource yang masuk kategori high quality talent.
Deliverable: kertas kerja pengembangan Talent
Approver: BU Head (DDD)</t>
  </si>
  <si>
    <t>Tersedianya skema reward &amp; consequences untuk karyawan internal ACE.
Deliverable: Dokumen Skema R &amp; C ACE
Approver: BU Head (DDD)</t>
  </si>
  <si>
    <t>Terlaksananya training untuk karyawan internal ACE.
Deliverable: Dokumen Schedule kegiatan Training karyawan internal
Approver: BU Head (DDD)</t>
  </si>
  <si>
    <t>Subdiv</t>
  </si>
  <si>
    <t>Budget</t>
  </si>
  <si>
    <t>Expense</t>
  </si>
  <si>
    <t>Usage</t>
  </si>
  <si>
    <t>Revenue</t>
  </si>
  <si>
    <t>Profit</t>
  </si>
  <si>
    <t>Financial BU1</t>
  </si>
  <si>
    <t>Financial BU2</t>
  </si>
  <si>
    <t>Financial BU3</t>
  </si>
  <si>
    <t>Customer &amp; Service BU1</t>
  </si>
  <si>
    <t>Customer &amp; Service BU2</t>
  </si>
  <si>
    <t>Customer &amp; Service BU3</t>
  </si>
  <si>
    <t>PRODUK 1</t>
  </si>
  <si>
    <t>PRODUK 2</t>
  </si>
  <si>
    <t>PRODUK 3</t>
  </si>
  <si>
    <t>PRODUK 4</t>
  </si>
  <si>
    <t>PRODUK 5</t>
  </si>
  <si>
    <t>Produk</t>
  </si>
  <si>
    <t>#of customer</t>
  </si>
  <si>
    <t>Customer satisfaction</t>
  </si>
  <si>
    <t>Quality BU1</t>
  </si>
  <si>
    <t>Quality BU2</t>
  </si>
  <si>
    <t>Quality BU3</t>
  </si>
  <si>
    <t>Realization</t>
  </si>
  <si>
    <t>Target vs Real</t>
  </si>
  <si>
    <t>Quality</t>
  </si>
  <si>
    <t>Employee BU1</t>
  </si>
  <si>
    <t>Competency</t>
  </si>
  <si>
    <t>Turnover ratio</t>
  </si>
  <si>
    <t>Employee BU2</t>
  </si>
  <si>
    <t>Employee BU3</t>
  </si>
  <si>
    <t>Proker 1</t>
  </si>
  <si>
    <t>Proker 2</t>
  </si>
  <si>
    <t>Proker 3</t>
  </si>
  <si>
    <t>Proker 4</t>
  </si>
  <si>
    <t>Proker 5</t>
  </si>
  <si>
    <t>Proker 6</t>
  </si>
  <si>
    <t>Subdiv 1</t>
  </si>
  <si>
    <t>Subdiv 2</t>
  </si>
  <si>
    <t>Subdiv 3</t>
  </si>
  <si>
    <t>Subdiv 4</t>
  </si>
  <si>
    <t>Subdiv 5</t>
  </si>
  <si>
    <t>Subdiv 6</t>
  </si>
  <si>
    <t>Bulan</t>
  </si>
  <si>
    <t>31/01/2025</t>
  </si>
  <si>
    <t>28/02/2025</t>
  </si>
  <si>
    <t>Current MP</t>
  </si>
  <si>
    <t>Needed MP</t>
  </si>
  <si>
    <t>Financial overall BU</t>
  </si>
  <si>
    <t>BU</t>
  </si>
  <si>
    <t>BU1</t>
  </si>
  <si>
    <t>BU2</t>
  </si>
  <si>
    <t>BU3</t>
  </si>
  <si>
    <t>Customer_n_Service_BU</t>
  </si>
  <si>
    <t>Quality_overall</t>
  </si>
  <si>
    <t>Employee</t>
  </si>
  <si>
    <t>Employee_overall_BU</t>
  </si>
  <si>
    <t>Financial</t>
  </si>
  <si>
    <t>Customer_n_service</t>
  </si>
  <si>
    <t>Overall_bu</t>
  </si>
  <si>
    <t>Subdiv BU1</t>
  </si>
  <si>
    <t>Budget BU1</t>
  </si>
  <si>
    <t>Expense BU1</t>
  </si>
  <si>
    <t>Usage BU1</t>
  </si>
  <si>
    <t>Revenue BU1</t>
  </si>
  <si>
    <t>Profit BU1</t>
  </si>
  <si>
    <t>Proker BU1</t>
  </si>
  <si>
    <t>Budget BU2</t>
  </si>
  <si>
    <t>Expense BU2</t>
  </si>
  <si>
    <t>Usage BU2</t>
  </si>
  <si>
    <t>Revenue BU2</t>
  </si>
  <si>
    <t>Profit BU2</t>
  </si>
  <si>
    <t>Proker BU3</t>
  </si>
  <si>
    <t>Budget BU3</t>
  </si>
  <si>
    <t>Expense BU3</t>
  </si>
  <si>
    <t>Usage BU3</t>
  </si>
  <si>
    <t>Revenue BU3</t>
  </si>
  <si>
    <t>Profit BU3</t>
  </si>
  <si>
    <t>Bulan BU3</t>
  </si>
  <si>
    <t>Produk BU1</t>
  </si>
  <si>
    <t>#of customer BU1</t>
  </si>
  <si>
    <t>Customer satisfaction BU1</t>
  </si>
  <si>
    <t>Produk BU2</t>
  </si>
  <si>
    <t>#of customer BU2</t>
  </si>
  <si>
    <t>Customer satisfaction BU2</t>
  </si>
  <si>
    <t>Produk BU3</t>
  </si>
  <si>
    <t>#of customer BU3</t>
  </si>
  <si>
    <t>Customer satisfaction BU3</t>
  </si>
  <si>
    <t>Target BU1</t>
  </si>
  <si>
    <t>Realization BU1</t>
  </si>
  <si>
    <t>Target vs Real BU1</t>
  </si>
  <si>
    <t>Velocity BU1</t>
  </si>
  <si>
    <t>Proker BU2</t>
  </si>
  <si>
    <t>Target BU2</t>
  </si>
  <si>
    <t>Realization BU2</t>
  </si>
  <si>
    <t>Target vs Real BU2</t>
  </si>
  <si>
    <t>Velocity BU2</t>
  </si>
  <si>
    <t>Target BU3</t>
  </si>
  <si>
    <t>Realization BU3</t>
  </si>
  <si>
    <t>Target vs Real BU3</t>
  </si>
  <si>
    <t>Velocity BU3</t>
  </si>
  <si>
    <t>Current MP BU1</t>
  </si>
  <si>
    <t>Needed MP BU1</t>
  </si>
  <si>
    <t>Competency BU1</t>
  </si>
  <si>
    <t>Turnover ratio BU1</t>
  </si>
  <si>
    <t>Current MP BU2</t>
  </si>
  <si>
    <t>Needed MP BU2</t>
  </si>
  <si>
    <t>Competency BU2</t>
  </si>
  <si>
    <t>Turnover ratio BU2</t>
  </si>
  <si>
    <t>Current MP BU3</t>
  </si>
  <si>
    <t>Needed MP BU3</t>
  </si>
  <si>
    <t>Competency BU3</t>
  </si>
  <si>
    <t>Turnover ratio BU3</t>
  </si>
  <si>
    <t>Budget Finance</t>
  </si>
  <si>
    <t>Expense Finance</t>
  </si>
  <si>
    <t>Usage Finance</t>
  </si>
  <si>
    <t>Revenue Finance</t>
  </si>
  <si>
    <t>Profit Finance</t>
  </si>
  <si>
    <t>#of customer Customer</t>
  </si>
  <si>
    <t>Customer satisfaction Customer</t>
  </si>
  <si>
    <t>Target Quality</t>
  </si>
  <si>
    <t>Realization Quality</t>
  </si>
  <si>
    <t>Target vs Real Quality</t>
  </si>
  <si>
    <t>Velocity Quality</t>
  </si>
  <si>
    <t>Bulan Quality</t>
  </si>
  <si>
    <t>Current MP Employee</t>
  </si>
  <si>
    <t>Needed MP Employee</t>
  </si>
  <si>
    <t>Competency Employee</t>
  </si>
  <si>
    <t>Turnover ratio Employee</t>
  </si>
  <si>
    <t>Bulan BU12</t>
  </si>
  <si>
    <t>Nol</t>
  </si>
  <si>
    <t>Total Jan</t>
  </si>
  <si>
    <t>Total Feb</t>
  </si>
  <si>
    <t>Perspective</t>
  </si>
  <si>
    <t>Customer 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</si>
</sst>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\,\ dd\ mmm\ yy"/>
    <numFmt numFmtId="165" formatCode="d\ mmm\ yyyy"/>
    <numFmt numFmtId="166" formatCode="d"/>
    <numFmt numFmtId="167" formatCode="ddd\ dd/mm/yy"/>
    <numFmt numFmtId="168" formatCode="0.0"/>
  </numFmts>
  <fonts count="3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</font>
    <font>
      <sz val="11"/>
      <name val="Aptos Narrow"/>
      <family val="2"/>
    </font>
    <font>
      <sz val="12"/>
      <name val="Aptos Narrow"/>
      <family val="2"/>
    </font>
    <font>
      <u/>
      <sz val="10"/>
      <color indexed="12"/>
      <name val="Arial"/>
      <family val="2"/>
    </font>
    <font>
      <u/>
      <sz val="10"/>
      <color indexed="12"/>
      <name val="Aptos Narrow"/>
      <family val="2"/>
    </font>
    <font>
      <b/>
      <sz val="12"/>
      <name val="Aptos Narrow"/>
      <family val="2"/>
    </font>
    <font>
      <sz val="9"/>
      <name val="Aptos Narrow"/>
      <family val="2"/>
    </font>
    <font>
      <sz val="7"/>
      <color indexed="55"/>
      <name val="Aptos Narrow"/>
      <family val="2"/>
    </font>
    <font>
      <b/>
      <sz val="8"/>
      <name val="Aptos Narrow"/>
      <family val="2"/>
    </font>
    <font>
      <b/>
      <sz val="10"/>
      <name val="Aptos Narrow"/>
      <family val="2"/>
    </font>
    <font>
      <b/>
      <sz val="9"/>
      <name val="Aptos Narrow"/>
      <family val="2"/>
    </font>
    <font>
      <b/>
      <sz val="11"/>
      <name val="Aptos Narrow"/>
      <family val="2"/>
    </font>
    <font>
      <sz val="9"/>
      <color rgb="FF000000"/>
      <name val="Aptos Narrow"/>
      <family val="2"/>
    </font>
    <font>
      <sz val="14"/>
      <name val="Aptos Narrow"/>
      <family val="2"/>
    </font>
    <font>
      <sz val="14"/>
      <color rgb="FF000000"/>
      <name val="Aptos Narrow"/>
      <family val="2"/>
    </font>
    <font>
      <i/>
      <sz val="9"/>
      <name val="Aptos Narrow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name val="Aptos Narrow (Body)"/>
    </font>
    <font>
      <sz val="10"/>
      <color theme="1"/>
      <name val="Aptos Narrow (Body)"/>
    </font>
    <font>
      <sz val="10"/>
      <name val="Aptos Narrow (Body)"/>
    </font>
    <font>
      <sz val="10"/>
      <color rgb="FF000000"/>
      <name val="Aptos Narrow (Body)"/>
    </font>
    <font>
      <b/>
      <sz val="10"/>
      <color theme="1"/>
      <name val="Aptos Narrow (Body)"/>
    </font>
    <font>
      <b/>
      <sz val="12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rgb="FFD6F4D9"/>
      </patternFill>
    </fill>
    <fill>
      <patternFill patternType="solid">
        <fgColor rgb="FF91D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1F0C8"/>
        <bgColor rgb="FFD6F4D9"/>
      </patternFill>
    </fill>
    <fill>
      <patternFill patternType="solid">
        <fgColor rgb="FF91D0FF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C0C0C0"/>
      </top>
      <bottom style="thin">
        <color indexed="22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FEFEF"/>
      </top>
      <bottom/>
      <diagonal/>
    </border>
    <border>
      <left/>
      <right/>
      <top style="thin">
        <color rgb="FFEAEAEA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251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 applyProtection="1">
      <alignment vertical="center"/>
      <protection locked="0"/>
    </xf>
    <xf numFmtId="0" fontId="3" fillId="0" borderId="0" xfId="1" applyFont="1"/>
    <xf numFmtId="164" fontId="3" fillId="0" borderId="0" xfId="1" applyNumberFormat="1" applyFont="1" applyAlignment="1" applyProtection="1">
      <alignment vertical="center" shrinkToFit="1"/>
      <protection locked="0"/>
    </xf>
    <xf numFmtId="0" fontId="5" fillId="0" borderId="0" xfId="1" applyFont="1" applyAlignment="1">
      <alignment vertical="center"/>
    </xf>
    <xf numFmtId="0" fontId="3" fillId="0" borderId="0" xfId="1" applyFont="1" applyAlignment="1">
      <alignment horizontal="center"/>
    </xf>
    <xf numFmtId="0" fontId="3" fillId="3" borderId="0" xfId="1" applyFont="1" applyFill="1"/>
    <xf numFmtId="0" fontId="5" fillId="4" borderId="1" xfId="1" applyFont="1" applyFill="1" applyBorder="1" applyAlignment="1">
      <alignment horizontal="left" vertical="center"/>
    </xf>
    <xf numFmtId="0" fontId="7" fillId="0" borderId="0" xfId="2" applyFont="1" applyAlignment="1" applyProtection="1">
      <alignment horizontal="left"/>
    </xf>
    <xf numFmtId="164" fontId="8" fillId="0" borderId="0" xfId="1" applyNumberFormat="1" applyFont="1" applyAlignment="1" applyProtection="1">
      <alignment horizontal="left" vertical="center" shrinkToFit="1"/>
      <protection locked="0"/>
    </xf>
    <xf numFmtId="0" fontId="9" fillId="0" borderId="0" xfId="1" applyFont="1" applyAlignment="1" applyProtection="1">
      <alignment horizontal="center"/>
      <protection locked="0"/>
    </xf>
    <xf numFmtId="0" fontId="10" fillId="0" borderId="0" xfId="1" applyFont="1" applyProtection="1"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166" fontId="11" fillId="0" borderId="2" xfId="1" applyNumberFormat="1" applyFont="1" applyBorder="1" applyAlignment="1">
      <alignment horizontal="center" vertical="center" shrinkToFit="1"/>
    </xf>
    <xf numFmtId="166" fontId="11" fillId="0" borderId="3" xfId="1" applyNumberFormat="1" applyFont="1" applyBorder="1" applyAlignment="1">
      <alignment horizontal="center" vertical="center" shrinkToFit="1"/>
    </xf>
    <xf numFmtId="166" fontId="11" fillId="0" borderId="4" xfId="1" applyNumberFormat="1" applyFont="1" applyBorder="1" applyAlignment="1">
      <alignment horizontal="center" vertical="center" shrinkToFit="1"/>
    </xf>
    <xf numFmtId="0" fontId="12" fillId="0" borderId="7" xfId="1" applyFont="1" applyBorder="1" applyAlignment="1">
      <alignment horizontal="left" vertical="center"/>
    </xf>
    <xf numFmtId="0" fontId="12" fillId="0" borderId="7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14" fillId="5" borderId="11" xfId="1" applyFont="1" applyFill="1" applyBorder="1" applyAlignment="1">
      <alignment horizontal="left" vertical="center"/>
    </xf>
    <xf numFmtId="0" fontId="14" fillId="5" borderId="11" xfId="1" applyFont="1" applyFill="1" applyBorder="1" applyAlignment="1">
      <alignment horizontal="left" vertical="center" wrapText="1"/>
    </xf>
    <xf numFmtId="0" fontId="9" fillId="5" borderId="1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left" vertical="center" wrapText="1"/>
    </xf>
    <xf numFmtId="167" fontId="9" fillId="5" borderId="11" xfId="1" applyNumberFormat="1" applyFont="1" applyFill="1" applyBorder="1" applyAlignment="1">
      <alignment horizontal="left" vertical="center"/>
    </xf>
    <xf numFmtId="1" fontId="15" fillId="5" borderId="12" xfId="1" applyNumberFormat="1" applyFont="1" applyFill="1" applyBorder="1" applyAlignment="1">
      <alignment horizontal="center" vertical="center"/>
    </xf>
    <xf numFmtId="9" fontId="9" fillId="5" borderId="11" xfId="3" applyFont="1" applyFill="1" applyBorder="1" applyAlignment="1" applyProtection="1">
      <alignment horizontal="center" vertical="center"/>
    </xf>
    <xf numFmtId="167" fontId="15" fillId="5" borderId="12" xfId="1" applyNumberFormat="1" applyFont="1" applyFill="1" applyBorder="1" applyAlignment="1">
      <alignment horizontal="left" vertical="center"/>
    </xf>
    <xf numFmtId="1" fontId="16" fillId="5" borderId="11" xfId="1" applyNumberFormat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left" vertical="center"/>
    </xf>
    <xf numFmtId="0" fontId="9" fillId="5" borderId="13" xfId="1" applyFont="1" applyFill="1" applyBorder="1" applyAlignment="1">
      <alignment vertical="center"/>
    </xf>
    <xf numFmtId="0" fontId="9" fillId="0" borderId="13" xfId="1" applyFont="1" applyBorder="1" applyAlignment="1">
      <alignment horizontal="left" vertical="center"/>
    </xf>
    <xf numFmtId="0" fontId="9" fillId="0" borderId="13" xfId="1" applyFont="1" applyBorder="1" applyAlignment="1">
      <alignment horizontal="left" vertical="center" wrapText="1"/>
    </xf>
    <xf numFmtId="0" fontId="9" fillId="0" borderId="13" xfId="1" applyFont="1" applyBorder="1" applyAlignment="1">
      <alignment horizontal="center" vertical="center"/>
    </xf>
    <xf numFmtId="167" fontId="15" fillId="6" borderId="12" xfId="1" applyNumberFormat="1" applyFont="1" applyFill="1" applyBorder="1" applyAlignment="1">
      <alignment horizontal="left" vertical="center"/>
    </xf>
    <xf numFmtId="167" fontId="15" fillId="7" borderId="12" xfId="1" applyNumberFormat="1" applyFont="1" applyFill="1" applyBorder="1" applyAlignment="1">
      <alignment horizontal="left" vertical="center"/>
    </xf>
    <xf numFmtId="1" fontId="15" fillId="0" borderId="12" xfId="1" applyNumberFormat="1" applyFont="1" applyBorder="1" applyAlignment="1">
      <alignment horizontal="center" vertical="center"/>
    </xf>
    <xf numFmtId="9" fontId="15" fillId="8" borderId="12" xfId="3" applyFont="1" applyFill="1" applyBorder="1" applyAlignment="1" applyProtection="1">
      <alignment horizontal="center" vertical="center"/>
    </xf>
    <xf numFmtId="167" fontId="15" fillId="2" borderId="12" xfId="1" applyNumberFormat="1" applyFont="1" applyFill="1" applyBorder="1" applyAlignment="1">
      <alignment horizontal="left" vertical="center"/>
    </xf>
    <xf numFmtId="1" fontId="17" fillId="0" borderId="12" xfId="1" applyNumberFormat="1" applyFont="1" applyBorder="1" applyAlignment="1">
      <alignment horizontal="center" vertical="center"/>
    </xf>
    <xf numFmtId="0" fontId="9" fillId="0" borderId="13" xfId="1" applyFont="1" applyBorder="1" applyAlignment="1">
      <alignment vertical="center"/>
    </xf>
    <xf numFmtId="9" fontId="9" fillId="0" borderId="13" xfId="1" applyNumberFormat="1" applyFont="1" applyBorder="1" applyAlignment="1">
      <alignment horizontal="left" vertical="center"/>
    </xf>
    <xf numFmtId="0" fontId="14" fillId="5" borderId="13" xfId="1" applyFont="1" applyFill="1" applyBorder="1" applyAlignment="1">
      <alignment horizontal="left" vertical="center"/>
    </xf>
    <xf numFmtId="0" fontId="14" fillId="5" borderId="13" xfId="1" applyFont="1" applyFill="1" applyBorder="1" applyAlignment="1">
      <alignment horizontal="left" vertical="center" wrapText="1"/>
    </xf>
    <xf numFmtId="0" fontId="9" fillId="5" borderId="13" xfId="1" applyFont="1" applyFill="1" applyBorder="1" applyAlignment="1">
      <alignment horizontal="center" vertical="center"/>
    </xf>
    <xf numFmtId="0" fontId="9" fillId="5" borderId="13" xfId="1" applyFont="1" applyFill="1" applyBorder="1" applyAlignment="1">
      <alignment horizontal="left" vertical="center" wrapText="1"/>
    </xf>
    <xf numFmtId="167" fontId="9" fillId="5" borderId="14" xfId="1" applyNumberFormat="1" applyFont="1" applyFill="1" applyBorder="1" applyAlignment="1">
      <alignment horizontal="left" vertical="center"/>
    </xf>
    <xf numFmtId="9" fontId="9" fillId="5" borderId="13" xfId="3" applyFont="1" applyFill="1" applyBorder="1" applyAlignment="1" applyProtection="1">
      <alignment horizontal="center" vertical="center"/>
    </xf>
    <xf numFmtId="1" fontId="16" fillId="5" borderId="13" xfId="1" applyNumberFormat="1" applyFont="1" applyFill="1" applyBorder="1" applyAlignment="1">
      <alignment horizontal="center" vertical="center"/>
    </xf>
    <xf numFmtId="0" fontId="9" fillId="5" borderId="13" xfId="1" applyFont="1" applyFill="1" applyBorder="1" applyAlignment="1">
      <alignment horizontal="left" vertical="center"/>
    </xf>
    <xf numFmtId="0" fontId="18" fillId="0" borderId="13" xfId="1" applyFont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167" fontId="18" fillId="0" borderId="13" xfId="1" applyNumberFormat="1" applyFont="1" applyBorder="1" applyAlignment="1">
      <alignment horizontal="left" vertical="center"/>
    </xf>
    <xf numFmtId="1" fontId="9" fillId="0" borderId="13" xfId="3" applyNumberFormat="1" applyFont="1" applyFill="1" applyBorder="1" applyAlignment="1" applyProtection="1">
      <alignment horizontal="center" vertical="center"/>
    </xf>
    <xf numFmtId="9" fontId="9" fillId="0" borderId="13" xfId="3" applyFont="1" applyFill="1" applyBorder="1" applyAlignment="1" applyProtection="1">
      <alignment horizontal="center" vertical="center"/>
    </xf>
    <xf numFmtId="1" fontId="9" fillId="0" borderId="13" xfId="1" applyNumberFormat="1" applyFont="1" applyBorder="1" applyAlignment="1">
      <alignment horizontal="center" vertical="center"/>
    </xf>
    <xf numFmtId="1" fontId="16" fillId="0" borderId="13" xfId="1" applyNumberFormat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wrapText="1"/>
    </xf>
    <xf numFmtId="0" fontId="21" fillId="0" borderId="13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center" vertical="center"/>
    </xf>
    <xf numFmtId="167" fontId="22" fillId="7" borderId="12" xfId="1" applyNumberFormat="1" applyFont="1" applyFill="1" applyBorder="1" applyAlignment="1">
      <alignment horizontal="left" vertical="center"/>
    </xf>
    <xf numFmtId="0" fontId="14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/>
    <xf numFmtId="0" fontId="14" fillId="10" borderId="15" xfId="0" applyFont="1" applyFill="1" applyBorder="1" applyAlignment="1">
      <alignment horizontal="left" vertical="center"/>
    </xf>
    <xf numFmtId="0" fontId="14" fillId="10" borderId="15" xfId="0" applyFont="1" applyFill="1" applyBorder="1" applyAlignment="1">
      <alignment horizontal="left" vertical="center" wrapText="1"/>
    </xf>
    <xf numFmtId="0" fontId="9" fillId="10" borderId="15" xfId="0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left" vertical="center" wrapText="1"/>
    </xf>
    <xf numFmtId="167" fontId="9" fillId="10" borderId="15" xfId="0" applyNumberFormat="1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 indent="1"/>
    </xf>
    <xf numFmtId="0" fontId="18" fillId="0" borderId="13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center" vertical="center"/>
    </xf>
    <xf numFmtId="167" fontId="18" fillId="0" borderId="13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9" borderId="0" xfId="0" applyFont="1" applyFill="1" applyAlignment="1">
      <alignment horizontal="left" indent="1"/>
    </xf>
    <xf numFmtId="0" fontId="3" fillId="9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left" wrapText="1"/>
    </xf>
    <xf numFmtId="0" fontId="3" fillId="9" borderId="0" xfId="0" applyFont="1" applyFill="1"/>
    <xf numFmtId="0" fontId="3" fillId="0" borderId="0" xfId="0" applyFont="1" applyAlignment="1">
      <alignment horizontal="left" indent="1"/>
    </xf>
    <xf numFmtId="1" fontId="15" fillId="0" borderId="12" xfId="0" applyNumberFormat="1" applyFont="1" applyBorder="1" applyAlignment="1">
      <alignment horizontal="center" vertical="center"/>
    </xf>
    <xf numFmtId="0" fontId="9" fillId="0" borderId="13" xfId="1" quotePrefix="1" applyFont="1" applyBorder="1" applyAlignment="1">
      <alignment horizontal="left" vertical="center" wrapText="1"/>
    </xf>
    <xf numFmtId="167" fontId="22" fillId="6" borderId="12" xfId="1" applyNumberFormat="1" applyFont="1" applyFill="1" applyBorder="1" applyAlignment="1">
      <alignment horizontal="left" vertical="center"/>
    </xf>
    <xf numFmtId="9" fontId="22" fillId="8" borderId="12" xfId="3" applyFont="1" applyFill="1" applyBorder="1" applyAlignment="1">
      <alignment horizontal="center" vertical="center"/>
    </xf>
    <xf numFmtId="1" fontId="22" fillId="0" borderId="12" xfId="1" applyNumberFormat="1" applyFont="1" applyBorder="1" applyAlignment="1">
      <alignment horizontal="center" vertical="center"/>
    </xf>
    <xf numFmtId="167" fontId="22" fillId="2" borderId="12" xfId="1" applyNumberFormat="1" applyFont="1" applyFill="1" applyBorder="1" applyAlignment="1">
      <alignment horizontal="left" vertical="center"/>
    </xf>
    <xf numFmtId="1" fontId="23" fillId="0" borderId="12" xfId="1" applyNumberFormat="1" applyFont="1" applyBorder="1" applyAlignment="1">
      <alignment horizontal="center" vertical="center"/>
    </xf>
    <xf numFmtId="0" fontId="21" fillId="0" borderId="13" xfId="1" applyFont="1" applyBorder="1" applyAlignment="1">
      <alignment horizontal="left" vertical="center"/>
    </xf>
    <xf numFmtId="9" fontId="21" fillId="0" borderId="13" xfId="1" applyNumberFormat="1" applyFont="1" applyBorder="1" applyAlignment="1">
      <alignment horizontal="left" vertical="center"/>
    </xf>
    <xf numFmtId="0" fontId="26" fillId="0" borderId="7" xfId="1" applyFont="1" applyBorder="1" applyAlignment="1">
      <alignment horizontal="center" vertical="center" wrapText="1"/>
    </xf>
    <xf numFmtId="0" fontId="26" fillId="0" borderId="7" xfId="1" applyFont="1" applyBorder="1" applyAlignment="1">
      <alignment horizontal="center" vertical="center"/>
    </xf>
    <xf numFmtId="0" fontId="26" fillId="0" borderId="0" xfId="1" applyFont="1" applyAlignment="1">
      <alignment horizontal="center" vertical="center" wrapText="1"/>
    </xf>
    <xf numFmtId="0" fontId="27" fillId="0" borderId="0" xfId="0" applyFont="1"/>
    <xf numFmtId="0" fontId="26" fillId="5" borderId="13" xfId="1" applyFont="1" applyFill="1" applyBorder="1" applyAlignment="1">
      <alignment horizontal="left" vertical="center" wrapText="1"/>
    </xf>
    <xf numFmtId="0" fontId="28" fillId="0" borderId="13" xfId="1" applyFont="1" applyBorder="1" applyAlignment="1">
      <alignment horizontal="left" vertical="center" wrapText="1"/>
    </xf>
    <xf numFmtId="0" fontId="28" fillId="0" borderId="13" xfId="1" applyFont="1" applyBorder="1" applyAlignment="1">
      <alignment horizontal="center" vertical="center"/>
    </xf>
    <xf numFmtId="167" fontId="29" fillId="6" borderId="12" xfId="1" applyNumberFormat="1" applyFont="1" applyFill="1" applyBorder="1" applyAlignment="1">
      <alignment horizontal="left" vertical="center"/>
    </xf>
    <xf numFmtId="167" fontId="29" fillId="7" borderId="12" xfId="1" applyNumberFormat="1" applyFont="1" applyFill="1" applyBorder="1" applyAlignment="1">
      <alignment horizontal="left" vertical="center"/>
    </xf>
    <xf numFmtId="0" fontId="28" fillId="0" borderId="0" xfId="1" applyFont="1" applyAlignment="1">
      <alignment horizontal="center" vertical="center"/>
    </xf>
    <xf numFmtId="0" fontId="28" fillId="0" borderId="0" xfId="1" applyFont="1" applyAlignment="1">
      <alignment horizontal="left" vertical="center" wrapText="1"/>
    </xf>
    <xf numFmtId="167" fontId="29" fillId="6" borderId="0" xfId="1" applyNumberFormat="1" applyFont="1" applyFill="1" applyAlignment="1">
      <alignment horizontal="left" vertical="center"/>
    </xf>
    <xf numFmtId="167" fontId="29" fillId="7" borderId="0" xfId="1" applyNumberFormat="1" applyFont="1" applyFill="1" applyAlignment="1">
      <alignment horizontal="left" vertical="center"/>
    </xf>
    <xf numFmtId="0" fontId="28" fillId="5" borderId="13" xfId="1" applyFont="1" applyFill="1" applyBorder="1" applyAlignment="1">
      <alignment horizontal="center" vertical="center"/>
    </xf>
    <xf numFmtId="0" fontId="28" fillId="5" borderId="13" xfId="1" applyFont="1" applyFill="1" applyBorder="1" applyAlignment="1">
      <alignment horizontal="left" vertical="center" wrapText="1"/>
    </xf>
    <xf numFmtId="167" fontId="28" fillId="5" borderId="11" xfId="1" applyNumberFormat="1" applyFont="1" applyFill="1" applyBorder="1" applyAlignment="1">
      <alignment horizontal="left" vertical="center"/>
    </xf>
    <xf numFmtId="167" fontId="28" fillId="5" borderId="14" xfId="1" applyNumberFormat="1" applyFont="1" applyFill="1" applyBorder="1" applyAlignment="1">
      <alignment horizontal="left" vertical="center"/>
    </xf>
    <xf numFmtId="0" fontId="28" fillId="0" borderId="11" xfId="1" applyFont="1" applyBorder="1" applyAlignment="1">
      <alignment horizontal="left" vertical="center" wrapText="1"/>
    </xf>
    <xf numFmtId="0" fontId="28" fillId="0" borderId="11" xfId="1" applyFont="1" applyBorder="1" applyAlignment="1">
      <alignment horizontal="center" vertical="center"/>
    </xf>
    <xf numFmtId="0" fontId="26" fillId="5" borderId="11" xfId="1" applyFont="1" applyFill="1" applyBorder="1" applyAlignment="1">
      <alignment horizontal="left" vertical="center" wrapText="1"/>
    </xf>
    <xf numFmtId="0" fontId="28" fillId="5" borderId="11" xfId="1" applyFont="1" applyFill="1" applyBorder="1" applyAlignment="1">
      <alignment horizontal="center" vertical="center"/>
    </xf>
    <xf numFmtId="0" fontId="28" fillId="5" borderId="11" xfId="1" applyFont="1" applyFill="1" applyBorder="1" applyAlignment="1">
      <alignment horizontal="left" vertical="center" wrapText="1"/>
    </xf>
    <xf numFmtId="0" fontId="28" fillId="0" borderId="13" xfId="1" quotePrefix="1" applyFont="1" applyBorder="1" applyAlignment="1">
      <alignment horizontal="left" vertical="center" wrapText="1"/>
    </xf>
    <xf numFmtId="0" fontId="30" fillId="0" borderId="0" xfId="0" applyFont="1" applyAlignment="1">
      <alignment horizontal="right"/>
    </xf>
    <xf numFmtId="0" fontId="24" fillId="0" borderId="16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center" vertical="center"/>
    </xf>
    <xf numFmtId="167" fontId="25" fillId="11" borderId="12" xfId="0" applyNumberFormat="1" applyFont="1" applyFill="1" applyBorder="1" applyAlignment="1">
      <alignment horizontal="left" vertical="center"/>
    </xf>
    <xf numFmtId="167" fontId="25" fillId="12" borderId="12" xfId="0" applyNumberFormat="1" applyFont="1" applyFill="1" applyBorder="1" applyAlignment="1">
      <alignment horizontal="left" vertical="center"/>
    </xf>
    <xf numFmtId="0" fontId="25" fillId="0" borderId="0" xfId="0" applyFont="1"/>
    <xf numFmtId="0" fontId="24" fillId="0" borderId="17" xfId="0" applyFont="1" applyBorder="1" applyAlignment="1">
      <alignment horizontal="center" vertical="center"/>
    </xf>
    <xf numFmtId="0" fontId="24" fillId="0" borderId="17" xfId="0" applyFont="1" applyBorder="1" applyAlignment="1">
      <alignment horizontal="left" vertical="center" wrapText="1"/>
    </xf>
    <xf numFmtId="167" fontId="25" fillId="11" borderId="18" xfId="0" applyNumberFormat="1" applyFont="1" applyFill="1" applyBorder="1" applyAlignment="1">
      <alignment horizontal="left" vertical="center"/>
    </xf>
    <xf numFmtId="167" fontId="25" fillId="12" borderId="18" xfId="0" applyNumberFormat="1" applyFont="1" applyFill="1" applyBorder="1" applyAlignment="1">
      <alignment horizontal="left" vertical="center"/>
    </xf>
    <xf numFmtId="0" fontId="30" fillId="0" borderId="0" xfId="0" applyFont="1"/>
    <xf numFmtId="0" fontId="9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/>
    </xf>
    <xf numFmtId="167" fontId="18" fillId="0" borderId="15" xfId="0" applyNumberFormat="1" applyFont="1" applyBorder="1" applyAlignment="1">
      <alignment horizontal="left" vertical="center"/>
    </xf>
    <xf numFmtId="1" fontId="9" fillId="0" borderId="15" xfId="3" applyNumberFormat="1" applyFont="1" applyFill="1" applyBorder="1" applyAlignment="1" applyProtection="1">
      <alignment horizontal="center" vertical="center"/>
    </xf>
    <xf numFmtId="9" fontId="9" fillId="0" borderId="15" xfId="3" applyFont="1" applyFill="1" applyBorder="1" applyAlignment="1" applyProtection="1">
      <alignment horizontal="center" vertical="center"/>
    </xf>
    <xf numFmtId="1" fontId="9" fillId="0" borderId="15" xfId="1" applyNumberFormat="1" applyFont="1" applyBorder="1" applyAlignment="1">
      <alignment horizontal="center" vertical="center"/>
    </xf>
    <xf numFmtId="167" fontId="15" fillId="6" borderId="19" xfId="1" applyNumberFormat="1" applyFont="1" applyFill="1" applyBorder="1" applyAlignment="1">
      <alignment horizontal="left" vertical="center"/>
    </xf>
    <xf numFmtId="1" fontId="15" fillId="0" borderId="19" xfId="0" applyNumberFormat="1" applyFont="1" applyBorder="1" applyAlignment="1">
      <alignment horizontal="center" vertical="center"/>
    </xf>
    <xf numFmtId="9" fontId="15" fillId="8" borderId="19" xfId="3" applyFont="1" applyFill="1" applyBorder="1" applyAlignment="1" applyProtection="1">
      <alignment horizontal="center" vertical="center"/>
    </xf>
    <xf numFmtId="1" fontId="15" fillId="0" borderId="19" xfId="1" applyNumberFormat="1" applyFont="1" applyBorder="1" applyAlignment="1">
      <alignment horizontal="center" vertical="center"/>
    </xf>
    <xf numFmtId="167" fontId="15" fillId="2" borderId="19" xfId="1" applyNumberFormat="1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67" fontId="15" fillId="6" borderId="21" xfId="1" applyNumberFormat="1" applyFont="1" applyFill="1" applyBorder="1" applyAlignment="1">
      <alignment horizontal="left" vertical="center"/>
    </xf>
    <xf numFmtId="167" fontId="15" fillId="7" borderId="21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0" xfId="0" applyFont="1" applyBorder="1" applyAlignment="1">
      <alignment horizontal="left" vertical="center" wrapText="1" indent="2"/>
    </xf>
    <xf numFmtId="0" fontId="9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22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 indent="2"/>
    </xf>
    <xf numFmtId="0" fontId="9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 indent="3"/>
    </xf>
    <xf numFmtId="0" fontId="9" fillId="0" borderId="20" xfId="0" applyFont="1" applyBorder="1" applyAlignment="1">
      <alignment horizontal="left" vertical="center" wrapText="1" indent="3"/>
    </xf>
    <xf numFmtId="9" fontId="0" fillId="0" borderId="0" xfId="0" applyNumberFormat="1"/>
    <xf numFmtId="14" fontId="0" fillId="0" borderId="0" xfId="0" applyNumberFormat="1"/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9" fontId="0" fillId="0" borderId="0" xfId="5" applyFont="1"/>
    <xf numFmtId="0" fontId="31" fillId="13" borderId="26" xfId="0" applyFont="1" applyFill="1" applyBorder="1"/>
    <xf numFmtId="0" fontId="0" fillId="14" borderId="25" xfId="0" applyFill="1" applyBorder="1"/>
    <xf numFmtId="0" fontId="0" fillId="0" borderId="25" xfId="0" applyBorder="1"/>
    <xf numFmtId="9" fontId="0" fillId="0" borderId="0" xfId="5" applyFont="1" applyBorder="1"/>
    <xf numFmtId="9" fontId="0" fillId="14" borderId="25" xfId="5" applyFont="1" applyFill="1" applyBorder="1"/>
    <xf numFmtId="9" fontId="0" fillId="14" borderId="25" xfId="0" applyNumberFormat="1" applyFill="1" applyBorder="1"/>
    <xf numFmtId="14" fontId="0" fillId="14" borderId="26" xfId="0" applyNumberFormat="1" applyFill="1" applyBorder="1"/>
    <xf numFmtId="9" fontId="0" fillId="0" borderId="25" xfId="5" applyFont="1" applyBorder="1"/>
    <xf numFmtId="9" fontId="0" fillId="0" borderId="25" xfId="0" applyNumberFormat="1" applyBorder="1"/>
    <xf numFmtId="14" fontId="0" fillId="0" borderId="26" xfId="0" applyNumberFormat="1" applyBorder="1"/>
    <xf numFmtId="0" fontId="2" fillId="14" borderId="23" xfId="0" applyFont="1" applyFill="1" applyBorder="1" applyAlignment="1">
      <alignment horizontal="left" vertical="center" wrapText="1"/>
    </xf>
    <xf numFmtId="14" fontId="0" fillId="0" borderId="27" xfId="0" applyNumberFormat="1" applyBorder="1"/>
    <xf numFmtId="168" fontId="0" fillId="0" borderId="0" xfId="0" applyNumberFormat="1"/>
    <xf numFmtId="14" fontId="0" fillId="14" borderId="25" xfId="0" applyNumberFormat="1" applyFill="1" applyBorder="1"/>
    <xf numFmtId="14" fontId="0" fillId="0" borderId="25" xfId="0" applyNumberFormat="1" applyBorder="1"/>
    <xf numFmtId="0" fontId="31" fillId="13" borderId="28" xfId="0" applyFont="1" applyFill="1" applyBorder="1"/>
    <xf numFmtId="0" fontId="30" fillId="0" borderId="0" xfId="0" applyFont="1" applyAlignment="1">
      <alignment horizont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31" fillId="13" borderId="29" xfId="0" applyFont="1" applyFill="1" applyBorder="1"/>
    <xf numFmtId="0" fontId="31" fillId="13" borderId="25" xfId="0" applyFont="1" applyFill="1" applyBorder="1"/>
    <xf numFmtId="0" fontId="0" fillId="14" borderId="29" xfId="0" applyFont="1" applyFill="1" applyBorder="1"/>
    <xf numFmtId="0" fontId="0" fillId="14" borderId="25" xfId="0" applyFont="1" applyFill="1" applyBorder="1"/>
    <xf numFmtId="0" fontId="0" fillId="0" borderId="29" xfId="0" applyFont="1" applyBorder="1"/>
    <xf numFmtId="0" fontId="0" fillId="0" borderId="25" xfId="0" applyFont="1" applyBorder="1"/>
    <xf numFmtId="0" fontId="0" fillId="0" borderId="31" xfId="0" applyBorder="1"/>
    <xf numFmtId="14" fontId="0" fillId="14" borderId="26" xfId="0" applyNumberFormat="1" applyFont="1" applyFill="1" applyBorder="1"/>
    <xf numFmtId="14" fontId="0" fillId="0" borderId="26" xfId="0" applyNumberFormat="1" applyFont="1" applyBorder="1"/>
    <xf numFmtId="9" fontId="0" fillId="0" borderId="31" xfId="5" applyFont="1" applyBorder="1"/>
    <xf numFmtId="9" fontId="0" fillId="0" borderId="31" xfId="0" applyNumberFormat="1" applyBorder="1"/>
    <xf numFmtId="9" fontId="0" fillId="14" borderId="25" xfId="0" applyNumberFormat="1" applyFont="1" applyFill="1" applyBorder="1"/>
    <xf numFmtId="9" fontId="0" fillId="0" borderId="25" xfId="0" applyNumberFormat="1" applyFont="1" applyBorder="1"/>
    <xf numFmtId="9" fontId="0" fillId="0" borderId="25" xfId="5" applyNumberFormat="1" applyFont="1" applyBorder="1"/>
    <xf numFmtId="168" fontId="0" fillId="14" borderId="25" xfId="0" applyNumberFormat="1" applyFont="1" applyFill="1" applyBorder="1"/>
    <xf numFmtId="168" fontId="0" fillId="0" borderId="25" xfId="0" applyNumberFormat="1" applyFont="1" applyBorder="1"/>
    <xf numFmtId="0" fontId="0" fillId="0" borderId="26" xfId="0" applyFont="1" applyBorder="1"/>
    <xf numFmtId="0" fontId="31" fillId="13" borderId="30" xfId="0" applyFont="1" applyFill="1" applyBorder="1"/>
    <xf numFmtId="0" fontId="31" fillId="13" borderId="31" xfId="0" applyFont="1" applyFill="1" applyBorder="1"/>
    <xf numFmtId="0" fontId="31" fillId="13" borderId="27" xfId="0" applyFont="1" applyFill="1" applyBorder="1"/>
    <xf numFmtId="0" fontId="2" fillId="14" borderId="32" xfId="0" applyFont="1" applyFill="1" applyBorder="1" applyAlignment="1">
      <alignment horizontal="left" vertical="center" wrapText="1"/>
    </xf>
    <xf numFmtId="0" fontId="0" fillId="14" borderId="33" xfId="0" applyFont="1" applyFill="1" applyBorder="1"/>
    <xf numFmtId="0" fontId="0" fillId="14" borderId="31" xfId="0" applyFont="1" applyFill="1" applyBorder="1"/>
    <xf numFmtId="9" fontId="0" fillId="14" borderId="31" xfId="5" applyNumberFormat="1" applyFont="1" applyFill="1" applyBorder="1"/>
    <xf numFmtId="14" fontId="0" fillId="14" borderId="27" xfId="0" applyNumberFormat="1" applyFont="1" applyFill="1" applyBorder="1"/>
    <xf numFmtId="0" fontId="2" fillId="0" borderId="32" xfId="0" applyFont="1" applyBorder="1" applyAlignment="1">
      <alignment horizontal="left" vertical="center" wrapText="1"/>
    </xf>
    <xf numFmtId="0" fontId="0" fillId="0" borderId="33" xfId="0" applyFont="1" applyBorder="1"/>
    <xf numFmtId="0" fontId="0" fillId="0" borderId="31" xfId="0" applyFont="1" applyBorder="1"/>
    <xf numFmtId="9" fontId="0" fillId="0" borderId="31" xfId="5" applyNumberFormat="1" applyFont="1" applyBorder="1"/>
    <xf numFmtId="14" fontId="0" fillId="0" borderId="27" xfId="0" applyNumberFormat="1" applyFont="1" applyBorder="1"/>
    <xf numFmtId="0" fontId="2" fillId="0" borderId="34" xfId="0" applyFont="1" applyBorder="1" applyAlignment="1">
      <alignment horizontal="left" vertical="center" wrapText="1"/>
    </xf>
    <xf numFmtId="0" fontId="0" fillId="0" borderId="35" xfId="0" applyFont="1" applyBorder="1"/>
    <xf numFmtId="0" fontId="0" fillId="14" borderId="30" xfId="0" applyFont="1" applyFill="1" applyBorder="1"/>
    <xf numFmtId="0" fontId="0" fillId="14" borderId="27" xfId="0" applyFont="1" applyFill="1" applyBorder="1"/>
    <xf numFmtId="0" fontId="0" fillId="0" borderId="30" xfId="0" applyFont="1" applyBorder="1"/>
    <xf numFmtId="0" fontId="0" fillId="0" borderId="27" xfId="0" applyFont="1" applyBorder="1"/>
    <xf numFmtId="9" fontId="0" fillId="14" borderId="31" xfId="0" applyNumberFormat="1" applyFont="1" applyFill="1" applyBorder="1"/>
    <xf numFmtId="9" fontId="0" fillId="0" borderId="31" xfId="0" applyNumberFormat="1" applyFont="1" applyBorder="1"/>
    <xf numFmtId="9" fontId="0" fillId="14" borderId="27" xfId="0" applyNumberFormat="1" applyFont="1" applyFill="1" applyBorder="1"/>
    <xf numFmtId="9" fontId="0" fillId="0" borderId="27" xfId="0" applyNumberFormat="1" applyFont="1" applyBorder="1"/>
    <xf numFmtId="9" fontId="0" fillId="0" borderId="26" xfId="0" applyNumberFormat="1" applyFont="1" applyBorder="1"/>
    <xf numFmtId="0" fontId="2" fillId="14" borderId="31" xfId="0" applyFont="1" applyFill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14" fontId="0" fillId="14" borderId="25" xfId="0" applyNumberFormat="1" applyFont="1" applyFill="1" applyBorder="1"/>
    <xf numFmtId="14" fontId="0" fillId="0" borderId="25" xfId="0" applyNumberFormat="1" applyFont="1" applyBorder="1"/>
    <xf numFmtId="168" fontId="0" fillId="0" borderId="31" xfId="0" applyNumberFormat="1" applyFont="1" applyBorder="1"/>
    <xf numFmtId="0" fontId="0" fillId="0" borderId="0" xfId="0" applyBorder="1"/>
    <xf numFmtId="9" fontId="0" fillId="0" borderId="0" xfId="0" applyNumberFormat="1" applyBorder="1"/>
    <xf numFmtId="14" fontId="0" fillId="0" borderId="31" xfId="0" applyNumberFormat="1" applyFont="1" applyBorder="1"/>
    <xf numFmtId="0" fontId="0" fillId="0" borderId="37" xfId="0" applyFont="1" applyBorder="1"/>
    <xf numFmtId="0" fontId="31" fillId="13" borderId="38" xfId="0" applyFont="1" applyFill="1" applyBorder="1"/>
    <xf numFmtId="0" fontId="0" fillId="14" borderId="38" xfId="0" applyFont="1" applyFill="1" applyBorder="1"/>
    <xf numFmtId="0" fontId="0" fillId="0" borderId="38" xfId="0" applyFont="1" applyBorder="1"/>
    <xf numFmtId="9" fontId="0" fillId="14" borderId="25" xfId="5" applyNumberFormat="1" applyFont="1" applyFill="1" applyBorder="1"/>
    <xf numFmtId="14" fontId="0" fillId="14" borderId="31" xfId="0" applyNumberFormat="1" applyFont="1" applyFill="1" applyBorder="1"/>
    <xf numFmtId="9" fontId="0" fillId="14" borderId="30" xfId="0" applyNumberFormat="1" applyFont="1" applyFill="1" applyBorder="1"/>
    <xf numFmtId="9" fontId="0" fillId="0" borderId="30" xfId="0" applyNumberFormat="1" applyFont="1" applyBorder="1"/>
  </cellXfs>
  <cellStyles count="6">
    <cellStyle name="Hyperlink" xfId="2" builtinId="8"/>
    <cellStyle name="Normal" xfId="0" builtinId="0"/>
    <cellStyle name="Normal 2" xfId="4" xr:uid="{A8DB6B10-B7B1-4646-928E-13399B7C25EB}"/>
    <cellStyle name="Normal 3" xfId="1" xr:uid="{837E6420-1C63-104F-B571-3D60DC43668C}"/>
    <cellStyle name="Percent" xfId="5" builtinId="5"/>
    <cellStyle name="Percent 2" xfId="3" xr:uid="{E6DF245F-C5C0-2946-A3FD-58AAA1808E48}"/>
  </cellStyles>
  <dxfs count="13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rgb="FFC0504D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rgb="FFC0504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8" formatCode="0.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rgb="FF00000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rgb="FF00000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rgb="FF00000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9" formatCode="m/d/yyyy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m/d/yyyy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20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K$3" horiz="1" max="100" min="1" page="0" val="6"/>
</file>

<file path=xl/ctrlProps/ctrlProp2.xml><?xml version="1.0" encoding="utf-8"?>
<formControlPr xmlns="http://schemas.microsoft.com/office/spreadsheetml/2009/9/main" objectType="Scroll" dx="22" fmlaLink="$K$3" horiz="1" max="100" min="1" page="0" val="6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14</xdr:row>
      <xdr:rowOff>7055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FB9987-4AEB-326B-E563-3966291EF0FD}"/>
            </a:ext>
          </a:extLst>
        </xdr:cNvPr>
        <xdr:cNvSpPr txBox="1"/>
      </xdr:nvSpPr>
      <xdr:spPr>
        <a:xfrm>
          <a:off x="7203722" y="34431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14</xdr:row>
      <xdr:rowOff>7055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530EF0-6037-43EF-97D7-D83A1BA52869}"/>
            </a:ext>
          </a:extLst>
        </xdr:cNvPr>
        <xdr:cNvSpPr txBox="1"/>
      </xdr:nvSpPr>
      <xdr:spPr>
        <a:xfrm>
          <a:off x="6946900" y="34741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1447325</xdr:colOff>
      <xdr:row>7</xdr:row>
      <xdr:rowOff>201456</xdr:rowOff>
    </xdr:from>
    <xdr:to>
      <xdr:col>4</xdr:col>
      <xdr:colOff>2525820</xdr:colOff>
      <xdr:row>7</xdr:row>
      <xdr:rowOff>1257923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F0AD3DDC-0150-EF4D-A21D-14D1FE4E5106}"/>
            </a:ext>
          </a:extLst>
        </xdr:cNvPr>
        <xdr:cNvSpPr txBox="1">
          <a:spLocks noChangeArrowheads="1"/>
        </xdr:cNvSpPr>
      </xdr:nvSpPr>
      <xdr:spPr bwMode="auto">
        <a:xfrm>
          <a:off x="5587525" y="1395256"/>
          <a:ext cx="4075695" cy="105646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101600</xdr:colOff>
          <xdr:row>1</xdr:row>
          <xdr:rowOff>12700</xdr:rowOff>
        </xdr:from>
        <xdr:to>
          <xdr:col>41</xdr:col>
          <xdr:colOff>12700</xdr:colOff>
          <xdr:row>2</xdr:row>
          <xdr:rowOff>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31394</xdr:colOff>
      <xdr:row>59</xdr:row>
      <xdr:rowOff>72517</xdr:rowOff>
    </xdr:from>
    <xdr:to>
      <xdr:col>2</xdr:col>
      <xdr:colOff>541764</xdr:colOff>
      <xdr:row>84</xdr:row>
      <xdr:rowOff>115865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8C360D-6114-5049-84BE-4FB0D37D8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094" y="28545917"/>
          <a:ext cx="3558370" cy="4488348"/>
        </a:xfrm>
        <a:prstGeom prst="rect">
          <a:avLst/>
        </a:prstGeom>
      </xdr:spPr>
    </xdr:pic>
    <xdr:clientData/>
  </xdr:twoCellAnchor>
  <xdr:twoCellAnchor editAs="oneCell">
    <xdr:from>
      <xdr:col>1</xdr:col>
      <xdr:colOff>60037</xdr:colOff>
      <xdr:row>85</xdr:row>
      <xdr:rowOff>94962</xdr:rowOff>
    </xdr:from>
    <xdr:to>
      <xdr:col>3</xdr:col>
      <xdr:colOff>2082</xdr:colOff>
      <xdr:row>111</xdr:row>
      <xdr:rowOff>131962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5AC9AE-FEAF-E440-8B62-3E9361B0298C}"/>
            </a:ext>
            <a:ext uri="{147F2762-F138-4A5C-976F-8EAC2B608ADB}">
              <a16:predDERef xmlns:a16="http://schemas.microsoft.com/office/drawing/2014/main" pred="{7C660FC2-8FE0-D844-91A9-56F4D3CE4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737" y="33191162"/>
          <a:ext cx="3561545" cy="4659800"/>
        </a:xfrm>
        <a:prstGeom prst="rect">
          <a:avLst/>
        </a:prstGeom>
      </xdr:spPr>
    </xdr:pic>
    <xdr:clientData/>
  </xdr:twoCellAnchor>
  <xdr:twoCellAnchor editAs="oneCell">
    <xdr:from>
      <xdr:col>1</xdr:col>
      <xdr:colOff>46183</xdr:colOff>
      <xdr:row>113</xdr:row>
      <xdr:rowOff>57729</xdr:rowOff>
    </xdr:from>
    <xdr:to>
      <xdr:col>2</xdr:col>
      <xdr:colOff>556553</xdr:colOff>
      <xdr:row>138</xdr:row>
      <xdr:rowOff>101079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7BE7BE-D00C-9B45-9A31-9A2832A41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883" y="38132329"/>
          <a:ext cx="3558370" cy="4488350"/>
        </a:xfrm>
        <a:prstGeom prst="rect">
          <a:avLst/>
        </a:prstGeom>
      </xdr:spPr>
    </xdr:pic>
    <xdr:clientData/>
  </xdr:twoCellAnchor>
  <xdr:twoCellAnchor editAs="oneCell">
    <xdr:from>
      <xdr:col>3</xdr:col>
      <xdr:colOff>531092</xdr:colOff>
      <xdr:row>59</xdr:row>
      <xdr:rowOff>69274</xdr:rowOff>
    </xdr:from>
    <xdr:to>
      <xdr:col>4</xdr:col>
      <xdr:colOff>1104962</xdr:colOff>
      <xdr:row>84</xdr:row>
      <xdr:rowOff>112622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5455E-6742-174F-8056-9788946D4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1292" y="28542674"/>
          <a:ext cx="3571070" cy="4488348"/>
        </a:xfrm>
        <a:prstGeom prst="rect">
          <a:avLst/>
        </a:prstGeom>
      </xdr:spPr>
    </xdr:pic>
    <xdr:clientData/>
  </xdr:twoCellAnchor>
  <xdr:twoCellAnchor editAs="oneCell">
    <xdr:from>
      <xdr:col>3</xdr:col>
      <xdr:colOff>547156</xdr:colOff>
      <xdr:row>85</xdr:row>
      <xdr:rowOff>119592</xdr:rowOff>
    </xdr:from>
    <xdr:to>
      <xdr:col>4</xdr:col>
      <xdr:colOff>1127376</xdr:colOff>
      <xdr:row>112</xdr:row>
      <xdr:rowOff>1017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3B06406-374B-544C-A47B-104B75326AC7}"/>
            </a:ext>
            <a:ext uri="{147F2762-F138-4A5C-976F-8EAC2B608ADB}">
              <a16:predDERef xmlns:a16="http://schemas.microsoft.com/office/drawing/2014/main" pred="{55B1E255-C9F0-1D45-92B9-419B1DBAC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87356" y="33215792"/>
          <a:ext cx="3577420" cy="4682025"/>
        </a:xfrm>
        <a:prstGeom prst="rect">
          <a:avLst/>
        </a:prstGeom>
      </xdr:spPr>
    </xdr:pic>
    <xdr:clientData/>
  </xdr:twoCellAnchor>
  <xdr:twoCellAnchor editAs="oneCell">
    <xdr:from>
      <xdr:col>3</xdr:col>
      <xdr:colOff>524933</xdr:colOff>
      <xdr:row>113</xdr:row>
      <xdr:rowOff>47414</xdr:rowOff>
    </xdr:from>
    <xdr:to>
      <xdr:col>4</xdr:col>
      <xdr:colOff>1238250</xdr:colOff>
      <xdr:row>139</xdr:row>
      <xdr:rowOff>88153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CAE775D-1A8A-E64B-8B1B-E3CEF0EB7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5133" y="38122014"/>
          <a:ext cx="3710517" cy="46635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1447325</xdr:colOff>
      <xdr:row>7</xdr:row>
      <xdr:rowOff>201456</xdr:rowOff>
    </xdr:from>
    <xdr:to>
      <xdr:col>4</xdr:col>
      <xdr:colOff>2525820</xdr:colOff>
      <xdr:row>7</xdr:row>
      <xdr:rowOff>1257923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AEE07955-FA89-2D4B-B299-5158ED8CDAF4}"/>
            </a:ext>
          </a:extLst>
        </xdr:cNvPr>
        <xdr:cNvSpPr txBox="1">
          <a:spLocks noChangeArrowheads="1"/>
        </xdr:cNvSpPr>
      </xdr:nvSpPr>
      <xdr:spPr bwMode="auto">
        <a:xfrm>
          <a:off x="5587525" y="1395256"/>
          <a:ext cx="4075695" cy="105646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101600</xdr:colOff>
          <xdr:row>1</xdr:row>
          <xdr:rowOff>12700</xdr:rowOff>
        </xdr:from>
        <xdr:to>
          <xdr:col>41</xdr:col>
          <xdr:colOff>12700</xdr:colOff>
          <xdr:row>1</xdr:row>
          <xdr:rowOff>190500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31394</xdr:colOff>
      <xdr:row>55</xdr:row>
      <xdr:rowOff>72517</xdr:rowOff>
    </xdr:from>
    <xdr:to>
      <xdr:col>2</xdr:col>
      <xdr:colOff>541764</xdr:colOff>
      <xdr:row>80</xdr:row>
      <xdr:rowOff>115864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ED332A-EDAE-2D4F-BDB9-2343B0E72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094" y="27580717"/>
          <a:ext cx="3558370" cy="4488348"/>
        </a:xfrm>
        <a:prstGeom prst="rect">
          <a:avLst/>
        </a:prstGeom>
      </xdr:spPr>
    </xdr:pic>
    <xdr:clientData/>
  </xdr:twoCellAnchor>
  <xdr:twoCellAnchor editAs="oneCell">
    <xdr:from>
      <xdr:col>1</xdr:col>
      <xdr:colOff>44162</xdr:colOff>
      <xdr:row>109</xdr:row>
      <xdr:rowOff>63212</xdr:rowOff>
    </xdr:from>
    <xdr:to>
      <xdr:col>2</xdr:col>
      <xdr:colOff>557707</xdr:colOff>
      <xdr:row>135</xdr:row>
      <xdr:rowOff>100211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245735-AB43-394D-83D6-DE476B517E36}"/>
            </a:ext>
            <a:ext uri="{147F2762-F138-4A5C-976F-8EAC2B608ADB}">
              <a16:predDERef xmlns:a16="http://schemas.microsoft.com/office/drawing/2014/main" pred="{7C660FC2-8FE0-D844-91A9-56F4D3CE4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62" y="37172612"/>
          <a:ext cx="3561545" cy="4659799"/>
        </a:xfrm>
        <a:prstGeom prst="rect">
          <a:avLst/>
        </a:prstGeom>
      </xdr:spPr>
    </xdr:pic>
    <xdr:clientData/>
  </xdr:twoCellAnchor>
  <xdr:twoCellAnchor editAs="oneCell">
    <xdr:from>
      <xdr:col>1</xdr:col>
      <xdr:colOff>46183</xdr:colOff>
      <xdr:row>109</xdr:row>
      <xdr:rowOff>57729</xdr:rowOff>
    </xdr:from>
    <xdr:to>
      <xdr:col>2</xdr:col>
      <xdr:colOff>556553</xdr:colOff>
      <xdr:row>134</xdr:row>
      <xdr:rowOff>101078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CF425D-9E67-9848-88EC-1D050F7C3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883" y="37167129"/>
          <a:ext cx="3558370" cy="4488350"/>
        </a:xfrm>
        <a:prstGeom prst="rect">
          <a:avLst/>
        </a:prstGeom>
      </xdr:spPr>
    </xdr:pic>
    <xdr:clientData/>
  </xdr:twoCellAnchor>
  <xdr:twoCellAnchor editAs="oneCell">
    <xdr:from>
      <xdr:col>3</xdr:col>
      <xdr:colOff>531092</xdr:colOff>
      <xdr:row>55</xdr:row>
      <xdr:rowOff>69274</xdr:rowOff>
    </xdr:from>
    <xdr:to>
      <xdr:col>4</xdr:col>
      <xdr:colOff>1104962</xdr:colOff>
      <xdr:row>80</xdr:row>
      <xdr:rowOff>112621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04DFFB-27D7-9B42-AF82-A471D6AA7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1292" y="27577474"/>
          <a:ext cx="3571070" cy="4488348"/>
        </a:xfrm>
        <a:prstGeom prst="rect">
          <a:avLst/>
        </a:prstGeom>
      </xdr:spPr>
    </xdr:pic>
    <xdr:clientData/>
  </xdr:twoCellAnchor>
  <xdr:twoCellAnchor editAs="oneCell">
    <xdr:from>
      <xdr:col>4</xdr:col>
      <xdr:colOff>578906</xdr:colOff>
      <xdr:row>105</xdr:row>
      <xdr:rowOff>167217</xdr:rowOff>
    </xdr:from>
    <xdr:to>
      <xdr:col>5</xdr:col>
      <xdr:colOff>889251</xdr:colOff>
      <xdr:row>132</xdr:row>
      <xdr:rowOff>39115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EFE10D-5D8F-2745-9FD9-E3316FEFD49D}"/>
            </a:ext>
            <a:ext uri="{147F2762-F138-4A5C-976F-8EAC2B608ADB}">
              <a16:predDERef xmlns:a16="http://schemas.microsoft.com/office/drawing/2014/main" pred="{55B1E255-C9F0-1D45-92B9-419B1DBAC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6306" y="36565417"/>
          <a:ext cx="3574245" cy="4672499"/>
        </a:xfrm>
        <a:prstGeom prst="rect">
          <a:avLst/>
        </a:prstGeom>
      </xdr:spPr>
    </xdr:pic>
    <xdr:clientData/>
  </xdr:twoCellAnchor>
  <xdr:twoCellAnchor editAs="oneCell">
    <xdr:from>
      <xdr:col>3</xdr:col>
      <xdr:colOff>524933</xdr:colOff>
      <xdr:row>109</xdr:row>
      <xdr:rowOff>47414</xdr:rowOff>
    </xdr:from>
    <xdr:to>
      <xdr:col>4</xdr:col>
      <xdr:colOff>1098803</xdr:colOff>
      <xdr:row>134</xdr:row>
      <xdr:rowOff>90763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F77E83-67DD-AC45-AB40-B857179A6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5133" y="37156814"/>
          <a:ext cx="3571070" cy="44883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nny Darmawan Diredja" id="{1EEBED15-0346-4AFE-8E95-BEF286700ACD}" userId="denny.dd@ad-ins.com" providerId="PeoplePicker"/>
  <person displayName="Calvin Gozali" id="{5FB56BEB-C325-0646-8CB6-728DB2495229}" userId="calvin.gozali@ad-ins.com" providerId="PeoplePicker"/>
  <person displayName="Josua Haposan S" id="{634E44B8-3B57-C949-B74E-69FA619A8F7D}" userId="josua.haposan@ad-ins.com" providerId="PeoplePicker"/>
  <person displayName="Denny Darmawan Diredja" id="{9B657EEE-E0AF-7C46-BA93-D3838B827F2E}" userId="S::denny.dd@ad-ins.com::13dc44ee-ef78-4c29-8d9a-7c4528b67c81" providerId="AD"/>
  <person displayName="Martin Eric Gunawan" id="{97D027DF-A689-9446-9678-87BE14C0604A}" userId="S::martin.eg@ad-ins.com::5844b226-c28c-45d5-ae32-a842acfd1c34" providerId="AD"/>
  <person displayName="Marsandra Vienaty" id="{78F2CCF2-C847-2F48-984D-9A05D715A185}" userId="S::marsandra.vienaty@ad-ins.com::426190ba-951b-47ef-9014-0d42059953fd" providerId="AD"/>
  <person displayName="Yosiana Octavianita" id="{4B4A8773-B8FB-2A44-BDF4-4390BCD1A6F6}" userId="S::yosiana.octavianita@ad-ins.com::941a0dd0-91ac-40b2-9f72-bb72779ce720" providerId="AD"/>
</personList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13</v>
    <v>1</v>
  </rv>
  <rv s="1">
    <v>13</v>
    <v>3</v>
  </rv>
</rvData>
</file>

<file path=xl/richData/rdrichvaluestructure.xml><?xml version="1.0" encoding="utf-8"?>
<rvStructures xmlns="http://schemas.microsoft.com/office/spreadsheetml/2017/richdata" count="2">
  <s t="_error">
    <k n="errorType" t="i"/>
    <k n="propagated" t="b"/>
  </s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882FE-888B-4177-9237-C3F5B269C430}" name="Financial_BU1" displayName="Financial_BU1" ref="B2:H14" totalsRowShown="0">
  <autoFilter ref="B2:H14" xr:uid="{150882FE-888B-4177-9237-C3F5B269C430}"/>
  <tableColumns count="7">
    <tableColumn id="1" xr3:uid="{EA24D604-BDEA-433F-A499-9D6904B705C0}" name="Subdiv"/>
    <tableColumn id="2" xr3:uid="{73AAA34A-BC37-4DCF-8B0D-C6BE5AED0F3A}" name="Budget"/>
    <tableColumn id="3" xr3:uid="{34DD834B-8816-463A-ABFE-40BD7267500C}" name="Expense"/>
    <tableColumn id="4" xr3:uid="{43733A8E-C476-4C7B-BEC4-6E000A155058}" name="Usage" dataDxfId="129" dataCellStyle="Percent">
      <calculatedColumnFormula>D3/C3</calculatedColumnFormula>
    </tableColumn>
    <tableColumn id="5" xr3:uid="{A2E3B815-5A82-4462-A586-45011F48D3D4}" name="Revenue"/>
    <tableColumn id="6" xr3:uid="{4445551A-8CF0-46AC-B1D9-40E23B18492B}" name="Profit"/>
    <tableColumn id="8" xr3:uid="{2F4D375C-E2FD-4921-81DD-0EE2F28AFAA5}" name="Bulan" dataDxfId="1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9FF5723-DD0F-4266-9DD9-EB0DBDDCE19C}" name="Employee_BU1" displayName="Employee_BU1" ref="B47:F59" totalsRowShown="0">
  <autoFilter ref="B47:F59" xr:uid="{69FF5723-DD0F-4266-9DD9-EB0DBDDCE19C}"/>
  <tableColumns count="5">
    <tableColumn id="1" xr3:uid="{27D52E4F-FFAE-48C7-B377-990E469A0203}" name="Subdiv"/>
    <tableColumn id="5" xr3:uid="{FEB9DF95-01E0-40BD-B41D-91896270708C}" name="Current MP"/>
    <tableColumn id="2" xr3:uid="{07B63536-549F-497B-BB55-EB2EC182725E}" name="Needed MP"/>
    <tableColumn id="3" xr3:uid="{296DE9E6-5997-424E-97B2-AFC214B173FE}" name="Competency" dataDxfId="107"/>
    <tableColumn id="4" xr3:uid="{0C1B72E2-DF69-443D-AE9D-2420B1177CE9}" name="Turnover ratio" dataDxfId="10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399924-0B77-4AD4-BD56-650BEC6BD003}" name="Employee_BU2" displayName="Employee_BU2" ref="J47:O59" totalsRowShown="0">
  <autoFilter ref="J47:O59" xr:uid="{9B399924-0B77-4AD4-BD56-650BEC6BD003}"/>
  <tableColumns count="6">
    <tableColumn id="1" xr3:uid="{AFAB239B-C300-472A-BDB8-442B31CF6C50}" name="Proker" dataDxfId="105"/>
    <tableColumn id="5" xr3:uid="{9CC4DBA1-A634-4D22-854F-B8EE4C432FAB}" name="Current MP" dataDxfId="104"/>
    <tableColumn id="2" xr3:uid="{D0FA2A56-C4F6-4A1E-86DA-EEC1783827DE}" name="Needed MP"/>
    <tableColumn id="3" xr3:uid="{D4B42F3E-8B25-4DF7-B141-DB708296076A}" name="Competency" dataDxfId="103"/>
    <tableColumn id="4" xr3:uid="{5951973D-C912-46B2-A96B-6EFEB4E55DD5}" name="Turnover ratio" dataDxfId="102"/>
    <tableColumn id="6" xr3:uid="{000EBDD0-8567-415F-8C96-DCFB863F099D}" name="Bulan" dataDxfId="10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9A07AD2-6D78-48E7-B067-5006D552E7D1}" name="Employee_BU3" displayName="Employee_BU3" ref="R47:W55" totalsRowShown="0">
  <autoFilter ref="R47:W55" xr:uid="{29A07AD2-6D78-48E7-B067-5006D552E7D1}"/>
  <tableColumns count="6">
    <tableColumn id="1" xr3:uid="{ECB9D092-3BF8-48F6-8D2A-AB7648F4A286}" name="Proker" dataDxfId="100"/>
    <tableColumn id="5" xr3:uid="{8F900FEE-F3FB-4E8E-ABF4-F0C20839F0C6}" name="Current MP" dataDxfId="99"/>
    <tableColumn id="2" xr3:uid="{2DA236E2-373E-46E1-8295-0964378235F4}" name="Needed MP"/>
    <tableColumn id="3" xr3:uid="{AC7E70D2-B035-4628-82D0-4441B280987C}" name="Competency" dataDxfId="98"/>
    <tableColumn id="4" xr3:uid="{AC7CDDF8-595A-4994-99AE-E6864A9119C0}" name="Turnover ratio" dataDxfId="97"/>
    <tableColumn id="6" xr3:uid="{BC6D67BC-7E16-4066-8AD4-6B755A258169}" name="Bula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4618833-9D3E-4488-AB71-E9D256D1E15E}" name="Financial_overall_BU" displayName="Financial_overall_BU" ref="B63:H69" totalsRowShown="0">
  <autoFilter ref="B63:H69" xr:uid="{84618833-9D3E-4488-AB71-E9D256D1E15E}"/>
  <tableColumns count="7">
    <tableColumn id="1" xr3:uid="{B4461C0F-223F-4446-9AB8-C9A8240AA10D}" name="BU"/>
    <tableColumn id="2" xr3:uid="{327B7FCD-8F35-4E6E-A18B-4C5492BCC156}" name="Budget"/>
    <tableColumn id="3" xr3:uid="{F0F6FC9A-6E05-4D3E-BDB0-FF40D45D5951}" name="Expense"/>
    <tableColumn id="4" xr3:uid="{4EF0658C-C810-4C26-A6C9-466291DC491C}" name="Usage" dataDxfId="96"/>
    <tableColumn id="5" xr3:uid="{657DE25E-5BE0-4E6F-96C6-A3576D2A4A77}" name="Revenue"/>
    <tableColumn id="6" xr3:uid="{9C239B9C-3965-498A-9DB6-A049ADB2E78B}" name="Profit"/>
    <tableColumn id="7" xr3:uid="{2EF29189-80B7-44CF-977D-95E24077589B}" name="Bula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5E927B9-8739-4952-9F53-2CC14391040F}" name="Customer_n_Service_BU" displayName="Customer_n_Service_BU" ref="B73:E79" totalsRowShown="0" headerRowDxfId="95" headerRowBorderDxfId="94" tableBorderDxfId="93">
  <autoFilter ref="B73:E79" xr:uid="{A5E927B9-8739-4952-9F53-2CC14391040F}"/>
  <tableColumns count="4">
    <tableColumn id="1" xr3:uid="{39BFE616-1421-46F8-AFDA-2737859BC1D2}" name="BU" dataDxfId="92"/>
    <tableColumn id="2" xr3:uid="{67B3717A-69FF-41B0-9B01-E5B0F1E83048}" name="#of customer"/>
    <tableColumn id="3" xr3:uid="{F9AAB97B-5FEE-423D-A8D6-A3839EAEE307}" name="Customer satisfaction" dataDxfId="91"/>
    <tableColumn id="4" xr3:uid="{2C6E9BE6-CCCA-41F4-8B20-05E60DB0E9A9}" name="Bulan" dataDxfId="9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2D6AAA-7249-45E9-9CCF-2EA588747CD1}" name="Financial" displayName="Financial" ref="A2:T14" totalsRowShown="0">
  <autoFilter ref="A2:T14" xr:uid="{322D6AAA-7249-45E9-9CCF-2EA588747CD1}"/>
  <tableColumns count="20">
    <tableColumn id="1" xr3:uid="{40FFF3E6-23A1-4F4B-9F0B-881196AF8F42}" name="Subdiv BU1"/>
    <tableColumn id="2" xr3:uid="{A55B3B0B-D315-482F-8B75-88FCCDA4CCEB}" name="Budget BU1"/>
    <tableColumn id="3" xr3:uid="{6F48447B-9AFB-4693-A26B-08FE3B9F2C27}" name="Expense BU1"/>
    <tableColumn id="4" xr3:uid="{775F0860-FC5B-4024-9F7C-713600DAD010}" name="Usage BU1" dataDxfId="88" dataCellStyle="Percent">
      <calculatedColumnFormula>C3/B3</calculatedColumnFormula>
    </tableColumn>
    <tableColumn id="5" xr3:uid="{03D2E222-1731-4B70-9E05-A7FDA56B23D2}" name="Revenue BU1"/>
    <tableColumn id="6" xr3:uid="{90AE8C9E-BC6C-424E-8AF8-9954CC757389}" name="Profit BU1"/>
    <tableColumn id="7" xr3:uid="{CECDCD5D-35EE-4208-AED1-7CE9236597AF}" name="Proker BU1" dataDxfId="82"/>
    <tableColumn id="8" xr3:uid="{98C44630-A517-49FF-B31E-A5B44424895E}" name="Budget BU2" dataDxfId="81"/>
    <tableColumn id="9" xr3:uid="{0E64AB1F-5695-4DAD-9CC1-12C86769C16C}" name="Expense BU2" dataDxfId="80"/>
    <tableColumn id="10" xr3:uid="{C0970CCE-7C57-4BDB-8B63-4AB8808B550F}" name="Usage BU2" dataDxfId="79" dataCellStyle="Percent">
      <calculatedColumnFormula>I3/H3</calculatedColumnFormula>
    </tableColumn>
    <tableColumn id="11" xr3:uid="{822BD2EA-AA1F-4E31-BED7-0090D649FEA2}" name="Revenue BU2" dataDxfId="78"/>
    <tableColumn id="12" xr3:uid="{338A5FF9-C863-48B4-8D86-C8C46C721F15}" name="Profit BU2" dataDxfId="77"/>
    <tableColumn id="13" xr3:uid="{A21FAA02-C4C5-49A9-9D14-5BE1F6B75421}" name="Bulan BU12" dataDxfId="76"/>
    <tableColumn id="14" xr3:uid="{919D0AB5-AF32-4745-B187-291D8C514A54}" name="Proker BU3"/>
    <tableColumn id="15" xr3:uid="{30520C88-88B7-4AEB-9C8D-9EEF963EE944}" name="Budget BU3"/>
    <tableColumn id="16" xr3:uid="{F1326BFC-3C77-4EE3-A460-363D0BDDABEC}" name="Expense BU3"/>
    <tableColumn id="17" xr3:uid="{E7CBFF1D-A57E-414F-97DE-CAF4BFCC365C}" name="Usage BU3"/>
    <tableColumn id="18" xr3:uid="{A3030665-BF08-40A9-A6E2-CF70BCECBD70}" name="Revenue BU3"/>
    <tableColumn id="19" xr3:uid="{9C04D287-0098-4CA3-BF5D-24B1126A61E0}" name="Profit BU3"/>
    <tableColumn id="20" xr3:uid="{EEB99583-32DF-413F-AEFF-3C6084669A70}" name="Bula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F224C7C-CBEA-418C-99AA-575463FD2715}" name="Customer_n_Service" displayName="Customer_n_Service" ref="A19:J29" totalsRowShown="0">
  <autoFilter ref="A19:J29" xr:uid="{1F224C7C-CBEA-418C-99AA-575463FD2715}"/>
  <tableColumns count="10">
    <tableColumn id="1" xr3:uid="{BA351D3C-96D1-4A56-90AF-851C918C26DE}" name="Produk BU1"/>
    <tableColumn id="2" xr3:uid="{EF641A3D-547C-4187-939D-6ECC1EEC7904}" name="#of customer BU1"/>
    <tableColumn id="3" xr3:uid="{F129FB8A-BC2C-4F4E-B26B-938669B1C49E}" name="Customer satisfaction BU1"/>
    <tableColumn id="4" xr3:uid="{CD7D1CC9-7CF8-4891-84E1-98A4BEE90726}" name="Produk BU2" dataDxfId="75"/>
    <tableColumn id="5" xr3:uid="{AB9E46B2-7C6B-42EC-8D21-64522F3EC048}" name="#of customer BU2" dataDxfId="74"/>
    <tableColumn id="6" xr3:uid="{2C914976-4A12-4795-9E34-50F090B03B6A}" name="Customer satisfaction BU2" dataDxfId="73"/>
    <tableColumn id="7" xr3:uid="{B79072B5-0066-412B-8EAF-9393EEFC32E9}" name="Produk BU3" dataDxfId="72"/>
    <tableColumn id="8" xr3:uid="{C5879AF9-5FB4-4E4C-B960-B4FA7A0C36DC}" name="#of customer BU3" dataDxfId="71"/>
    <tableColumn id="9" xr3:uid="{BDDC2789-1872-443F-8329-2B886B69E932}" name="Customer satisfaction BU3" dataDxfId="70"/>
    <tableColumn id="10" xr3:uid="{CCABE5A9-F149-45C9-B55F-E557AEC05851}" name="Bulan" dataDxfId="6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B67D1B2-65F8-4A04-9F3E-5CA4AE84E873}" name="Quality" displayName="Quality" ref="A34:S46" totalsRowShown="0">
  <autoFilter ref="A34:S46" xr:uid="{6B67D1B2-65F8-4A04-9F3E-5CA4AE84E873}"/>
  <tableColumns count="19">
    <tableColumn id="1" xr3:uid="{47ED44B1-1E59-483E-A2F3-2238D1E7B69F}" name="Subdiv BU1"/>
    <tableColumn id="2" xr3:uid="{50CECA64-99CC-4566-9912-6840FBAB938D}" name="Target BU1"/>
    <tableColumn id="3" xr3:uid="{121F2E29-0098-4223-819C-530218D68EA9}" name="Realization BU1"/>
    <tableColumn id="4" xr3:uid="{AC35F2C1-67DF-4EAE-B530-FE592AAD6446}" name="Target vs Real BU1" dataDxfId="87" dataCellStyle="Percent">
      <calculatedColumnFormula>C35/B35</calculatedColumnFormula>
    </tableColumn>
    <tableColumn id="5" xr3:uid="{347E429A-F970-4CA7-90EC-E74D3CC78783}" name="Velocity BU1" dataDxfId="86" dataCellStyle="Percent"/>
    <tableColumn id="6" xr3:uid="{089F6178-BB90-4064-9068-6AA39B495359}" name="Quality BU1" dataDxfId="85"/>
    <tableColumn id="7" xr3:uid="{EF9ABCE6-CEF8-49DD-91BC-152C8FC20181}" name="Proker BU2" dataDxfId="68"/>
    <tableColumn id="8" xr3:uid="{1D3B722F-1A6D-41B3-AD42-B80E1D512A2E}" name="Target BU2" dataDxfId="67"/>
    <tableColumn id="9" xr3:uid="{BAFA41FF-F1FB-4B7F-85D6-99F7BC7F0F66}" name="Realization BU2" dataDxfId="66"/>
    <tableColumn id="10" xr3:uid="{461A6C86-2927-4511-98C6-6031E8410AF3}" name="Target vs Real BU2" dataDxfId="65" dataCellStyle="Percent">
      <calculatedColumnFormula>I35/H35</calculatedColumnFormula>
    </tableColumn>
    <tableColumn id="11" xr3:uid="{B8B81F50-FFC8-46ED-AB11-8947819F44A3}" name="Velocity BU2" dataDxfId="64" dataCellStyle="Percent"/>
    <tableColumn id="12" xr3:uid="{608C39F8-49CD-4A2E-A64B-1C04F8E58104}" name="Quality BU2" dataDxfId="63"/>
    <tableColumn id="13" xr3:uid="{4E330903-02BB-4B21-8DD1-4D815A6C32FD}" name="Proker BU3"/>
    <tableColumn id="14" xr3:uid="{287EC1FD-1F83-44D2-902A-AA6676D0B3A0}" name="Target BU3" dataDxfId="62"/>
    <tableColumn id="15" xr3:uid="{77540BCD-C8D8-4188-887C-C7901754A640}" name="Realization BU3" dataDxfId="61"/>
    <tableColumn id="16" xr3:uid="{996A0655-DF8F-45F4-84BC-64EBCC25CADB}" name="Target vs Real BU3" dataDxfId="60" dataCellStyle="Percent"/>
    <tableColumn id="17" xr3:uid="{CA452960-ED06-40D2-B87A-F67F5FBE6419}" name="Velocity BU3" dataDxfId="59" dataCellStyle="Percent"/>
    <tableColumn id="18" xr3:uid="{F2FDA5D9-7A26-4B00-B29F-29BAAFD96AE2}" name="Quality BU3" dataDxfId="58"/>
    <tableColumn id="19" xr3:uid="{D3F04C38-4E76-49A4-ADCA-7CC3EDCCA9EF}" name="Bulan" dataDxfId="5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C0CFBE8-43AF-43C2-9D75-3EA5E22C2EC3}" name="Employee" displayName="Employee" ref="A51:P63" totalsRowShown="0">
  <autoFilter ref="A51:P63" xr:uid="{BC0CFBE8-43AF-43C2-9D75-3EA5E22C2EC3}"/>
  <tableColumns count="16">
    <tableColumn id="1" xr3:uid="{B27DA562-A763-4DAF-91DA-ABB516502DAA}" name="Subdiv BU1"/>
    <tableColumn id="5" xr3:uid="{270D9FD7-78FF-406E-8186-2FCB37D59D58}" name="Current MP BU1"/>
    <tableColumn id="2" xr3:uid="{398E6141-CB54-4D14-B3EA-EF20B35E528C}" name="Needed MP BU1"/>
    <tableColumn id="3" xr3:uid="{26D75AD7-FA27-46A2-8F39-77150EEAC70E}" name="Competency BU1" dataDxfId="84"/>
    <tableColumn id="4" xr3:uid="{62DFCBB6-AC2F-4B59-AC38-2DFC03F3C5F0}" name="Turnover ratio BU1" dataDxfId="83"/>
    <tableColumn id="6" xr3:uid="{51D6F697-77B8-4F75-ABF5-864211FC270D}" name="Proker BU2" dataDxfId="56"/>
    <tableColumn id="7" xr3:uid="{02EAF808-D75C-41C3-AD16-8624583717F5}" name="Current MP BU2" dataDxfId="55"/>
    <tableColumn id="8" xr3:uid="{183F20F4-2EBF-4997-9DC7-E388AB818072}" name="Needed MP BU2" dataDxfId="54"/>
    <tableColumn id="9" xr3:uid="{8F951305-EC3E-4EAD-956F-BA69991F58FD}" name="Competency BU2" dataDxfId="53"/>
    <tableColumn id="10" xr3:uid="{7ABFF15B-9FC5-46A7-BB76-C345836281E5}" name="Turnover ratio BU2" dataDxfId="52"/>
    <tableColumn id="11" xr3:uid="{FD9A8E66-B2D0-4D01-B4D1-62B5A50B09CB}" name="Proker BU3"/>
    <tableColumn id="12" xr3:uid="{04A83E70-46B3-4102-9A10-14B0890B9C8A}" name="Current MP BU3" dataDxfId="51"/>
    <tableColumn id="13" xr3:uid="{DCF30ADB-C981-4BAA-BF19-8C66E535BFBE}" name="Needed MP BU3" dataDxfId="50"/>
    <tableColumn id="14" xr3:uid="{39963CE8-C77A-46FD-8EC3-94E43B901797}" name="Competency BU3" dataDxfId="49"/>
    <tableColumn id="15" xr3:uid="{E5CFCF28-A7F5-4F22-920A-5E6120C99778}" name="Turnover ratio BU3" dataDxfId="48"/>
    <tableColumn id="16" xr3:uid="{4819A83C-E054-43E8-A0A6-DF01C4780923}" name="Bulan BU3" dataDxfId="4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2633765-C986-487B-9EBE-1D879C9454CC}" name="BU" displayName="BU" ref="A68:R76" totalsRowShown="0" tableBorderDxfId="46">
  <autoFilter ref="A68:R76" xr:uid="{82633765-C986-487B-9EBE-1D879C9454CC}"/>
  <tableColumns count="18">
    <tableColumn id="1" xr3:uid="{94D68BD8-06C5-4E52-80A0-336A68DF2F25}" name="BU" dataDxfId="45"/>
    <tableColumn id="2" xr3:uid="{3D18EAD6-B60B-4995-AFF7-6544C3E1358A}" name="Budget Finance" dataDxfId="44"/>
    <tableColumn id="3" xr3:uid="{7C4095FE-726C-4926-8A43-52D09A41E4F5}" name="Expense Finance" dataDxfId="43"/>
    <tableColumn id="4" xr3:uid="{33FF39D9-54EB-448E-B2BE-716247D3A4F9}" name="Usage Finance" dataDxfId="42"/>
    <tableColumn id="5" xr3:uid="{B27CE67C-4218-4AC9-90AF-21055679FCF6}" name="Revenue Finance" dataDxfId="41"/>
    <tableColumn id="6" xr3:uid="{73943FF8-B091-469B-8C11-B3E79E948380}" name="Profit Finance" dataDxfId="40"/>
    <tableColumn id="7" xr3:uid="{A43988CB-5FE9-4761-B4FF-74EAE8981980}" name="#of customer Customer" dataDxfId="39"/>
    <tableColumn id="8" xr3:uid="{1111AF9D-DA4D-48EE-BCCA-053AD62752D6}" name="Customer satisfaction Customer" dataDxfId="38"/>
    <tableColumn id="9" xr3:uid="{93441318-9C40-42F4-B893-928CF07FAC7C}" name="Target Quality"/>
    <tableColumn id="10" xr3:uid="{DE2C5F4A-3B08-47B1-A331-138C87B7E542}" name="Realization Quality"/>
    <tableColumn id="11" xr3:uid="{33BF3414-A8A4-48DB-83FB-DC598E14C612}" name="Target vs Real Quality" dataDxfId="37"/>
    <tableColumn id="12" xr3:uid="{BD171D0F-845E-4FC8-9277-2A866E440B24}" name="Velocity Quality" dataDxfId="36"/>
    <tableColumn id="13" xr3:uid="{E51E12E7-CD2C-4158-A42B-0D24CE193BFE}" name="Quality" dataDxfId="35"/>
    <tableColumn id="14" xr3:uid="{B34573EC-F21A-45D8-A83B-915B88D34FBF}" name="Current MP Employee"/>
    <tableColumn id="15" xr3:uid="{F51964BD-89A0-46C3-9E16-54B2BC514523}" name="Needed MP Employee"/>
    <tableColumn id="16" xr3:uid="{20D87E57-7AF3-46A2-82E5-5D165C779B5E}" name="Competency Employee" dataDxfId="34"/>
    <tableColumn id="17" xr3:uid="{4BCCDEBA-BC4E-4685-845D-DABCBA1552FA}" name="Turnover ratio Employee" dataDxfId="33"/>
    <tableColumn id="18" xr3:uid="{666A6AB1-74EB-45C1-BB69-FCB9D54E2B6C}" name="Bulan Quality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276F19-C601-4078-B49B-BA9E308BD025}" name="Financial_BU2" displayName="Financial_BU2" ref="J2:P14" totalsRowShown="0">
  <autoFilter ref="J2:P14" xr:uid="{00276F19-C601-4078-B49B-BA9E308BD025}"/>
  <tableColumns count="7">
    <tableColumn id="1" xr3:uid="{C4524B82-BFBD-4BA1-B232-C82C0BB44A52}" name="Proker" dataDxfId="127"/>
    <tableColumn id="2" xr3:uid="{93E5AAC9-129E-4447-8593-376A7656C665}" name="Budget"/>
    <tableColumn id="3" xr3:uid="{777ABD77-BEBC-4DA7-8480-EE6FE044AA20}" name="Expense"/>
    <tableColumn id="4" xr3:uid="{C581E890-FAAC-4A99-B4F7-788E99EE91A5}" name="Usage" dataDxfId="126" dataCellStyle="Percent">
      <calculatedColumnFormula>L3/K3</calculatedColumnFormula>
    </tableColumn>
    <tableColumn id="5" xr3:uid="{ADBE6A24-9FAF-400A-B4BE-A1D17ACAD20C}" name="Revenue"/>
    <tableColumn id="6" xr3:uid="{3A3F832A-A203-40F7-8162-A7455D521EF0}" name="Profit"/>
    <tableColumn id="7" xr3:uid="{876876FF-1B44-460A-95CA-E8F7E6CDF9A8}" name="Bulan" dataDxfId="1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5AC6EA7-4631-42DB-BF7B-434A29B27E20}" name="Table53" displayName="Table53" ref="A2:T48" totalsRowShown="0" headerRowDxfId="0" tableBorderDxfId="15">
  <autoFilter ref="A2:T48" xr:uid="{05AC6EA7-4631-42DB-BF7B-434A29B27E20}"/>
  <tableColumns count="20">
    <tableColumn id="1" xr3:uid="{BA288B05-4321-4206-B87D-A54D90F0AD1F}" name="Perspective" dataDxfId="14"/>
    <tableColumn id="2" xr3:uid="{6520A8C6-AF41-4D72-91D9-A8D5795DE57E}" name="Subdiv" dataDxfId="13"/>
    <tableColumn id="3" xr3:uid="{8FC09398-93AC-4993-844E-AB0F7F1FF424}" name="Budget" dataDxfId="12"/>
    <tableColumn id="4" xr3:uid="{2A2D22D0-26CE-4FE8-A543-F7755F31110B}" name="Expense" dataDxfId="11"/>
    <tableColumn id="5" xr3:uid="{07703A7A-AD1A-4FDF-9399-CEC9B151F034}" name="Usage" dataDxfId="10" dataCellStyle="Percent"/>
    <tableColumn id="6" xr3:uid="{21DCE519-4C6D-499C-B46C-D1B5DAA793E2}" name="Revenue" dataDxfId="9"/>
    <tableColumn id="7" xr3:uid="{72D2B985-89CB-459B-8D90-07C2F0343471}" name="Profit" dataDxfId="8"/>
    <tableColumn id="8" xr3:uid="{0D08A3BE-BF80-4398-A90C-625DF7D473A4}" name="Bulan" dataDxfId="7"/>
    <tableColumn id="9" xr3:uid="{5ECA6410-EF08-4277-96F4-5064831F7968}" name="Produk" dataDxfId="6"/>
    <tableColumn id="10" xr3:uid="{F20A340F-DD5B-437C-A247-CBB408318FAA}" name="#of customer" dataDxfId="5"/>
    <tableColumn id="11" xr3:uid="{21E81D8A-6632-4219-906E-0AE2BA76749F}" name="Customer satisfaction"/>
    <tableColumn id="12" xr3:uid="{0785D6B1-C861-4AF2-9180-61D267B930D7}" name="Target"/>
    <tableColumn id="13" xr3:uid="{789B03EC-3550-498D-BF78-02EE59987759}" name="Realization"/>
    <tableColumn id="14" xr3:uid="{E429A0E7-AEFE-48C4-BBAE-C81F26A92BB9}" name="Target vs Real"/>
    <tableColumn id="15" xr3:uid="{82BFDC9C-C36D-492B-9CF1-1795DF7917DE}" name="Velocity"/>
    <tableColumn id="16" xr3:uid="{53695539-1E07-4B19-9DF9-995D2ED331E2}" name="Quality"/>
    <tableColumn id="17" xr3:uid="{C3A13A6D-E86A-4767-85EB-DFF9267B1012}" name="Current MP" dataDxfId="4"/>
    <tableColumn id="18" xr3:uid="{EDED1EC7-839C-46BB-A657-3DBEF2B75D39}" name="Needed MP" dataDxfId="3"/>
    <tableColumn id="19" xr3:uid="{E98157A0-B517-4B93-BDD5-5558919BE0D4}" name="Competency" dataDxfId="2"/>
    <tableColumn id="20" xr3:uid="{30390716-1909-4D16-A9CB-1A4F3B3F8748}" name="Turnover ratio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149111-ABA0-48A8-B3AF-B1B57C0C112D}" name="Financial_BU3" displayName="Financial_BU3" ref="R2:X10" totalsRowShown="0">
  <autoFilter ref="R2:X10" xr:uid="{A6149111-ABA0-48A8-B3AF-B1B57C0C112D}"/>
  <tableColumns count="7">
    <tableColumn id="1" xr3:uid="{A0FD66D8-6216-4110-86DB-7AD85D313E0C}" name="Proker" dataDxfId="124"/>
    <tableColumn id="2" xr3:uid="{69DD8C95-6B29-45D1-9D71-D315B72AA19F}" name="Budget"/>
    <tableColumn id="3" xr3:uid="{B1BDE09D-29C4-43F8-AD54-8925BEB64E86}" name="Expense"/>
    <tableColumn id="4" xr3:uid="{E2D74A15-BB73-4BF6-A871-506A679EF982}" name="Usage" dataDxfId="123" dataCellStyle="Percent">
      <calculatedColumnFormula>T3/S3</calculatedColumnFormula>
    </tableColumn>
    <tableColumn id="5" xr3:uid="{B18E9D7A-774E-489E-8B8E-701F217047CA}" name="Revenue"/>
    <tableColumn id="6" xr3:uid="{0C72AD0A-A83C-481A-9AB5-32FB4E488EBC}" name="Profit"/>
    <tableColumn id="7" xr3:uid="{0A39EF17-E135-4161-B1E3-9C72B7788D44}" name="Bul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92AA2A-708E-4761-8646-B44E772DCCEB}" name="Customer_n_Service_BU1" displayName="Customer_n_Service_BU1" ref="B18:E28" totalsRowShown="0">
  <autoFilter ref="B18:E28" xr:uid="{6E92AA2A-708E-4761-8646-B44E772DCCEB}"/>
  <tableColumns count="4">
    <tableColumn id="1" xr3:uid="{E20338E3-87F7-4357-A9E2-4E04D94E23E9}" name="Produk"/>
    <tableColumn id="2" xr3:uid="{5A9B7C4C-EA25-4F6D-9C60-5932CF844892}" name="#of customer"/>
    <tableColumn id="3" xr3:uid="{C0D0C888-2648-45CA-8C41-50F7ADEB60F9}" name="Customer satisfaction"/>
    <tableColumn id="4" xr3:uid="{204948D1-EEF6-46AD-AC5F-27DCBB669BA4}" name="Bulan" dataDxfId="1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EE258E-19CA-4755-81E6-80A643F23057}" name="Customer_n_Service_BU2" displayName="Customer_n_Service_BU2" ref="J18:M28" totalsRowShown="0">
  <autoFilter ref="J18:M28" xr:uid="{DFEE258E-19CA-4755-81E6-80A643F23057}"/>
  <tableColumns count="4">
    <tableColumn id="1" xr3:uid="{FFFCADC9-B9C5-4753-A572-38B43A83CC0A}" name="Produk"/>
    <tableColumn id="2" xr3:uid="{898533B1-D069-4B8F-B519-6A64B73D8A33}" name="#of customer"/>
    <tableColumn id="3" xr3:uid="{D5B2E60B-6E40-4288-ABF7-6A5DED5C6362}" name="Customer satisfaction"/>
    <tableColumn id="4" xr3:uid="{22FC1B57-DA4B-49AE-A11B-8F3FBD5837EF}" name="Bulan" dataDxfId="1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ABF59E-BB51-4B1E-B7B9-433D405E53F7}" name="Customer_n_Service_BU3" displayName="Customer_n_Service_BU3" ref="R18:U28" totalsRowShown="0">
  <autoFilter ref="R18:U28" xr:uid="{C0ABF59E-BB51-4B1E-B7B9-433D405E53F7}"/>
  <tableColumns count="4">
    <tableColumn id="1" xr3:uid="{C05FBE24-1CEA-411D-B790-BD079A6ED21A}" name="Produk"/>
    <tableColumn id="2" xr3:uid="{CD610828-C506-4345-AC15-9EC3943CAF6F}" name="#of customer"/>
    <tableColumn id="3" xr3:uid="{8DB057D9-8092-486D-8E58-4110078824CD}" name="Customer satisfaction"/>
    <tableColumn id="4" xr3:uid="{D78A37A2-9AAA-4181-A696-096FD5598BB2}" name="Bulan" dataDxfId="1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3D9D5B-F229-4021-9A7F-896700C5F4C0}" name="Quality_BU1" displayName="Quality_BU1" ref="B31:H43" totalsRowShown="0">
  <autoFilter ref="B31:H43" xr:uid="{133D9D5B-F229-4021-9A7F-896700C5F4C0}"/>
  <tableColumns count="7">
    <tableColumn id="1" xr3:uid="{F8584450-E018-4BD4-9BA8-F813480D7F32}" name="Subdiv"/>
    <tableColumn id="2" xr3:uid="{02097AE9-E3D2-4C22-9EDC-BADBED265676}" name="Target"/>
    <tableColumn id="3" xr3:uid="{E38169A8-B994-4653-AFDE-1526CDAA7130}" name="Realization"/>
    <tableColumn id="4" xr3:uid="{A227EBF6-97D1-4CD9-BBF3-D080BD8F33A9}" name="Target vs Real" dataDxfId="119" dataCellStyle="Percent">
      <calculatedColumnFormula>D32/C32</calculatedColumnFormula>
    </tableColumn>
    <tableColumn id="5" xr3:uid="{FEE4231E-D80A-4CCB-AC08-95A29C11A024}" name="Velocity" dataDxfId="118" dataCellStyle="Percent"/>
    <tableColumn id="6" xr3:uid="{74A9F680-8893-4BA8-932B-D63E2542F06F}" name="Quality" dataDxfId="117"/>
    <tableColumn id="7" xr3:uid="{DF5B20E1-8739-4EF6-BA56-879172623D60}" name="Bulan" dataDxfId="1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D487DE-CACD-46E4-8BCE-F6F6E5C78469}" name="Quality_BU2" displayName="Quality_BU2" ref="J31:P43" totalsRowShown="0">
  <autoFilter ref="J31:P43" xr:uid="{DAD487DE-CACD-46E4-8BCE-F6F6E5C78469}"/>
  <tableColumns count="7">
    <tableColumn id="1" xr3:uid="{EB636AF6-672F-412D-B590-7E2378500089}" name="Proker" dataDxfId="115"/>
    <tableColumn id="2" xr3:uid="{AD37EBA4-556C-4D0A-8A73-04B0541BCEB6}" name="Target"/>
    <tableColumn id="3" xr3:uid="{657E818E-91E9-4EEF-AC6C-C5BF7FDCF818}" name="Realization"/>
    <tableColumn id="4" xr3:uid="{AE6E837A-63E4-4F57-A910-93ECA755BAF4}" name="Target vs Real" dataDxfId="114" dataCellStyle="Percent">
      <calculatedColumnFormula>L32/K32</calculatedColumnFormula>
    </tableColumn>
    <tableColumn id="5" xr3:uid="{E74835F2-09A3-4314-B620-30C10B921399}" name="Velocity" dataDxfId="113" dataCellStyle="Percent"/>
    <tableColumn id="6" xr3:uid="{2F1E306A-32D8-402B-9547-23336B3A1826}" name="Quality" dataDxfId="112"/>
    <tableColumn id="7" xr3:uid="{79987218-FD0C-40A5-870B-9E9A82C606CA}" name="Bulan" dataDxfId="8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72A180F-2BC7-458D-93F4-C4E5ADB4960A}" name="Quality_BU3" displayName="Quality_BU3" ref="R31:X39" totalsRowShown="0">
  <autoFilter ref="R31:X39" xr:uid="{E72A180F-2BC7-458D-93F4-C4E5ADB4960A}"/>
  <tableColumns count="7">
    <tableColumn id="1" xr3:uid="{ADDF16FA-1298-4A85-A78D-E3A9B21DDDF2}" name="Proker" dataDxfId="111"/>
    <tableColumn id="2" xr3:uid="{A0D4C866-8C1D-4EA7-8C2B-F8CD7383B8E2}" name="Target"/>
    <tableColumn id="3" xr3:uid="{27625028-5FFD-47BA-AA49-5EE02905D2F6}" name="Realization"/>
    <tableColumn id="4" xr3:uid="{93374D12-048C-48D9-A77B-469A6525E97B}" name="Target vs Real" dataDxfId="110" dataCellStyle="Percent">
      <calculatedColumnFormula>T32/S32</calculatedColumnFormula>
    </tableColumn>
    <tableColumn id="5" xr3:uid="{3A199852-9227-49B9-8696-E6FE2A354D5C}" name="Velocity" dataDxfId="109" dataCellStyle="Percent"/>
    <tableColumn id="6" xr3:uid="{A278A347-9477-45D8-A61D-7D59469E8EF2}" name="Quality" dataDxfId="108"/>
    <tableColumn id="7" xr3:uid="{4B678A7F-D634-4B65-B4C8-0CBCE768FE0C}" name="Bul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2600-D71B-453E-B533-5E59C43FF4CB}">
  <dimension ref="B1:X89"/>
  <sheetViews>
    <sheetView zoomScale="68" zoomScaleNormal="90" workbookViewId="0">
      <selection activeCell="J63" sqref="J63:N69"/>
    </sheetView>
  </sheetViews>
  <sheetFormatPr defaultRowHeight="19.5" customHeight="1"/>
  <cols>
    <col min="1" max="1" width="2.25" customWidth="1"/>
    <col min="3" max="3" width="13.6640625" customWidth="1"/>
    <col min="4" max="4" width="21.4140625" customWidth="1"/>
    <col min="5" max="5" width="14.25" customWidth="1"/>
    <col min="6" max="6" width="10" customWidth="1"/>
    <col min="8" max="8" width="10.08203125" bestFit="1" customWidth="1"/>
    <col min="9" max="9" width="2.1640625" customWidth="1"/>
    <col min="10" max="10" width="17.4140625" customWidth="1"/>
    <col min="11" max="11" width="13.6640625" customWidth="1"/>
    <col min="12" max="12" width="21.4140625" customWidth="1"/>
    <col min="13" max="13" width="14.25" customWidth="1"/>
    <col min="14" max="14" width="10" customWidth="1"/>
    <col min="17" max="17" width="3.4140625" customWidth="1"/>
    <col min="18" max="18" width="17.6640625" customWidth="1"/>
    <col min="19" max="19" width="13.6640625" customWidth="1"/>
    <col min="20" max="20" width="21.4140625" customWidth="1"/>
    <col min="21" max="21" width="14.25" customWidth="1"/>
    <col min="22" max="22" width="10" customWidth="1"/>
  </cols>
  <sheetData>
    <row r="1" spans="2:24" ht="19.5" customHeight="1">
      <c r="B1" t="s">
        <v>143</v>
      </c>
      <c r="J1" t="s">
        <v>144</v>
      </c>
      <c r="R1" t="s">
        <v>145</v>
      </c>
    </row>
    <row r="2" spans="2:24" ht="19.5" customHeight="1"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180</v>
      </c>
      <c r="J2" t="s">
        <v>70</v>
      </c>
      <c r="K2" t="s">
        <v>138</v>
      </c>
      <c r="L2" t="s">
        <v>139</v>
      </c>
      <c r="M2" t="s">
        <v>140</v>
      </c>
      <c r="N2" t="s">
        <v>141</v>
      </c>
      <c r="O2" t="s">
        <v>142</v>
      </c>
      <c r="P2" t="s">
        <v>180</v>
      </c>
      <c r="R2" t="s">
        <v>70</v>
      </c>
      <c r="S2" t="s">
        <v>138</v>
      </c>
      <c r="T2" t="s">
        <v>139</v>
      </c>
      <c r="U2" t="s">
        <v>140</v>
      </c>
      <c r="V2" t="s">
        <v>141</v>
      </c>
      <c r="W2" t="s">
        <v>142</v>
      </c>
      <c r="X2" t="s">
        <v>180</v>
      </c>
    </row>
    <row r="3" spans="2:24" ht="19.5" customHeight="1">
      <c r="B3" t="s">
        <v>174</v>
      </c>
      <c r="C3">
        <v>100</v>
      </c>
      <c r="D3">
        <v>90</v>
      </c>
      <c r="E3" s="168">
        <f>D3/C3</f>
        <v>0.9</v>
      </c>
      <c r="F3">
        <v>1000</v>
      </c>
      <c r="G3">
        <v>400</v>
      </c>
      <c r="H3" s="164" t="s">
        <v>181</v>
      </c>
      <c r="J3" s="165" t="s">
        <v>168</v>
      </c>
      <c r="K3">
        <v>80</v>
      </c>
      <c r="L3">
        <v>75</v>
      </c>
      <c r="M3" s="168">
        <f>L3/K3</f>
        <v>0.9375</v>
      </c>
      <c r="N3">
        <v>700</v>
      </c>
      <c r="O3">
        <v>400</v>
      </c>
      <c r="P3" s="164" t="s">
        <v>181</v>
      </c>
      <c r="R3" s="165" t="s">
        <v>168</v>
      </c>
      <c r="S3">
        <v>150</v>
      </c>
      <c r="T3">
        <v>75</v>
      </c>
      <c r="U3" s="168">
        <f>T3/S3</f>
        <v>0.5</v>
      </c>
      <c r="V3">
        <v>1000</v>
      </c>
      <c r="W3">
        <v>300</v>
      </c>
      <c r="X3" s="164" t="s">
        <v>181</v>
      </c>
    </row>
    <row r="4" spans="2:24" ht="19.5" customHeight="1">
      <c r="B4" t="s">
        <v>175</v>
      </c>
      <c r="C4">
        <v>100</v>
      </c>
      <c r="D4">
        <v>80</v>
      </c>
      <c r="E4" s="168">
        <f t="shared" ref="E4:E8" si="0">D4/C4</f>
        <v>0.8</v>
      </c>
      <c r="F4">
        <v>1200</v>
      </c>
      <c r="G4">
        <v>500</v>
      </c>
      <c r="H4" s="164" t="s">
        <v>181</v>
      </c>
      <c r="J4" s="165" t="s">
        <v>169</v>
      </c>
      <c r="K4">
        <v>80</v>
      </c>
      <c r="L4">
        <v>80</v>
      </c>
      <c r="M4" s="168">
        <f t="shared" ref="M4:M8" si="1">L4/K4</f>
        <v>1</v>
      </c>
      <c r="N4">
        <v>800</v>
      </c>
      <c r="O4">
        <v>500</v>
      </c>
      <c r="P4" s="164" t="s">
        <v>181</v>
      </c>
      <c r="R4" s="165" t="s">
        <v>169</v>
      </c>
      <c r="S4">
        <v>150</v>
      </c>
      <c r="T4">
        <v>90</v>
      </c>
      <c r="U4" s="168">
        <f t="shared" ref="U4:U6" si="2">T4/S4</f>
        <v>0.6</v>
      </c>
      <c r="V4">
        <v>1200</v>
      </c>
      <c r="W4">
        <v>400</v>
      </c>
      <c r="X4" s="164" t="s">
        <v>181</v>
      </c>
    </row>
    <row r="5" spans="2:24" ht="19.5" customHeight="1">
      <c r="B5" t="s">
        <v>176</v>
      </c>
      <c r="C5">
        <v>100</v>
      </c>
      <c r="D5">
        <v>75</v>
      </c>
      <c r="E5" s="168">
        <f t="shared" si="0"/>
        <v>0.75</v>
      </c>
      <c r="F5">
        <v>1300</v>
      </c>
      <c r="G5">
        <v>800</v>
      </c>
      <c r="H5" s="164" t="s">
        <v>181</v>
      </c>
      <c r="J5" s="165" t="s">
        <v>170</v>
      </c>
      <c r="K5">
        <v>80</v>
      </c>
      <c r="L5">
        <v>90</v>
      </c>
      <c r="M5" s="168">
        <f t="shared" si="1"/>
        <v>1.125</v>
      </c>
      <c r="N5">
        <v>900</v>
      </c>
      <c r="O5">
        <v>300</v>
      </c>
      <c r="P5" s="164" t="s">
        <v>181</v>
      </c>
      <c r="R5" s="165" t="s">
        <v>170</v>
      </c>
      <c r="S5">
        <v>150</v>
      </c>
      <c r="T5">
        <v>87</v>
      </c>
      <c r="U5" s="168">
        <f t="shared" si="2"/>
        <v>0.57999999999999996</v>
      </c>
      <c r="V5">
        <v>1400</v>
      </c>
      <c r="W5">
        <v>500</v>
      </c>
      <c r="X5" s="164" t="s">
        <v>181</v>
      </c>
    </row>
    <row r="6" spans="2:24" ht="19.5" customHeight="1">
      <c r="B6" t="s">
        <v>177</v>
      </c>
      <c r="C6">
        <v>100</v>
      </c>
      <c r="D6">
        <v>98</v>
      </c>
      <c r="E6" s="168">
        <f t="shared" si="0"/>
        <v>0.98</v>
      </c>
      <c r="F6">
        <v>1400</v>
      </c>
      <c r="G6">
        <v>100</v>
      </c>
      <c r="H6" s="164" t="s">
        <v>181</v>
      </c>
      <c r="J6" s="165" t="s">
        <v>171</v>
      </c>
      <c r="K6">
        <v>80</v>
      </c>
      <c r="L6">
        <v>100</v>
      </c>
      <c r="M6" s="168">
        <f t="shared" si="1"/>
        <v>1.25</v>
      </c>
      <c r="N6">
        <v>1000</v>
      </c>
      <c r="O6">
        <v>600</v>
      </c>
      <c r="P6" s="164" t="s">
        <v>181</v>
      </c>
      <c r="R6" s="165" t="s">
        <v>171</v>
      </c>
      <c r="S6">
        <v>150</v>
      </c>
      <c r="T6">
        <v>150</v>
      </c>
      <c r="U6" s="168">
        <f t="shared" si="2"/>
        <v>1</v>
      </c>
      <c r="V6">
        <v>1300</v>
      </c>
      <c r="W6">
        <v>600</v>
      </c>
      <c r="X6" s="164" t="s">
        <v>181</v>
      </c>
    </row>
    <row r="7" spans="2:24" ht="19.5" customHeight="1">
      <c r="B7" t="s">
        <v>178</v>
      </c>
      <c r="C7">
        <v>100</v>
      </c>
      <c r="D7">
        <v>100</v>
      </c>
      <c r="E7" s="168">
        <f t="shared" si="0"/>
        <v>1</v>
      </c>
      <c r="F7">
        <v>1300</v>
      </c>
      <c r="G7">
        <v>700</v>
      </c>
      <c r="H7" s="164" t="s">
        <v>181</v>
      </c>
      <c r="J7" s="165" t="s">
        <v>172</v>
      </c>
      <c r="K7">
        <v>80</v>
      </c>
      <c r="L7">
        <v>50</v>
      </c>
      <c r="M7" s="168">
        <f t="shared" si="1"/>
        <v>0.625</v>
      </c>
      <c r="N7">
        <v>950</v>
      </c>
      <c r="O7">
        <v>700</v>
      </c>
      <c r="P7" s="164" t="s">
        <v>181</v>
      </c>
      <c r="R7" s="165" t="s">
        <v>168</v>
      </c>
      <c r="S7">
        <v>150</v>
      </c>
      <c r="T7">
        <v>75</v>
      </c>
      <c r="U7" s="168">
        <f>T7/S7</f>
        <v>0.5</v>
      </c>
      <c r="V7">
        <v>1000</v>
      </c>
      <c r="W7">
        <v>300</v>
      </c>
      <c r="X7" s="164" t="s">
        <v>182</v>
      </c>
    </row>
    <row r="8" spans="2:24" ht="19.5" customHeight="1">
      <c r="B8" t="s">
        <v>179</v>
      </c>
      <c r="C8">
        <v>100</v>
      </c>
      <c r="D8">
        <v>105</v>
      </c>
      <c r="E8" s="168">
        <f t="shared" si="0"/>
        <v>1.05</v>
      </c>
      <c r="F8">
        <v>1100</v>
      </c>
      <c r="G8">
        <v>150</v>
      </c>
      <c r="H8" s="164" t="s">
        <v>181</v>
      </c>
      <c r="J8" s="165" t="s">
        <v>173</v>
      </c>
      <c r="K8">
        <v>80</v>
      </c>
      <c r="L8">
        <v>30</v>
      </c>
      <c r="M8" s="168">
        <f t="shared" si="1"/>
        <v>0.375</v>
      </c>
      <c r="N8">
        <v>850</v>
      </c>
      <c r="O8">
        <v>350</v>
      </c>
      <c r="P8" s="164" t="s">
        <v>181</v>
      </c>
      <c r="R8" s="165" t="s">
        <v>169</v>
      </c>
      <c r="S8">
        <v>150</v>
      </c>
      <c r="T8">
        <v>90</v>
      </c>
      <c r="U8" s="168">
        <f t="shared" ref="U8:U10" si="3">T8/S8</f>
        <v>0.6</v>
      </c>
      <c r="V8">
        <v>1200</v>
      </c>
      <c r="W8">
        <v>400</v>
      </c>
      <c r="X8" s="164" t="s">
        <v>182</v>
      </c>
    </row>
    <row r="9" spans="2:24" ht="19.5" customHeight="1">
      <c r="B9" t="s">
        <v>174</v>
      </c>
      <c r="C9">
        <v>100</v>
      </c>
      <c r="D9">
        <v>85</v>
      </c>
      <c r="E9" s="168">
        <f>D9/C9</f>
        <v>0.85</v>
      </c>
      <c r="F9">
        <v>1000</v>
      </c>
      <c r="G9">
        <v>400</v>
      </c>
      <c r="H9" s="164" t="s">
        <v>182</v>
      </c>
      <c r="J9" s="165" t="s">
        <v>168</v>
      </c>
      <c r="K9">
        <v>80</v>
      </c>
      <c r="L9">
        <v>70</v>
      </c>
      <c r="M9" s="168">
        <f>L9/K9</f>
        <v>0.875</v>
      </c>
      <c r="N9">
        <v>700</v>
      </c>
      <c r="O9">
        <v>400</v>
      </c>
      <c r="P9" s="164" t="s">
        <v>182</v>
      </c>
      <c r="R9" s="165" t="s">
        <v>170</v>
      </c>
      <c r="S9">
        <v>150</v>
      </c>
      <c r="T9">
        <v>87</v>
      </c>
      <c r="U9" s="168">
        <f t="shared" si="3"/>
        <v>0.57999999999999996</v>
      </c>
      <c r="V9">
        <v>1400</v>
      </c>
      <c r="W9">
        <v>500</v>
      </c>
      <c r="X9" s="164" t="s">
        <v>182</v>
      </c>
    </row>
    <row r="10" spans="2:24" ht="19.5" customHeight="1">
      <c r="B10" t="s">
        <v>175</v>
      </c>
      <c r="C10">
        <v>100</v>
      </c>
      <c r="D10">
        <v>90</v>
      </c>
      <c r="E10" s="168">
        <f t="shared" ref="E10:E14" si="4">D10/C10</f>
        <v>0.9</v>
      </c>
      <c r="F10">
        <v>1200</v>
      </c>
      <c r="G10">
        <v>500</v>
      </c>
      <c r="H10" s="164" t="s">
        <v>182</v>
      </c>
      <c r="J10" s="165" t="s">
        <v>169</v>
      </c>
      <c r="K10">
        <v>80</v>
      </c>
      <c r="L10">
        <v>90</v>
      </c>
      <c r="M10" s="168">
        <f t="shared" ref="M10:M14" si="5">L10/K10</f>
        <v>1.125</v>
      </c>
      <c r="N10">
        <v>800</v>
      </c>
      <c r="O10">
        <v>500</v>
      </c>
      <c r="P10" s="164" t="s">
        <v>182</v>
      </c>
      <c r="R10" s="166" t="s">
        <v>171</v>
      </c>
      <c r="S10">
        <v>150</v>
      </c>
      <c r="T10">
        <v>150</v>
      </c>
      <c r="U10" s="172">
        <f t="shared" si="3"/>
        <v>1</v>
      </c>
      <c r="V10">
        <v>1300</v>
      </c>
      <c r="W10">
        <v>600</v>
      </c>
      <c r="X10" s="164" t="s">
        <v>182</v>
      </c>
    </row>
    <row r="11" spans="2:24" ht="19.5" customHeight="1">
      <c r="B11" t="s">
        <v>176</v>
      </c>
      <c r="C11">
        <v>100</v>
      </c>
      <c r="D11">
        <v>100</v>
      </c>
      <c r="E11" s="168">
        <f t="shared" si="4"/>
        <v>1</v>
      </c>
      <c r="F11">
        <v>1300</v>
      </c>
      <c r="G11">
        <v>800</v>
      </c>
      <c r="H11" s="164" t="s">
        <v>182</v>
      </c>
      <c r="J11" s="165" t="s">
        <v>170</v>
      </c>
      <c r="K11">
        <v>80</v>
      </c>
      <c r="L11">
        <v>88</v>
      </c>
      <c r="M11" s="168">
        <f t="shared" si="5"/>
        <v>1.1000000000000001</v>
      </c>
      <c r="N11">
        <v>900</v>
      </c>
      <c r="O11">
        <v>300</v>
      </c>
      <c r="P11" s="164" t="s">
        <v>182</v>
      </c>
    </row>
    <row r="12" spans="2:24" ht="19.5" customHeight="1">
      <c r="B12" t="s">
        <v>177</v>
      </c>
      <c r="C12">
        <v>100</v>
      </c>
      <c r="D12">
        <v>93</v>
      </c>
      <c r="E12" s="168">
        <f t="shared" si="4"/>
        <v>0.93</v>
      </c>
      <c r="F12">
        <v>1400</v>
      </c>
      <c r="G12">
        <v>100</v>
      </c>
      <c r="H12" s="164" t="s">
        <v>182</v>
      </c>
      <c r="J12" s="165" t="s">
        <v>171</v>
      </c>
      <c r="K12">
        <v>80</v>
      </c>
      <c r="L12">
        <v>50</v>
      </c>
      <c r="M12" s="168">
        <f t="shared" si="5"/>
        <v>0.625</v>
      </c>
      <c r="N12">
        <v>1000</v>
      </c>
      <c r="O12">
        <v>600</v>
      </c>
      <c r="P12" s="164" t="s">
        <v>182</v>
      </c>
    </row>
    <row r="13" spans="2:24" ht="19.5" customHeight="1">
      <c r="B13" t="s">
        <v>178</v>
      </c>
      <c r="C13">
        <v>100</v>
      </c>
      <c r="D13">
        <v>99</v>
      </c>
      <c r="E13" s="168">
        <f t="shared" si="4"/>
        <v>0.99</v>
      </c>
      <c r="F13">
        <v>1300</v>
      </c>
      <c r="G13">
        <v>700</v>
      </c>
      <c r="H13" s="164" t="s">
        <v>182</v>
      </c>
      <c r="J13" s="166" t="s">
        <v>172</v>
      </c>
      <c r="K13">
        <v>80</v>
      </c>
      <c r="L13">
        <v>30</v>
      </c>
      <c r="M13" s="172">
        <f t="shared" si="5"/>
        <v>0.375</v>
      </c>
      <c r="N13">
        <v>950</v>
      </c>
      <c r="O13">
        <v>700</v>
      </c>
      <c r="P13" s="164" t="s">
        <v>182</v>
      </c>
    </row>
    <row r="14" spans="2:24" ht="19.5" customHeight="1">
      <c r="B14" t="s">
        <v>179</v>
      </c>
      <c r="C14">
        <v>100</v>
      </c>
      <c r="D14">
        <v>99</v>
      </c>
      <c r="E14" s="168">
        <f t="shared" si="4"/>
        <v>0.99</v>
      </c>
      <c r="F14">
        <v>1100</v>
      </c>
      <c r="G14">
        <v>150</v>
      </c>
      <c r="H14" s="164" t="s">
        <v>182</v>
      </c>
      <c r="J14" s="166" t="s">
        <v>173</v>
      </c>
      <c r="K14">
        <v>80</v>
      </c>
      <c r="L14">
        <v>78</v>
      </c>
      <c r="M14" s="172">
        <f t="shared" si="5"/>
        <v>0.97499999999999998</v>
      </c>
      <c r="N14">
        <v>850</v>
      </c>
      <c r="O14">
        <v>350</v>
      </c>
      <c r="P14" s="164" t="s">
        <v>182</v>
      </c>
    </row>
    <row r="17" spans="2:24" ht="19.5" customHeight="1">
      <c r="B17" t="s">
        <v>146</v>
      </c>
      <c r="J17" s="167" t="s">
        <v>147</v>
      </c>
      <c r="R17" t="s">
        <v>148</v>
      </c>
    </row>
    <row r="18" spans="2:24" ht="19.5" customHeight="1">
      <c r="B18" t="s">
        <v>154</v>
      </c>
      <c r="C18" t="s">
        <v>155</v>
      </c>
      <c r="D18" t="s">
        <v>156</v>
      </c>
      <c r="E18" t="s">
        <v>180</v>
      </c>
      <c r="J18" t="s">
        <v>154</v>
      </c>
      <c r="K18" t="s">
        <v>155</v>
      </c>
      <c r="L18" t="s">
        <v>156</v>
      </c>
      <c r="M18" t="s">
        <v>180</v>
      </c>
      <c r="R18" t="s">
        <v>154</v>
      </c>
      <c r="S18" t="s">
        <v>155</v>
      </c>
      <c r="T18" t="s">
        <v>156</v>
      </c>
      <c r="U18" t="s">
        <v>180</v>
      </c>
    </row>
    <row r="19" spans="2:24" ht="19.5" customHeight="1">
      <c r="B19" t="s">
        <v>149</v>
      </c>
      <c r="C19">
        <v>10</v>
      </c>
      <c r="D19">
        <v>4.5</v>
      </c>
      <c r="E19" s="164" t="s">
        <v>181</v>
      </c>
      <c r="J19" t="s">
        <v>149</v>
      </c>
      <c r="K19">
        <v>9</v>
      </c>
      <c r="L19">
        <v>4.4000000000000004</v>
      </c>
      <c r="M19" s="164" t="s">
        <v>181</v>
      </c>
      <c r="R19" t="s">
        <v>149</v>
      </c>
      <c r="S19">
        <v>13</v>
      </c>
      <c r="T19">
        <v>4.2</v>
      </c>
      <c r="U19" s="164" t="s">
        <v>181</v>
      </c>
    </row>
    <row r="20" spans="2:24" ht="19.5" customHeight="1">
      <c r="B20" t="s">
        <v>150</v>
      </c>
      <c r="C20">
        <v>11</v>
      </c>
      <c r="D20">
        <v>4.7</v>
      </c>
      <c r="E20" s="164" t="s">
        <v>181</v>
      </c>
      <c r="J20" t="s">
        <v>150</v>
      </c>
      <c r="K20">
        <v>10</v>
      </c>
      <c r="L20">
        <v>4.3</v>
      </c>
      <c r="M20" s="164" t="s">
        <v>181</v>
      </c>
      <c r="R20" t="s">
        <v>150</v>
      </c>
      <c r="S20">
        <v>14</v>
      </c>
      <c r="T20">
        <v>4.0999999999999996</v>
      </c>
      <c r="U20" s="164" t="s">
        <v>181</v>
      </c>
    </row>
    <row r="21" spans="2:24" ht="19.5" customHeight="1">
      <c r="B21" t="s">
        <v>151</v>
      </c>
      <c r="C21">
        <v>12</v>
      </c>
      <c r="D21">
        <v>4.3</v>
      </c>
      <c r="E21" s="164" t="s">
        <v>181</v>
      </c>
      <c r="J21" t="s">
        <v>151</v>
      </c>
      <c r="K21">
        <v>11</v>
      </c>
      <c r="L21">
        <v>4.5</v>
      </c>
      <c r="M21" s="164" t="s">
        <v>181</v>
      </c>
      <c r="R21" t="s">
        <v>151</v>
      </c>
      <c r="S21">
        <v>13</v>
      </c>
      <c r="T21">
        <v>4.4000000000000004</v>
      </c>
      <c r="U21" s="164" t="s">
        <v>181</v>
      </c>
    </row>
    <row r="22" spans="2:24" ht="19.5" customHeight="1">
      <c r="B22" t="s">
        <v>152</v>
      </c>
      <c r="C22">
        <v>13</v>
      </c>
      <c r="D22">
        <v>4.2</v>
      </c>
      <c r="E22" s="164" t="s">
        <v>181</v>
      </c>
      <c r="J22" t="s">
        <v>152</v>
      </c>
      <c r="K22">
        <v>15</v>
      </c>
      <c r="L22">
        <v>4.0999999999999996</v>
      </c>
      <c r="M22" s="164" t="s">
        <v>181</v>
      </c>
      <c r="R22" t="s">
        <v>152</v>
      </c>
      <c r="S22">
        <v>15</v>
      </c>
      <c r="T22">
        <v>4.2</v>
      </c>
      <c r="U22" s="164" t="s">
        <v>181</v>
      </c>
    </row>
    <row r="23" spans="2:24" ht="19.5" customHeight="1">
      <c r="B23" t="s">
        <v>153</v>
      </c>
      <c r="C23">
        <v>14</v>
      </c>
      <c r="D23">
        <v>4.0999999999999996</v>
      </c>
      <c r="E23" s="164" t="s">
        <v>181</v>
      </c>
      <c r="J23" t="s">
        <v>153</v>
      </c>
      <c r="K23">
        <v>17</v>
      </c>
      <c r="L23">
        <v>4.5</v>
      </c>
      <c r="M23" s="164" t="s">
        <v>181</v>
      </c>
      <c r="R23" t="s">
        <v>153</v>
      </c>
      <c r="S23">
        <v>17</v>
      </c>
      <c r="T23">
        <v>4.4000000000000004</v>
      </c>
      <c r="U23" s="164" t="s">
        <v>181</v>
      </c>
    </row>
    <row r="24" spans="2:24" ht="19.5" customHeight="1">
      <c r="B24" t="s">
        <v>149</v>
      </c>
      <c r="C24">
        <v>9</v>
      </c>
      <c r="D24">
        <v>4.3</v>
      </c>
      <c r="E24" s="164" t="s">
        <v>182</v>
      </c>
      <c r="J24" t="s">
        <v>149</v>
      </c>
      <c r="K24">
        <v>10</v>
      </c>
      <c r="L24">
        <v>4.5</v>
      </c>
      <c r="M24" s="164" t="s">
        <v>182</v>
      </c>
      <c r="R24" t="s">
        <v>149</v>
      </c>
      <c r="S24">
        <v>10</v>
      </c>
      <c r="T24">
        <v>4.2</v>
      </c>
      <c r="U24" s="164" t="s">
        <v>182</v>
      </c>
    </row>
    <row r="25" spans="2:24" ht="19.5" customHeight="1">
      <c r="B25" t="s">
        <v>150</v>
      </c>
      <c r="C25">
        <v>8</v>
      </c>
      <c r="D25">
        <v>4.5</v>
      </c>
      <c r="E25" s="164" t="s">
        <v>182</v>
      </c>
      <c r="J25" t="s">
        <v>150</v>
      </c>
      <c r="K25">
        <v>8</v>
      </c>
      <c r="L25">
        <v>4.7</v>
      </c>
      <c r="M25" s="164" t="s">
        <v>182</v>
      </c>
      <c r="R25" t="s">
        <v>150</v>
      </c>
      <c r="S25">
        <v>13</v>
      </c>
      <c r="T25">
        <v>4.0999999999999996</v>
      </c>
      <c r="U25" s="164" t="s">
        <v>182</v>
      </c>
    </row>
    <row r="26" spans="2:24" ht="19.5" customHeight="1">
      <c r="B26" t="s">
        <v>151</v>
      </c>
      <c r="C26">
        <v>12</v>
      </c>
      <c r="D26">
        <v>4.7</v>
      </c>
      <c r="E26" s="164" t="s">
        <v>182</v>
      </c>
      <c r="J26" t="s">
        <v>151</v>
      </c>
      <c r="K26">
        <v>13</v>
      </c>
      <c r="L26">
        <v>4.3</v>
      </c>
      <c r="M26" s="164" t="s">
        <v>182</v>
      </c>
      <c r="R26" t="s">
        <v>151</v>
      </c>
      <c r="S26">
        <v>15</v>
      </c>
      <c r="T26">
        <v>4.0999999999999996</v>
      </c>
      <c r="U26" s="164" t="s">
        <v>182</v>
      </c>
    </row>
    <row r="27" spans="2:24" ht="19.5" customHeight="1">
      <c r="B27" t="s">
        <v>152</v>
      </c>
      <c r="C27">
        <v>4</v>
      </c>
      <c r="D27">
        <v>4.8</v>
      </c>
      <c r="E27" s="164" t="s">
        <v>182</v>
      </c>
      <c r="J27" t="s">
        <v>152</v>
      </c>
      <c r="K27">
        <v>7</v>
      </c>
      <c r="L27">
        <v>4.2</v>
      </c>
      <c r="M27" s="164" t="s">
        <v>182</v>
      </c>
      <c r="R27" t="s">
        <v>152</v>
      </c>
      <c r="S27">
        <v>14</v>
      </c>
      <c r="T27">
        <v>4.4000000000000004</v>
      </c>
      <c r="U27" s="164" t="s">
        <v>182</v>
      </c>
    </row>
    <row r="28" spans="2:24" ht="19.5" customHeight="1">
      <c r="B28" t="s">
        <v>153</v>
      </c>
      <c r="C28">
        <v>10</v>
      </c>
      <c r="D28">
        <v>3.9</v>
      </c>
      <c r="E28" s="164" t="s">
        <v>182</v>
      </c>
      <c r="J28" t="s">
        <v>153</v>
      </c>
      <c r="K28">
        <v>6</v>
      </c>
      <c r="L28">
        <v>4.0999999999999996</v>
      </c>
      <c r="M28" s="164" t="s">
        <v>182</v>
      </c>
      <c r="R28" t="s">
        <v>153</v>
      </c>
      <c r="S28">
        <v>13</v>
      </c>
      <c r="T28">
        <v>4.2</v>
      </c>
      <c r="U28" s="164" t="s">
        <v>182</v>
      </c>
    </row>
    <row r="30" spans="2:24" ht="19.5" customHeight="1">
      <c r="B30" t="s">
        <v>157</v>
      </c>
      <c r="J30" t="s">
        <v>158</v>
      </c>
      <c r="R30" t="s">
        <v>159</v>
      </c>
    </row>
    <row r="31" spans="2:24" ht="19.5" customHeight="1">
      <c r="B31" t="s">
        <v>137</v>
      </c>
      <c r="C31" t="s">
        <v>0</v>
      </c>
      <c r="D31" t="s">
        <v>160</v>
      </c>
      <c r="E31" t="s">
        <v>161</v>
      </c>
      <c r="F31" t="s">
        <v>73</v>
      </c>
      <c r="G31" t="s">
        <v>162</v>
      </c>
      <c r="H31" t="s">
        <v>180</v>
      </c>
      <c r="J31" t="s">
        <v>70</v>
      </c>
      <c r="K31" t="s">
        <v>0</v>
      </c>
      <c r="L31" t="s">
        <v>160</v>
      </c>
      <c r="M31" t="s">
        <v>161</v>
      </c>
      <c r="N31" t="s">
        <v>73</v>
      </c>
      <c r="O31" t="s">
        <v>162</v>
      </c>
      <c r="P31" s="169" t="s">
        <v>180</v>
      </c>
      <c r="R31" t="s">
        <v>70</v>
      </c>
      <c r="S31" t="s">
        <v>0</v>
      </c>
      <c r="T31" t="s">
        <v>160</v>
      </c>
      <c r="U31" t="s">
        <v>161</v>
      </c>
      <c r="V31" t="s">
        <v>73</v>
      </c>
      <c r="W31" t="s">
        <v>162</v>
      </c>
      <c r="X31" s="169" t="s">
        <v>180</v>
      </c>
    </row>
    <row r="32" spans="2:24" ht="19.5" customHeight="1">
      <c r="B32" t="s">
        <v>174</v>
      </c>
      <c r="C32">
        <v>100</v>
      </c>
      <c r="D32">
        <v>85</v>
      </c>
      <c r="E32" s="168">
        <f>D32/C32</f>
        <v>0.85</v>
      </c>
      <c r="F32" s="168">
        <v>0.9</v>
      </c>
      <c r="G32" s="163">
        <v>0.91</v>
      </c>
      <c r="H32" s="164" t="s">
        <v>181</v>
      </c>
      <c r="I32" s="163"/>
      <c r="J32" s="165" t="s">
        <v>168</v>
      </c>
      <c r="K32">
        <v>100</v>
      </c>
      <c r="L32">
        <v>85</v>
      </c>
      <c r="M32" s="168">
        <f>L32/K32</f>
        <v>0.85</v>
      </c>
      <c r="N32" s="168">
        <v>0.9</v>
      </c>
      <c r="O32" s="163">
        <v>0.91</v>
      </c>
      <c r="P32" s="175" t="s">
        <v>181</v>
      </c>
      <c r="R32" s="165" t="s">
        <v>168</v>
      </c>
      <c r="S32">
        <v>100</v>
      </c>
      <c r="T32">
        <v>85</v>
      </c>
      <c r="U32" s="168">
        <f>T32/S32</f>
        <v>0.85</v>
      </c>
      <c r="V32" s="168">
        <v>0.9</v>
      </c>
      <c r="W32" s="163">
        <v>0.86</v>
      </c>
      <c r="X32" s="175" t="s">
        <v>181</v>
      </c>
    </row>
    <row r="33" spans="2:24" ht="19.5" customHeight="1">
      <c r="B33" t="s">
        <v>175</v>
      </c>
      <c r="C33">
        <v>100</v>
      </c>
      <c r="D33">
        <v>95</v>
      </c>
      <c r="E33" s="168">
        <f t="shared" ref="E33:E37" si="6">D33/C33</f>
        <v>0.95</v>
      </c>
      <c r="F33" s="168">
        <v>0.85</v>
      </c>
      <c r="G33" s="163">
        <v>0.86</v>
      </c>
      <c r="H33" s="164" t="s">
        <v>181</v>
      </c>
      <c r="I33" s="163"/>
      <c r="J33" s="165" t="s">
        <v>169</v>
      </c>
      <c r="K33">
        <v>100</v>
      </c>
      <c r="L33">
        <v>95</v>
      </c>
      <c r="M33" s="168">
        <f t="shared" ref="M33:M43" si="7">L33/K33</f>
        <v>0.95</v>
      </c>
      <c r="N33" s="168">
        <v>0.85</v>
      </c>
      <c r="O33" s="163">
        <v>0.86</v>
      </c>
      <c r="P33" s="178" t="s">
        <v>181</v>
      </c>
      <c r="R33" s="165" t="s">
        <v>169</v>
      </c>
      <c r="S33">
        <v>100</v>
      </c>
      <c r="T33">
        <v>95</v>
      </c>
      <c r="U33" s="168">
        <f t="shared" ref="U33:U39" si="8">T33/S33</f>
        <v>0.95</v>
      </c>
      <c r="V33" s="168">
        <v>0.85</v>
      </c>
      <c r="W33" s="163">
        <v>0.77</v>
      </c>
      <c r="X33" s="178" t="s">
        <v>181</v>
      </c>
    </row>
    <row r="34" spans="2:24" ht="19.5" customHeight="1">
      <c r="B34" t="s">
        <v>176</v>
      </c>
      <c r="C34">
        <v>100</v>
      </c>
      <c r="D34">
        <v>90</v>
      </c>
      <c r="E34" s="168">
        <f t="shared" si="6"/>
        <v>0.9</v>
      </c>
      <c r="F34" s="168">
        <v>0.76</v>
      </c>
      <c r="G34" s="163">
        <v>0.77</v>
      </c>
      <c r="H34" s="164" t="s">
        <v>181</v>
      </c>
      <c r="I34" s="163"/>
      <c r="J34" s="165" t="s">
        <v>170</v>
      </c>
      <c r="K34">
        <v>100</v>
      </c>
      <c r="L34">
        <v>90</v>
      </c>
      <c r="M34" s="168">
        <f t="shared" si="7"/>
        <v>0.9</v>
      </c>
      <c r="N34" s="168">
        <v>0.76</v>
      </c>
      <c r="O34" s="163">
        <v>0.77</v>
      </c>
      <c r="P34" s="175" t="s">
        <v>181</v>
      </c>
      <c r="R34" s="165" t="s">
        <v>170</v>
      </c>
      <c r="S34">
        <v>100</v>
      </c>
      <c r="T34">
        <v>90</v>
      </c>
      <c r="U34" s="168">
        <f t="shared" si="8"/>
        <v>0.9</v>
      </c>
      <c r="V34" s="168">
        <v>0.76</v>
      </c>
      <c r="W34" s="163">
        <v>0.99</v>
      </c>
      <c r="X34" s="175" t="s">
        <v>181</v>
      </c>
    </row>
    <row r="35" spans="2:24" ht="19.5" customHeight="1">
      <c r="B35" t="s">
        <v>177</v>
      </c>
      <c r="C35">
        <v>100</v>
      </c>
      <c r="D35">
        <v>89</v>
      </c>
      <c r="E35" s="168">
        <f t="shared" si="6"/>
        <v>0.89</v>
      </c>
      <c r="F35" s="168">
        <v>1</v>
      </c>
      <c r="G35" s="163">
        <v>0.99</v>
      </c>
      <c r="H35" s="164" t="s">
        <v>181</v>
      </c>
      <c r="I35" s="163"/>
      <c r="J35" s="165" t="s">
        <v>171</v>
      </c>
      <c r="K35">
        <v>100</v>
      </c>
      <c r="L35">
        <v>89</v>
      </c>
      <c r="M35" s="168">
        <f t="shared" si="7"/>
        <v>0.89</v>
      </c>
      <c r="N35" s="168">
        <v>1</v>
      </c>
      <c r="O35" s="163">
        <v>0.99</v>
      </c>
      <c r="P35" s="178" t="s">
        <v>181</v>
      </c>
      <c r="R35" s="165" t="s">
        <v>171</v>
      </c>
      <c r="S35">
        <v>100</v>
      </c>
      <c r="T35">
        <v>89</v>
      </c>
      <c r="U35" s="168">
        <f t="shared" si="8"/>
        <v>0.89</v>
      </c>
      <c r="V35" s="168">
        <v>1</v>
      </c>
      <c r="W35" s="163">
        <v>0.85</v>
      </c>
      <c r="X35" s="178" t="s">
        <v>181</v>
      </c>
    </row>
    <row r="36" spans="2:24" ht="19.5" customHeight="1">
      <c r="B36" t="s">
        <v>178</v>
      </c>
      <c r="C36">
        <v>100</v>
      </c>
      <c r="D36">
        <v>98</v>
      </c>
      <c r="E36" s="168">
        <f t="shared" si="6"/>
        <v>0.98</v>
      </c>
      <c r="F36" s="168">
        <v>1.2</v>
      </c>
      <c r="G36" s="163">
        <v>0.85</v>
      </c>
      <c r="H36" s="164" t="s">
        <v>181</v>
      </c>
      <c r="I36" s="163"/>
      <c r="J36" s="165" t="s">
        <v>172</v>
      </c>
      <c r="K36">
        <v>100</v>
      </c>
      <c r="L36">
        <v>98</v>
      </c>
      <c r="M36" s="168">
        <f t="shared" si="7"/>
        <v>0.98</v>
      </c>
      <c r="N36" s="168">
        <v>1.2</v>
      </c>
      <c r="O36" s="163">
        <v>0.85</v>
      </c>
      <c r="P36" s="175" t="s">
        <v>181</v>
      </c>
      <c r="R36" s="179" t="s">
        <v>168</v>
      </c>
      <c r="S36" s="170">
        <v>100</v>
      </c>
      <c r="T36" s="170">
        <v>87</v>
      </c>
      <c r="U36" s="173">
        <f t="shared" si="8"/>
        <v>0.87</v>
      </c>
      <c r="V36" s="173">
        <v>0.91</v>
      </c>
      <c r="W36" s="174">
        <v>0.9</v>
      </c>
      <c r="X36" s="175" t="s">
        <v>182</v>
      </c>
    </row>
    <row r="37" spans="2:24" ht="19.5" customHeight="1">
      <c r="B37" t="s">
        <v>179</v>
      </c>
      <c r="C37">
        <v>100</v>
      </c>
      <c r="D37">
        <v>100</v>
      </c>
      <c r="E37" s="168">
        <f t="shared" si="6"/>
        <v>1</v>
      </c>
      <c r="F37" s="168">
        <v>0.75</v>
      </c>
      <c r="G37" s="163">
        <v>1</v>
      </c>
      <c r="H37" s="164" t="s">
        <v>181</v>
      </c>
      <c r="I37" s="163"/>
      <c r="J37" s="165" t="s">
        <v>173</v>
      </c>
      <c r="K37">
        <v>100</v>
      </c>
      <c r="L37">
        <v>100</v>
      </c>
      <c r="M37" s="168">
        <f t="shared" si="7"/>
        <v>1</v>
      </c>
      <c r="N37" s="168">
        <v>0.75</v>
      </c>
      <c r="O37" s="163">
        <v>1</v>
      </c>
      <c r="P37" s="178" t="s">
        <v>181</v>
      </c>
      <c r="R37" s="165" t="s">
        <v>169</v>
      </c>
      <c r="S37" s="171">
        <v>100</v>
      </c>
      <c r="T37" s="171">
        <v>94</v>
      </c>
      <c r="U37" s="176">
        <f t="shared" si="8"/>
        <v>0.94</v>
      </c>
      <c r="V37" s="176">
        <v>0.84</v>
      </c>
      <c r="W37" s="177">
        <v>0.87</v>
      </c>
      <c r="X37" s="178" t="s">
        <v>182</v>
      </c>
    </row>
    <row r="38" spans="2:24" ht="19.5" customHeight="1">
      <c r="B38" t="s">
        <v>174</v>
      </c>
      <c r="C38">
        <v>100</v>
      </c>
      <c r="D38">
        <v>87</v>
      </c>
      <c r="E38" s="168">
        <f t="shared" ref="E38:E43" si="9">D38/C38</f>
        <v>0.87</v>
      </c>
      <c r="F38" s="168">
        <v>0.91</v>
      </c>
      <c r="G38" s="163">
        <v>0.9</v>
      </c>
      <c r="H38" s="164" t="s">
        <v>182</v>
      </c>
      <c r="I38" s="163"/>
      <c r="J38" s="179" t="s">
        <v>168</v>
      </c>
      <c r="K38" s="170">
        <v>100</v>
      </c>
      <c r="L38" s="170">
        <v>87</v>
      </c>
      <c r="M38" s="173">
        <f t="shared" si="7"/>
        <v>0.87</v>
      </c>
      <c r="N38" s="173">
        <v>0.91</v>
      </c>
      <c r="O38" s="174">
        <v>0.9</v>
      </c>
      <c r="P38" s="175" t="s">
        <v>182</v>
      </c>
      <c r="R38" s="179" t="s">
        <v>170</v>
      </c>
      <c r="S38" s="170">
        <v>100</v>
      </c>
      <c r="T38" s="170">
        <v>93</v>
      </c>
      <c r="U38" s="173">
        <f t="shared" si="8"/>
        <v>0.93</v>
      </c>
      <c r="V38" s="173">
        <v>0.77</v>
      </c>
      <c r="W38" s="174">
        <v>0.76</v>
      </c>
      <c r="X38" s="175" t="s">
        <v>182</v>
      </c>
    </row>
    <row r="39" spans="2:24" ht="19.5" customHeight="1">
      <c r="B39" t="s">
        <v>175</v>
      </c>
      <c r="C39">
        <v>100</v>
      </c>
      <c r="D39">
        <v>94</v>
      </c>
      <c r="E39" s="168">
        <f t="shared" si="9"/>
        <v>0.94</v>
      </c>
      <c r="F39" s="168">
        <v>0.84</v>
      </c>
      <c r="G39" s="163">
        <v>0.87</v>
      </c>
      <c r="H39" s="164" t="s">
        <v>182</v>
      </c>
      <c r="I39" s="163"/>
      <c r="J39" s="165" t="s">
        <v>169</v>
      </c>
      <c r="K39" s="171">
        <v>100</v>
      </c>
      <c r="L39" s="171">
        <v>94</v>
      </c>
      <c r="M39" s="176">
        <f t="shared" si="7"/>
        <v>0.94</v>
      </c>
      <c r="N39" s="176">
        <v>0.84</v>
      </c>
      <c r="O39" s="177">
        <v>0.87</v>
      </c>
      <c r="P39" s="178" t="s">
        <v>182</v>
      </c>
      <c r="R39" s="166" t="s">
        <v>171</v>
      </c>
      <c r="S39" s="198">
        <v>100</v>
      </c>
      <c r="T39" s="198">
        <v>91</v>
      </c>
      <c r="U39" s="201">
        <f t="shared" si="8"/>
        <v>0.91</v>
      </c>
      <c r="V39" s="201">
        <v>0.99</v>
      </c>
      <c r="W39" s="202">
        <v>1</v>
      </c>
      <c r="X39" s="180" t="s">
        <v>182</v>
      </c>
    </row>
    <row r="40" spans="2:24" ht="19.5" customHeight="1">
      <c r="B40" t="s">
        <v>176</v>
      </c>
      <c r="C40">
        <v>100</v>
      </c>
      <c r="D40">
        <v>93</v>
      </c>
      <c r="E40" s="168">
        <f t="shared" si="9"/>
        <v>0.93</v>
      </c>
      <c r="F40" s="168">
        <v>0.77</v>
      </c>
      <c r="G40" s="163">
        <v>0.76</v>
      </c>
      <c r="H40" s="164" t="s">
        <v>182</v>
      </c>
      <c r="I40" s="163"/>
      <c r="J40" s="179" t="s">
        <v>170</v>
      </c>
      <c r="K40" s="170">
        <v>100</v>
      </c>
      <c r="L40" s="170">
        <v>93</v>
      </c>
      <c r="M40" s="173">
        <f t="shared" si="7"/>
        <v>0.93</v>
      </c>
      <c r="N40" s="173">
        <v>0.77</v>
      </c>
      <c r="O40" s="174">
        <v>0.76</v>
      </c>
      <c r="P40" s="175" t="s">
        <v>182</v>
      </c>
    </row>
    <row r="41" spans="2:24" ht="19.5" customHeight="1">
      <c r="B41" t="s">
        <v>177</v>
      </c>
      <c r="C41">
        <v>100</v>
      </c>
      <c r="D41">
        <v>91</v>
      </c>
      <c r="E41" s="168">
        <f t="shared" si="9"/>
        <v>0.91</v>
      </c>
      <c r="F41" s="168">
        <v>0.99</v>
      </c>
      <c r="G41" s="163">
        <v>1</v>
      </c>
      <c r="H41" s="164" t="s">
        <v>182</v>
      </c>
      <c r="I41" s="163"/>
      <c r="J41" s="165" t="s">
        <v>171</v>
      </c>
      <c r="K41" s="171">
        <v>100</v>
      </c>
      <c r="L41" s="171">
        <v>91</v>
      </c>
      <c r="M41" s="176">
        <f t="shared" si="7"/>
        <v>0.91</v>
      </c>
      <c r="N41" s="176">
        <v>0.99</v>
      </c>
      <c r="O41" s="177">
        <v>1</v>
      </c>
      <c r="P41" s="178" t="s">
        <v>182</v>
      </c>
    </row>
    <row r="42" spans="2:24" ht="19.5" customHeight="1">
      <c r="B42" t="s">
        <v>178</v>
      </c>
      <c r="C42">
        <v>100</v>
      </c>
      <c r="D42">
        <v>100</v>
      </c>
      <c r="E42" s="168">
        <f t="shared" si="9"/>
        <v>1</v>
      </c>
      <c r="F42" s="168">
        <v>0.99</v>
      </c>
      <c r="G42" s="163">
        <v>0.84</v>
      </c>
      <c r="H42" s="164" t="s">
        <v>182</v>
      </c>
      <c r="I42" s="163"/>
      <c r="J42" s="179" t="s">
        <v>172</v>
      </c>
      <c r="K42" s="170">
        <v>100</v>
      </c>
      <c r="L42" s="170">
        <v>100</v>
      </c>
      <c r="M42" s="173">
        <f t="shared" si="7"/>
        <v>1</v>
      </c>
      <c r="N42" s="173">
        <v>0.99</v>
      </c>
      <c r="O42" s="174">
        <v>0.84</v>
      </c>
      <c r="P42" s="175" t="s">
        <v>182</v>
      </c>
    </row>
    <row r="43" spans="2:24" ht="19.5" customHeight="1">
      <c r="B43" t="s">
        <v>179</v>
      </c>
      <c r="C43">
        <v>100</v>
      </c>
      <c r="D43">
        <v>95</v>
      </c>
      <c r="E43" s="168">
        <f t="shared" si="9"/>
        <v>0.95</v>
      </c>
      <c r="F43" s="168">
        <v>0.74</v>
      </c>
      <c r="G43" s="163">
        <v>0.99</v>
      </c>
      <c r="H43" s="164" t="s">
        <v>182</v>
      </c>
      <c r="I43" s="163"/>
      <c r="J43" s="166" t="s">
        <v>173</v>
      </c>
      <c r="K43" s="198">
        <v>100</v>
      </c>
      <c r="L43" s="198">
        <v>95</v>
      </c>
      <c r="M43" s="201">
        <f t="shared" si="7"/>
        <v>0.95</v>
      </c>
      <c r="N43" s="201">
        <v>0.74</v>
      </c>
      <c r="O43" s="202">
        <v>0.99</v>
      </c>
      <c r="P43" s="178" t="s">
        <v>182</v>
      </c>
    </row>
    <row r="46" spans="2:24" ht="19.5" customHeight="1">
      <c r="B46" t="s">
        <v>163</v>
      </c>
      <c r="J46" t="s">
        <v>166</v>
      </c>
      <c r="R46" t="s">
        <v>167</v>
      </c>
    </row>
    <row r="47" spans="2:24" ht="19.5" customHeight="1">
      <c r="B47" t="s">
        <v>137</v>
      </c>
      <c r="C47" t="s">
        <v>183</v>
      </c>
      <c r="D47" t="s">
        <v>184</v>
      </c>
      <c r="E47" t="s">
        <v>164</v>
      </c>
      <c r="F47" t="s">
        <v>165</v>
      </c>
      <c r="G47" s="169" t="s">
        <v>180</v>
      </c>
      <c r="J47" t="s">
        <v>70</v>
      </c>
      <c r="K47" t="s">
        <v>183</v>
      </c>
      <c r="L47" t="s">
        <v>184</v>
      </c>
      <c r="M47" t="s">
        <v>164</v>
      </c>
      <c r="N47" t="s">
        <v>165</v>
      </c>
      <c r="O47" s="169" t="s">
        <v>180</v>
      </c>
      <c r="R47" t="s">
        <v>70</v>
      </c>
      <c r="S47" t="s">
        <v>183</v>
      </c>
      <c r="T47" t="s">
        <v>184</v>
      </c>
      <c r="U47" t="s">
        <v>164</v>
      </c>
      <c r="V47" t="s">
        <v>165</v>
      </c>
      <c r="W47" s="169" t="s">
        <v>180</v>
      </c>
    </row>
    <row r="48" spans="2:24" ht="19.5" customHeight="1">
      <c r="B48" t="s">
        <v>174</v>
      </c>
      <c r="C48">
        <v>48</v>
      </c>
      <c r="D48">
        <v>50</v>
      </c>
      <c r="E48" s="163">
        <v>0.9</v>
      </c>
      <c r="F48" s="163">
        <v>0.05</v>
      </c>
      <c r="G48" s="175" t="s">
        <v>181</v>
      </c>
      <c r="J48" s="165" t="s">
        <v>168</v>
      </c>
      <c r="K48">
        <v>48</v>
      </c>
      <c r="L48">
        <v>50</v>
      </c>
      <c r="M48" s="163">
        <v>0.9</v>
      </c>
      <c r="N48" s="163">
        <v>0.05</v>
      </c>
      <c r="O48" s="175" t="s">
        <v>181</v>
      </c>
      <c r="R48" s="165" t="s">
        <v>168</v>
      </c>
      <c r="S48">
        <v>48</v>
      </c>
      <c r="T48">
        <v>50</v>
      </c>
      <c r="U48" s="163">
        <v>0.9</v>
      </c>
      <c r="V48" s="163">
        <v>0.05</v>
      </c>
      <c r="W48" s="175" t="s">
        <v>181</v>
      </c>
    </row>
    <row r="49" spans="2:23" ht="19.5" customHeight="1">
      <c r="B49" t="s">
        <v>175</v>
      </c>
      <c r="C49">
        <v>35</v>
      </c>
      <c r="D49">
        <v>35</v>
      </c>
      <c r="E49" s="163">
        <v>0.85</v>
      </c>
      <c r="F49" s="163">
        <v>0.03</v>
      </c>
      <c r="G49" s="178" t="s">
        <v>181</v>
      </c>
      <c r="J49" s="165" t="s">
        <v>169</v>
      </c>
      <c r="K49">
        <v>35</v>
      </c>
      <c r="L49">
        <v>35</v>
      </c>
      <c r="M49" s="163">
        <v>0.85</v>
      </c>
      <c r="N49" s="163">
        <v>0.03</v>
      </c>
      <c r="O49" s="178" t="s">
        <v>181</v>
      </c>
      <c r="R49" s="165" t="s">
        <v>169</v>
      </c>
      <c r="S49">
        <v>35</v>
      </c>
      <c r="T49">
        <v>35</v>
      </c>
      <c r="U49" s="163">
        <v>0.85</v>
      </c>
      <c r="V49" s="163">
        <v>0.03</v>
      </c>
      <c r="W49" s="178" t="s">
        <v>181</v>
      </c>
    </row>
    <row r="50" spans="2:23" ht="19.5" customHeight="1">
      <c r="B50" t="s">
        <v>176</v>
      </c>
      <c r="C50">
        <v>20</v>
      </c>
      <c r="D50">
        <v>21</v>
      </c>
      <c r="E50" s="163">
        <v>1</v>
      </c>
      <c r="F50" s="163">
        <v>0.02</v>
      </c>
      <c r="G50" s="175" t="s">
        <v>181</v>
      </c>
      <c r="J50" s="165" t="s">
        <v>170</v>
      </c>
      <c r="K50">
        <v>20</v>
      </c>
      <c r="L50">
        <v>21</v>
      </c>
      <c r="M50" s="163">
        <v>1</v>
      </c>
      <c r="N50" s="163">
        <v>0.02</v>
      </c>
      <c r="O50" s="175" t="s">
        <v>181</v>
      </c>
      <c r="R50" s="165" t="s">
        <v>170</v>
      </c>
      <c r="S50">
        <v>20</v>
      </c>
      <c r="T50">
        <v>21</v>
      </c>
      <c r="U50" s="163">
        <v>1</v>
      </c>
      <c r="V50" s="163">
        <v>0.02</v>
      </c>
      <c r="W50" s="175" t="s">
        <v>181</v>
      </c>
    </row>
    <row r="51" spans="2:23" ht="19.5" customHeight="1">
      <c r="B51" t="s">
        <v>177</v>
      </c>
      <c r="C51">
        <v>40</v>
      </c>
      <c r="D51">
        <v>40</v>
      </c>
      <c r="E51" s="163">
        <v>1</v>
      </c>
      <c r="F51" s="163">
        <v>0.05</v>
      </c>
      <c r="G51" s="178" t="s">
        <v>181</v>
      </c>
      <c r="J51" s="165" t="s">
        <v>171</v>
      </c>
      <c r="K51">
        <v>40</v>
      </c>
      <c r="L51">
        <v>40</v>
      </c>
      <c r="M51" s="163">
        <v>1</v>
      </c>
      <c r="N51" s="163">
        <v>0.05</v>
      </c>
      <c r="O51" s="178" t="s">
        <v>181</v>
      </c>
      <c r="R51" s="165" t="s">
        <v>171</v>
      </c>
      <c r="S51">
        <v>40</v>
      </c>
      <c r="T51">
        <v>40</v>
      </c>
      <c r="U51" s="163">
        <v>1</v>
      </c>
      <c r="V51" s="163">
        <v>0.05</v>
      </c>
      <c r="W51" s="178" t="s">
        <v>181</v>
      </c>
    </row>
    <row r="52" spans="2:23" ht="19.5" customHeight="1">
      <c r="B52" t="s">
        <v>178</v>
      </c>
      <c r="C52">
        <v>25</v>
      </c>
      <c r="D52">
        <v>35</v>
      </c>
      <c r="E52" s="163">
        <v>0.75</v>
      </c>
      <c r="F52" s="163">
        <v>0.1</v>
      </c>
      <c r="G52" s="175" t="s">
        <v>181</v>
      </c>
      <c r="J52" s="165" t="s">
        <v>172</v>
      </c>
      <c r="K52">
        <v>25</v>
      </c>
      <c r="L52">
        <v>35</v>
      </c>
      <c r="M52" s="163">
        <v>0.75</v>
      </c>
      <c r="N52" s="163">
        <v>0.1</v>
      </c>
      <c r="O52" s="175" t="s">
        <v>181</v>
      </c>
      <c r="R52" s="165" t="s">
        <v>168</v>
      </c>
      <c r="S52" s="167">
        <v>47</v>
      </c>
      <c r="T52">
        <v>50</v>
      </c>
      <c r="U52" s="163">
        <v>0.88</v>
      </c>
      <c r="V52" s="163">
        <v>7.0000000000000007E-2</v>
      </c>
      <c r="W52" s="175" t="s">
        <v>182</v>
      </c>
    </row>
    <row r="53" spans="2:23" ht="19.5" customHeight="1">
      <c r="B53" t="s">
        <v>179</v>
      </c>
      <c r="C53">
        <v>20</v>
      </c>
      <c r="D53">
        <v>20</v>
      </c>
      <c r="E53" s="163">
        <v>1</v>
      </c>
      <c r="F53" s="163">
        <v>7.0000000000000007E-2</v>
      </c>
      <c r="G53" s="178" t="s">
        <v>181</v>
      </c>
      <c r="J53" s="165" t="s">
        <v>173</v>
      </c>
      <c r="K53">
        <v>20</v>
      </c>
      <c r="L53">
        <v>20</v>
      </c>
      <c r="M53" s="163">
        <v>1</v>
      </c>
      <c r="N53" s="163">
        <v>7.0000000000000007E-2</v>
      </c>
      <c r="O53" s="178" t="s">
        <v>181</v>
      </c>
      <c r="R53" s="165" t="s">
        <v>169</v>
      </c>
      <c r="S53" s="167">
        <v>34</v>
      </c>
      <c r="T53">
        <v>35</v>
      </c>
      <c r="U53" s="163">
        <v>0.87</v>
      </c>
      <c r="V53" s="163">
        <v>0.05</v>
      </c>
      <c r="W53" s="178" t="s">
        <v>182</v>
      </c>
    </row>
    <row r="54" spans="2:23" ht="19.5" customHeight="1">
      <c r="B54" t="s">
        <v>174</v>
      </c>
      <c r="C54">
        <v>47</v>
      </c>
      <c r="D54">
        <v>50</v>
      </c>
      <c r="E54" s="163">
        <v>0.88</v>
      </c>
      <c r="F54" s="163">
        <v>7.0000000000000007E-2</v>
      </c>
      <c r="G54" s="175" t="s">
        <v>182</v>
      </c>
      <c r="J54" s="165" t="s">
        <v>168</v>
      </c>
      <c r="K54">
        <v>47</v>
      </c>
      <c r="L54">
        <v>50</v>
      </c>
      <c r="M54" s="163">
        <v>0.88</v>
      </c>
      <c r="N54" s="163">
        <v>7.0000000000000007E-2</v>
      </c>
      <c r="O54" s="175" t="s">
        <v>182</v>
      </c>
      <c r="R54" s="165" t="s">
        <v>170</v>
      </c>
      <c r="S54" s="167">
        <v>21</v>
      </c>
      <c r="T54">
        <v>21</v>
      </c>
      <c r="U54" s="163">
        <v>1</v>
      </c>
      <c r="V54" s="163">
        <v>0.02</v>
      </c>
      <c r="W54" s="175" t="s">
        <v>182</v>
      </c>
    </row>
    <row r="55" spans="2:23" ht="19.5" customHeight="1">
      <c r="B55" t="s">
        <v>175</v>
      </c>
      <c r="C55">
        <v>34</v>
      </c>
      <c r="D55">
        <v>35</v>
      </c>
      <c r="E55" s="163">
        <v>0.87</v>
      </c>
      <c r="F55" s="163">
        <v>0.05</v>
      </c>
      <c r="G55" s="178" t="s">
        <v>182</v>
      </c>
      <c r="J55" s="165" t="s">
        <v>169</v>
      </c>
      <c r="K55">
        <v>34</v>
      </c>
      <c r="L55">
        <v>35</v>
      </c>
      <c r="M55" s="163">
        <v>0.87</v>
      </c>
      <c r="N55" s="163">
        <v>0.05</v>
      </c>
      <c r="O55" s="178" t="s">
        <v>182</v>
      </c>
      <c r="R55" s="166" t="s">
        <v>171</v>
      </c>
      <c r="S55" s="167">
        <v>38</v>
      </c>
      <c r="T55">
        <v>40</v>
      </c>
      <c r="U55" s="163">
        <v>0.98</v>
      </c>
      <c r="V55" s="163">
        <v>0.08</v>
      </c>
      <c r="W55" s="180" t="s">
        <v>182</v>
      </c>
    </row>
    <row r="56" spans="2:23" ht="19.5" customHeight="1">
      <c r="B56" t="s">
        <v>176</v>
      </c>
      <c r="C56">
        <v>21</v>
      </c>
      <c r="D56">
        <v>21</v>
      </c>
      <c r="E56" s="163">
        <v>1</v>
      </c>
      <c r="F56" s="163">
        <v>0.02</v>
      </c>
      <c r="G56" s="175" t="s">
        <v>182</v>
      </c>
      <c r="J56" s="165" t="s">
        <v>170</v>
      </c>
      <c r="K56">
        <v>21</v>
      </c>
      <c r="L56">
        <v>21</v>
      </c>
      <c r="M56" s="163">
        <v>1</v>
      </c>
      <c r="N56" s="163">
        <v>0.02</v>
      </c>
      <c r="O56" s="175" t="s">
        <v>182</v>
      </c>
    </row>
    <row r="57" spans="2:23" ht="19.5" customHeight="1">
      <c r="B57" t="s">
        <v>177</v>
      </c>
      <c r="C57">
        <v>38</v>
      </c>
      <c r="D57">
        <v>40</v>
      </c>
      <c r="E57" s="163">
        <v>0.98</v>
      </c>
      <c r="F57" s="163">
        <v>0.08</v>
      </c>
      <c r="G57" s="178" t="s">
        <v>182</v>
      </c>
      <c r="J57" s="165" t="s">
        <v>171</v>
      </c>
      <c r="K57">
        <v>38</v>
      </c>
      <c r="L57">
        <v>40</v>
      </c>
      <c r="M57" s="163">
        <v>0.98</v>
      </c>
      <c r="N57" s="163">
        <v>0.08</v>
      </c>
      <c r="O57" s="178" t="s">
        <v>182</v>
      </c>
    </row>
    <row r="58" spans="2:23" ht="19.5" customHeight="1">
      <c r="B58" t="s">
        <v>178</v>
      </c>
      <c r="C58">
        <v>28</v>
      </c>
      <c r="D58">
        <v>35</v>
      </c>
      <c r="E58" s="163">
        <v>0.89</v>
      </c>
      <c r="F58" s="163">
        <v>0.05</v>
      </c>
      <c r="G58" s="175" t="s">
        <v>182</v>
      </c>
      <c r="J58" s="165" t="s">
        <v>172</v>
      </c>
      <c r="K58">
        <v>28</v>
      </c>
      <c r="L58">
        <v>35</v>
      </c>
      <c r="M58" s="163">
        <v>0.89</v>
      </c>
      <c r="N58" s="163">
        <v>0.05</v>
      </c>
      <c r="O58" s="175" t="s">
        <v>182</v>
      </c>
    </row>
    <row r="59" spans="2:23" ht="19.5" customHeight="1">
      <c r="B59" t="s">
        <v>179</v>
      </c>
      <c r="C59">
        <v>20</v>
      </c>
      <c r="D59">
        <v>20</v>
      </c>
      <c r="E59" s="163">
        <v>1</v>
      </c>
      <c r="F59" s="163">
        <v>0.03</v>
      </c>
      <c r="G59" s="178" t="s">
        <v>182</v>
      </c>
      <c r="J59" s="165" t="s">
        <v>173</v>
      </c>
      <c r="K59">
        <v>20</v>
      </c>
      <c r="L59">
        <v>20</v>
      </c>
      <c r="M59" s="163">
        <v>1</v>
      </c>
      <c r="N59" s="163">
        <v>0.03</v>
      </c>
      <c r="O59" s="178" t="s">
        <v>182</v>
      </c>
    </row>
    <row r="62" spans="2:23" ht="19.5" customHeight="1">
      <c r="B62" t="s">
        <v>185</v>
      </c>
      <c r="J62" t="s">
        <v>193</v>
      </c>
    </row>
    <row r="63" spans="2:23" ht="19.5" customHeight="1">
      <c r="B63" t="s">
        <v>186</v>
      </c>
      <c r="C63" t="s">
        <v>138</v>
      </c>
      <c r="D63" t="s">
        <v>139</v>
      </c>
      <c r="E63" t="s">
        <v>140</v>
      </c>
      <c r="F63" t="s">
        <v>141</v>
      </c>
      <c r="G63" t="s">
        <v>142</v>
      </c>
      <c r="H63" t="s">
        <v>180</v>
      </c>
      <c r="J63" s="192" t="s">
        <v>186</v>
      </c>
      <c r="K63" t="s">
        <v>183</v>
      </c>
      <c r="L63" t="s">
        <v>184</v>
      </c>
      <c r="M63" t="s">
        <v>164</v>
      </c>
      <c r="N63" t="s">
        <v>165</v>
      </c>
      <c r="O63" s="169" t="s">
        <v>180</v>
      </c>
    </row>
    <row r="64" spans="2:23" ht="19.5" customHeight="1">
      <c r="B64" t="s">
        <v>187</v>
      </c>
      <c r="C64">
        <f>SUM(C3:C8)</f>
        <v>600</v>
      </c>
      <c r="D64">
        <f>SUM(D3:D8)</f>
        <v>548</v>
      </c>
      <c r="E64" s="163">
        <f>AVERAGE(E3:E8)</f>
        <v>0.91333333333333322</v>
      </c>
      <c r="F64">
        <f>SUM(F3:F8)</f>
        <v>7300</v>
      </c>
      <c r="G64">
        <f>SUM(G3:G8)</f>
        <v>2650</v>
      </c>
      <c r="H64" s="164" t="str">
        <f>H3</f>
        <v>31/01/2025</v>
      </c>
      <c r="J64" s="194" t="s">
        <v>187</v>
      </c>
      <c r="K64">
        <f>SUM(C48:C53)</f>
        <v>188</v>
      </c>
      <c r="L64">
        <f>SUM(D48:D53)</f>
        <v>201</v>
      </c>
      <c r="M64" s="163">
        <f>AVERAGE(E48:E53)</f>
        <v>0.91666666666666663</v>
      </c>
      <c r="N64" s="163">
        <f>AVERAGE(F48:F53)</f>
        <v>5.3333333333333337E-2</v>
      </c>
    </row>
    <row r="65" spans="2:14" ht="19.5" customHeight="1">
      <c r="B65" t="s">
        <v>188</v>
      </c>
      <c r="C65">
        <f>SUM(K3:K8)</f>
        <v>480</v>
      </c>
      <c r="D65">
        <f>SUM(L3:L8)</f>
        <v>425</v>
      </c>
      <c r="E65" s="163">
        <f>AVERAGE(M3:M8)</f>
        <v>0.88541666666666663</v>
      </c>
      <c r="F65">
        <f>SUM(N3:N8)</f>
        <v>5200</v>
      </c>
      <c r="G65">
        <f>SUM(O3:O8)</f>
        <v>2850</v>
      </c>
      <c r="H65" s="164" t="str">
        <f>H64</f>
        <v>31/01/2025</v>
      </c>
      <c r="J65" s="196" t="s">
        <v>188</v>
      </c>
      <c r="K65">
        <f>SUM(K48:K53)</f>
        <v>188</v>
      </c>
      <c r="L65">
        <f>SUM(L48:L53)</f>
        <v>201</v>
      </c>
      <c r="M65" s="163">
        <f>AVERAGE(M48:M53)</f>
        <v>0.91666666666666663</v>
      </c>
      <c r="N65" s="163">
        <f>AVERAGE(N48:N53)</f>
        <v>5.3333333333333337E-2</v>
      </c>
    </row>
    <row r="66" spans="2:14" ht="19.5" customHeight="1">
      <c r="B66" t="s">
        <v>189</v>
      </c>
      <c r="C66">
        <f>SUM(S3:S6)</f>
        <v>600</v>
      </c>
      <c r="D66">
        <f>SUM(T3:T6)</f>
        <v>402</v>
      </c>
      <c r="E66" s="163">
        <f>AVERAGE(U3:U6)</f>
        <v>0.67</v>
      </c>
      <c r="F66">
        <f>SUM(V3:V6)</f>
        <v>4900</v>
      </c>
      <c r="G66">
        <f>SUM(W3:W6)</f>
        <v>1800</v>
      </c>
      <c r="H66" s="164" t="str">
        <f>H65</f>
        <v>31/01/2025</v>
      </c>
      <c r="J66" s="194" t="s">
        <v>189</v>
      </c>
      <c r="K66">
        <f>SUM(S48:S51)</f>
        <v>143</v>
      </c>
      <c r="L66">
        <f>SUM(T48:T51)</f>
        <v>146</v>
      </c>
      <c r="M66" s="163">
        <f>AVERAGE(U48:U51)</f>
        <v>0.9375</v>
      </c>
      <c r="N66" s="163">
        <f>AVERAGE(V48:V51)</f>
        <v>3.7500000000000006E-2</v>
      </c>
    </row>
    <row r="67" spans="2:14" ht="19.5" customHeight="1">
      <c r="B67" t="s">
        <v>187</v>
      </c>
      <c r="C67">
        <f>SUM(C9:C14)</f>
        <v>600</v>
      </c>
      <c r="D67">
        <f>SUM(D9:D14)</f>
        <v>566</v>
      </c>
      <c r="E67" s="163">
        <f>AVERAGE(E9:E14)</f>
        <v>0.94333333333333336</v>
      </c>
      <c r="F67">
        <f>SUM(F9:F14)</f>
        <v>7300</v>
      </c>
      <c r="G67">
        <f>SUM(G9:G14)</f>
        <v>2650</v>
      </c>
      <c r="H67" s="178" t="s">
        <v>182</v>
      </c>
      <c r="J67" s="196" t="s">
        <v>187</v>
      </c>
      <c r="K67">
        <f>SUM(C54:C59)</f>
        <v>188</v>
      </c>
      <c r="L67">
        <f>SUM(D54:D59)</f>
        <v>201</v>
      </c>
      <c r="M67" s="163">
        <f>AVERAGE(E54:E59)</f>
        <v>0.93666666666666665</v>
      </c>
      <c r="N67" s="163">
        <f>AVERAGE(F54:F59)</f>
        <v>5.000000000000001E-2</v>
      </c>
    </row>
    <row r="68" spans="2:14" ht="19.5" customHeight="1">
      <c r="B68" t="s">
        <v>188</v>
      </c>
      <c r="C68">
        <f>SUM(K9:K14)</f>
        <v>480</v>
      </c>
      <c r="D68">
        <f>SUM(L9:L14)</f>
        <v>406</v>
      </c>
      <c r="E68" s="163">
        <f>AVERAGE(M9:M14)</f>
        <v>0.84583333333333321</v>
      </c>
      <c r="F68">
        <f>SUM(N9:N14)</f>
        <v>5200</v>
      </c>
      <c r="G68">
        <f>SUM(O9:O14)</f>
        <v>2850</v>
      </c>
      <c r="H68" s="175" t="s">
        <v>182</v>
      </c>
      <c r="J68" s="194" t="s">
        <v>188</v>
      </c>
      <c r="K68">
        <f>SUM(K54:K59)</f>
        <v>188</v>
      </c>
      <c r="L68">
        <f>SUM(L54:L59)</f>
        <v>201</v>
      </c>
      <c r="M68" s="163">
        <f>AVERAGE(M54:M59)</f>
        <v>0.93666666666666665</v>
      </c>
      <c r="N68" s="163">
        <f>AVERAGE(N54:N59)</f>
        <v>5.000000000000001E-2</v>
      </c>
    </row>
    <row r="69" spans="2:14" ht="19.5" customHeight="1">
      <c r="B69" t="s">
        <v>189</v>
      </c>
      <c r="C69">
        <f>SUM(S7:S10)</f>
        <v>600</v>
      </c>
      <c r="D69">
        <f>SUM(T7:T10)</f>
        <v>402</v>
      </c>
      <c r="E69" s="168">
        <v>1.01</v>
      </c>
      <c r="F69">
        <f>SUM(T7:T10)</f>
        <v>402</v>
      </c>
      <c r="G69">
        <f>SUM(T7:T10)</f>
        <v>402</v>
      </c>
      <c r="H69" s="178" t="s">
        <v>182</v>
      </c>
      <c r="J69" s="196" t="s">
        <v>189</v>
      </c>
      <c r="K69">
        <f>SUM(S52:S55)</f>
        <v>140</v>
      </c>
      <c r="L69">
        <f>SUM(T52:T55)</f>
        <v>146</v>
      </c>
      <c r="M69" s="163">
        <f>AVERAGE(U52:U55)</f>
        <v>0.9325</v>
      </c>
      <c r="N69" s="163">
        <f>AVERAGE(V52:V55)</f>
        <v>5.5000000000000007E-2</v>
      </c>
    </row>
    <row r="72" spans="2:14" ht="19.5" customHeight="1">
      <c r="B72" t="s">
        <v>190</v>
      </c>
    </row>
    <row r="73" spans="2:14" ht="19.5" customHeight="1">
      <c r="B73" s="184" t="s">
        <v>186</v>
      </c>
      <c r="C73" s="184" t="s">
        <v>155</v>
      </c>
      <c r="D73" s="184" t="s">
        <v>156</v>
      </c>
      <c r="E73" s="184" t="s">
        <v>180</v>
      </c>
    </row>
    <row r="74" spans="2:14" ht="19.5" customHeight="1">
      <c r="B74" s="170" t="s">
        <v>187</v>
      </c>
      <c r="C74">
        <f>SUM(C19:C23)</f>
        <v>60</v>
      </c>
      <c r="D74" s="181">
        <f>AVERAGE(D19:D23)</f>
        <v>4.3599999999999994</v>
      </c>
      <c r="E74" s="182" t="s">
        <v>181</v>
      </c>
    </row>
    <row r="75" spans="2:14" ht="19.5" customHeight="1">
      <c r="B75" s="171" t="s">
        <v>188</v>
      </c>
      <c r="C75">
        <f>SUM(K19:K23)</f>
        <v>62</v>
      </c>
      <c r="D75" s="181">
        <f>AVERAGE(L19:L23)</f>
        <v>4.3599999999999994</v>
      </c>
      <c r="E75" s="183" t="s">
        <v>181</v>
      </c>
    </row>
    <row r="76" spans="2:14" ht="19.5" customHeight="1">
      <c r="B76" s="170" t="s">
        <v>189</v>
      </c>
      <c r="C76">
        <f>SUM(S19:S23)</f>
        <v>72</v>
      </c>
      <c r="D76" s="181">
        <f>AVERAGE(T19:T23)</f>
        <v>4.2600000000000007</v>
      </c>
      <c r="E76" s="182" t="s">
        <v>181</v>
      </c>
    </row>
    <row r="77" spans="2:14" ht="19.5" customHeight="1">
      <c r="B77" s="171" t="s">
        <v>187</v>
      </c>
      <c r="C77">
        <f>SUM(C24:C28)</f>
        <v>43</v>
      </c>
      <c r="D77" s="181">
        <f>AVERAGE(D24:D28)</f>
        <v>4.4399999999999995</v>
      </c>
      <c r="E77" s="183" t="s">
        <v>182</v>
      </c>
    </row>
    <row r="78" spans="2:14" ht="19.5" customHeight="1">
      <c r="B78" s="170" t="s">
        <v>188</v>
      </c>
      <c r="C78">
        <f>SUM(K24:K28)</f>
        <v>44</v>
      </c>
      <c r="D78" s="181">
        <f>AVERAGE(L24:L28)</f>
        <v>4.3599999999999994</v>
      </c>
      <c r="E78" s="182" t="s">
        <v>182</v>
      </c>
    </row>
    <row r="79" spans="2:14" ht="19.5" customHeight="1">
      <c r="B79" s="171" t="s">
        <v>189</v>
      </c>
      <c r="C79">
        <f>SUM(S24:S28)</f>
        <v>65</v>
      </c>
      <c r="D79" s="181">
        <f>AVERAGE(T14:T28)</f>
        <v>4.2300000000000004</v>
      </c>
      <c r="E79" s="183" t="s">
        <v>182</v>
      </c>
    </row>
    <row r="82" spans="2:8" ht="19.5" customHeight="1">
      <c r="B82" t="s">
        <v>191</v>
      </c>
    </row>
    <row r="83" spans="2:8" ht="19.5" customHeight="1">
      <c r="B83" s="192" t="s">
        <v>186</v>
      </c>
      <c r="C83" s="193" t="s">
        <v>0</v>
      </c>
      <c r="D83" s="193" t="s">
        <v>160</v>
      </c>
      <c r="E83" s="193" t="s">
        <v>161</v>
      </c>
      <c r="F83" s="193" t="s">
        <v>73</v>
      </c>
      <c r="G83" s="193" t="s">
        <v>162</v>
      </c>
      <c r="H83" s="169" t="s">
        <v>180</v>
      </c>
    </row>
    <row r="84" spans="2:8" ht="19.5" customHeight="1">
      <c r="B84" s="194" t="s">
        <v>187</v>
      </c>
      <c r="C84">
        <f>SUM(C32:C37)</f>
        <v>600</v>
      </c>
      <c r="D84">
        <f>SUM(D32:D37)</f>
        <v>557</v>
      </c>
      <c r="E84" s="163">
        <f>AVERAGE(E32:E37)</f>
        <v>0.92833333333333334</v>
      </c>
      <c r="F84" s="163">
        <f>AVERAGE(F32:F37)</f>
        <v>0.91</v>
      </c>
      <c r="G84" s="163">
        <f>AVERAGE(G32:G37)</f>
        <v>0.89666666666666661</v>
      </c>
      <c r="H84" s="199" t="s">
        <v>181</v>
      </c>
    </row>
    <row r="85" spans="2:8" ht="19.5" customHeight="1">
      <c r="B85" s="196" t="s">
        <v>188</v>
      </c>
      <c r="C85">
        <f>SUM(K32:K37)</f>
        <v>600</v>
      </c>
      <c r="D85">
        <f>SUM(L32:L37)</f>
        <v>557</v>
      </c>
      <c r="E85" s="163">
        <f>AVERAGE(M32:M37)</f>
        <v>0.92833333333333334</v>
      </c>
      <c r="F85" s="163">
        <f>AVERAGE(N32:N37)</f>
        <v>0.91</v>
      </c>
      <c r="G85" s="163">
        <f>AVERAGE(O32:O37)</f>
        <v>0.89666666666666661</v>
      </c>
      <c r="H85" s="200" t="s">
        <v>181</v>
      </c>
    </row>
    <row r="86" spans="2:8" ht="19.5" customHeight="1">
      <c r="B86" s="194" t="s">
        <v>189</v>
      </c>
      <c r="C86">
        <f>SUM(S32:S35)</f>
        <v>400</v>
      </c>
      <c r="D86">
        <f>SUM(T32:T35)</f>
        <v>359</v>
      </c>
      <c r="E86" s="163">
        <f>AVERAGE(U32:U35)</f>
        <v>0.89749999999999996</v>
      </c>
      <c r="F86" s="163">
        <f>AVERAGE(V32:V35)</f>
        <v>0.87749999999999995</v>
      </c>
      <c r="G86" s="163">
        <f>AVERAGE(W32:W35)</f>
        <v>0.86750000000000005</v>
      </c>
      <c r="H86" s="199" t="s">
        <v>181</v>
      </c>
    </row>
    <row r="87" spans="2:8" ht="19.5" customHeight="1">
      <c r="B87" s="196" t="s">
        <v>187</v>
      </c>
      <c r="C87">
        <f>SUM(C38:C43)</f>
        <v>600</v>
      </c>
      <c r="D87">
        <f>SUM(D38:D43)</f>
        <v>560</v>
      </c>
      <c r="E87" s="163">
        <f>AVERAGE(E38:E43)</f>
        <v>0.93333333333333346</v>
      </c>
      <c r="F87" s="163">
        <f>AVERAGE(F38:F43)</f>
        <v>0.87333333333333341</v>
      </c>
      <c r="G87" s="163">
        <f>AVERAGE(G38:G43)</f>
        <v>0.89333333333333342</v>
      </c>
      <c r="H87" s="200" t="s">
        <v>182</v>
      </c>
    </row>
    <row r="88" spans="2:8" ht="19.5" customHeight="1">
      <c r="B88" s="194" t="s">
        <v>188</v>
      </c>
      <c r="C88">
        <f>SUM(K38:K43)</f>
        <v>600</v>
      </c>
      <c r="D88">
        <f>SUM(L38:L43)</f>
        <v>560</v>
      </c>
      <c r="E88" s="163">
        <f>AVERAGE(M38:M43)</f>
        <v>0.93333333333333346</v>
      </c>
      <c r="F88" s="163">
        <f>AVERAGE(N38:N43)</f>
        <v>0.87333333333333341</v>
      </c>
      <c r="G88" s="163">
        <f>AVERAGE(O38:O43)</f>
        <v>0.89333333333333342</v>
      </c>
      <c r="H88" s="199" t="s">
        <v>182</v>
      </c>
    </row>
    <row r="89" spans="2:8" ht="19.5" customHeight="1">
      <c r="B89" s="196" t="s">
        <v>189</v>
      </c>
      <c r="C89">
        <f>SUM(S36:S39)</f>
        <v>400</v>
      </c>
      <c r="D89">
        <f>SUM(T36:T39)</f>
        <v>365</v>
      </c>
      <c r="E89" s="163">
        <f>AVERAGE(U36:U39)</f>
        <v>0.91250000000000009</v>
      </c>
      <c r="F89" s="163">
        <f>AVERAGE(V36:V39)</f>
        <v>0.87749999999999995</v>
      </c>
      <c r="G89" s="163">
        <f>AVERAGE(W36:W39)</f>
        <v>0.88250000000000006</v>
      </c>
      <c r="H89" s="200" t="s">
        <v>182</v>
      </c>
    </row>
  </sheetData>
  <phoneticPr fontId="20" type="noConversion"/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84F4-9451-4E78-9A41-65554CA2B223}">
  <dimension ref="A1:T76"/>
  <sheetViews>
    <sheetView zoomScale="62" workbookViewId="0">
      <selection activeCell="L72" sqref="L72"/>
    </sheetView>
  </sheetViews>
  <sheetFormatPr defaultRowHeight="16"/>
  <cols>
    <col min="2" max="2" width="15.58203125" customWidth="1"/>
    <col min="3" max="3" width="21.4140625" customWidth="1"/>
    <col min="4" max="4" width="14.75" customWidth="1"/>
    <col min="5" max="5" width="17.1640625" customWidth="1"/>
    <col min="6" max="6" width="14.4140625" customWidth="1"/>
    <col min="7" max="7" width="22.75" customWidth="1"/>
    <col min="8" max="8" width="30.4140625" customWidth="1"/>
    <col min="9" max="9" width="14.4140625" customWidth="1"/>
    <col min="10" max="10" width="21.4140625" customWidth="1"/>
    <col min="11" max="11" width="20.83203125" customWidth="1"/>
    <col min="12" max="12" width="16" customWidth="1"/>
    <col min="13" max="13" width="8.75" customWidth="1"/>
    <col min="14" max="14" width="21.08203125" customWidth="1"/>
    <col min="15" max="15" width="21.25" customWidth="1"/>
    <col min="16" max="16" width="22.4140625" customWidth="1"/>
    <col min="17" max="17" width="23.4140625" customWidth="1"/>
    <col min="18" max="18" width="14.25" customWidth="1"/>
    <col min="19" max="19" width="10" customWidth="1"/>
  </cols>
  <sheetData>
    <row r="1" spans="1:20">
      <c r="A1" t="s">
        <v>194</v>
      </c>
    </row>
    <row r="2" spans="1:20">
      <c r="A2" t="s">
        <v>197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  <c r="G2" s="209" t="s">
        <v>203</v>
      </c>
      <c r="H2" s="210" t="s">
        <v>204</v>
      </c>
      <c r="I2" s="210" t="s">
        <v>205</v>
      </c>
      <c r="J2" s="210" t="s">
        <v>206</v>
      </c>
      <c r="K2" s="210" t="s">
        <v>207</v>
      </c>
      <c r="L2" s="210" t="s">
        <v>208</v>
      </c>
      <c r="M2" s="211" t="s">
        <v>266</v>
      </c>
      <c r="N2" s="209" t="s">
        <v>209</v>
      </c>
      <c r="O2" s="210" t="s">
        <v>210</v>
      </c>
      <c r="P2" s="210" t="s">
        <v>211</v>
      </c>
      <c r="Q2" s="210" t="s">
        <v>212</v>
      </c>
      <c r="R2" s="210" t="s">
        <v>213</v>
      </c>
      <c r="S2" s="210" t="s">
        <v>214</v>
      </c>
      <c r="T2" s="211" t="s">
        <v>180</v>
      </c>
    </row>
    <row r="3" spans="1:20">
      <c r="A3" t="s">
        <v>174</v>
      </c>
      <c r="B3">
        <v>100</v>
      </c>
      <c r="C3">
        <v>90</v>
      </c>
      <c r="D3" s="168">
        <f>C3/B3</f>
        <v>0.9</v>
      </c>
      <c r="E3">
        <v>1000</v>
      </c>
      <c r="F3">
        <v>400</v>
      </c>
      <c r="G3" s="212" t="s">
        <v>168</v>
      </c>
      <c r="H3" s="213">
        <v>80</v>
      </c>
      <c r="I3" s="214">
        <v>75</v>
      </c>
      <c r="J3" s="215">
        <f>I3/H3</f>
        <v>0.9375</v>
      </c>
      <c r="K3" s="214">
        <v>700</v>
      </c>
      <c r="L3" s="214">
        <v>400</v>
      </c>
      <c r="M3" s="216" t="s">
        <v>181</v>
      </c>
      <c r="N3" s="212" t="s">
        <v>168</v>
      </c>
      <c r="O3" s="213">
        <v>150</v>
      </c>
      <c r="P3" s="214">
        <v>75</v>
      </c>
      <c r="Q3" s="215">
        <f>P3/O3</f>
        <v>0.5</v>
      </c>
      <c r="R3" s="214">
        <v>1000</v>
      </c>
      <c r="S3" s="214">
        <v>300</v>
      </c>
      <c r="T3" s="216" t="s">
        <v>181</v>
      </c>
    </row>
    <row r="4" spans="1:20">
      <c r="A4" t="s">
        <v>175</v>
      </c>
      <c r="B4">
        <v>100</v>
      </c>
      <c r="C4">
        <v>80</v>
      </c>
      <c r="D4" s="168">
        <f t="shared" ref="D4:D8" si="0">C4/B4</f>
        <v>0.8</v>
      </c>
      <c r="E4">
        <v>1200</v>
      </c>
      <c r="F4">
        <v>500</v>
      </c>
      <c r="G4" s="217" t="s">
        <v>169</v>
      </c>
      <c r="H4" s="218">
        <v>80</v>
      </c>
      <c r="I4" s="219">
        <v>80</v>
      </c>
      <c r="J4" s="220">
        <f t="shared" ref="J4:J8" si="1">I4/H4</f>
        <v>1</v>
      </c>
      <c r="K4" s="219">
        <v>800</v>
      </c>
      <c r="L4" s="219">
        <v>500</v>
      </c>
      <c r="M4" s="221" t="s">
        <v>181</v>
      </c>
      <c r="N4" s="217" t="s">
        <v>169</v>
      </c>
      <c r="O4" s="218">
        <v>150</v>
      </c>
      <c r="P4" s="219">
        <v>90</v>
      </c>
      <c r="Q4" s="220">
        <f t="shared" ref="Q4:Q6" si="2">P4/O4</f>
        <v>0.6</v>
      </c>
      <c r="R4" s="219">
        <v>1200</v>
      </c>
      <c r="S4" s="219">
        <v>400</v>
      </c>
      <c r="T4" s="221" t="s">
        <v>181</v>
      </c>
    </row>
    <row r="5" spans="1:20">
      <c r="A5" t="s">
        <v>176</v>
      </c>
      <c r="B5">
        <v>100</v>
      </c>
      <c r="C5">
        <v>75</v>
      </c>
      <c r="D5" s="168">
        <f t="shared" si="0"/>
        <v>0.75</v>
      </c>
      <c r="E5">
        <v>1300</v>
      </c>
      <c r="F5">
        <v>800</v>
      </c>
      <c r="G5" s="212" t="s">
        <v>170</v>
      </c>
      <c r="H5" s="213">
        <v>80</v>
      </c>
      <c r="I5" s="214">
        <v>90</v>
      </c>
      <c r="J5" s="215">
        <f t="shared" si="1"/>
        <v>1.125</v>
      </c>
      <c r="K5" s="214">
        <v>900</v>
      </c>
      <c r="L5" s="214">
        <v>300</v>
      </c>
      <c r="M5" s="216" t="s">
        <v>181</v>
      </c>
      <c r="N5" s="212" t="s">
        <v>170</v>
      </c>
      <c r="O5" s="213">
        <v>150</v>
      </c>
      <c r="P5" s="214">
        <v>87</v>
      </c>
      <c r="Q5" s="215">
        <f t="shared" si="2"/>
        <v>0.57999999999999996</v>
      </c>
      <c r="R5" s="214">
        <v>1400</v>
      </c>
      <c r="S5" s="214">
        <v>500</v>
      </c>
      <c r="T5" s="216" t="s">
        <v>181</v>
      </c>
    </row>
    <row r="6" spans="1:20">
      <c r="A6" t="s">
        <v>177</v>
      </c>
      <c r="B6">
        <v>100</v>
      </c>
      <c r="C6">
        <v>98</v>
      </c>
      <c r="D6" s="168">
        <f t="shared" si="0"/>
        <v>0.98</v>
      </c>
      <c r="E6">
        <v>1400</v>
      </c>
      <c r="F6">
        <v>100</v>
      </c>
      <c r="G6" s="217" t="s">
        <v>171</v>
      </c>
      <c r="H6" s="218">
        <v>80</v>
      </c>
      <c r="I6" s="219">
        <v>100</v>
      </c>
      <c r="J6" s="220">
        <f t="shared" si="1"/>
        <v>1.25</v>
      </c>
      <c r="K6" s="219">
        <v>1000</v>
      </c>
      <c r="L6" s="219">
        <v>600</v>
      </c>
      <c r="M6" s="221" t="s">
        <v>181</v>
      </c>
      <c r="N6" s="217" t="s">
        <v>171</v>
      </c>
      <c r="O6" s="218">
        <v>150</v>
      </c>
      <c r="P6" s="219">
        <v>150</v>
      </c>
      <c r="Q6" s="220">
        <f t="shared" si="2"/>
        <v>1</v>
      </c>
      <c r="R6" s="219">
        <v>1300</v>
      </c>
      <c r="S6" s="219">
        <v>600</v>
      </c>
      <c r="T6" s="221" t="s">
        <v>181</v>
      </c>
    </row>
    <row r="7" spans="1:20">
      <c r="A7" t="s">
        <v>178</v>
      </c>
      <c r="B7">
        <v>100</v>
      </c>
      <c r="C7">
        <v>100</v>
      </c>
      <c r="D7" s="168">
        <f t="shared" si="0"/>
        <v>1</v>
      </c>
      <c r="E7">
        <v>1300</v>
      </c>
      <c r="F7">
        <v>700</v>
      </c>
      <c r="G7" s="212" t="s">
        <v>172</v>
      </c>
      <c r="H7" s="213">
        <v>80</v>
      </c>
      <c r="I7" s="214">
        <v>50</v>
      </c>
      <c r="J7" s="215">
        <f t="shared" si="1"/>
        <v>0.625</v>
      </c>
      <c r="K7" s="214">
        <v>950</v>
      </c>
      <c r="L7" s="214">
        <v>700</v>
      </c>
      <c r="M7" s="216" t="s">
        <v>181</v>
      </c>
      <c r="N7" t="s">
        <v>267</v>
      </c>
      <c r="T7" s="216" t="s">
        <v>181</v>
      </c>
    </row>
    <row r="8" spans="1:20">
      <c r="A8" t="s">
        <v>179</v>
      </c>
      <c r="B8">
        <v>100</v>
      </c>
      <c r="C8">
        <v>105</v>
      </c>
      <c r="D8" s="168">
        <f t="shared" si="0"/>
        <v>1.05</v>
      </c>
      <c r="E8">
        <v>1100</v>
      </c>
      <c r="F8">
        <v>150</v>
      </c>
      <c r="G8" s="217" t="s">
        <v>173</v>
      </c>
      <c r="H8" s="218">
        <v>80</v>
      </c>
      <c r="I8" s="219">
        <v>30</v>
      </c>
      <c r="J8" s="220">
        <f t="shared" si="1"/>
        <v>0.375</v>
      </c>
      <c r="K8" s="219">
        <v>850</v>
      </c>
      <c r="L8" s="219">
        <v>350</v>
      </c>
      <c r="M8" s="221" t="s">
        <v>181</v>
      </c>
      <c r="N8" t="s">
        <v>267</v>
      </c>
      <c r="T8" s="221" t="s">
        <v>181</v>
      </c>
    </row>
    <row r="9" spans="1:20">
      <c r="A9" t="s">
        <v>174</v>
      </c>
      <c r="B9">
        <v>100</v>
      </c>
      <c r="C9">
        <v>85</v>
      </c>
      <c r="D9" s="168">
        <f>C9/B9</f>
        <v>0.85</v>
      </c>
      <c r="E9">
        <v>1000</v>
      </c>
      <c r="F9">
        <v>400</v>
      </c>
      <c r="G9" s="212" t="s">
        <v>168</v>
      </c>
      <c r="H9" s="213">
        <v>80</v>
      </c>
      <c r="I9" s="214">
        <v>70</v>
      </c>
      <c r="J9" s="215">
        <f>I9/H9</f>
        <v>0.875</v>
      </c>
      <c r="K9" s="214">
        <v>700</v>
      </c>
      <c r="L9" s="214">
        <v>400</v>
      </c>
      <c r="M9" s="216" t="s">
        <v>182</v>
      </c>
      <c r="N9" s="212" t="s">
        <v>168</v>
      </c>
      <c r="O9" s="213">
        <v>150</v>
      </c>
      <c r="P9" s="214">
        <v>75</v>
      </c>
      <c r="Q9" s="215">
        <f>P9/O9</f>
        <v>0.5</v>
      </c>
      <c r="R9" s="214">
        <v>1000</v>
      </c>
      <c r="S9" s="214">
        <v>300</v>
      </c>
      <c r="T9" s="216" t="s">
        <v>182</v>
      </c>
    </row>
    <row r="10" spans="1:20">
      <c r="A10" t="s">
        <v>175</v>
      </c>
      <c r="B10">
        <v>100</v>
      </c>
      <c r="C10">
        <v>90</v>
      </c>
      <c r="D10" s="168">
        <f t="shared" ref="D10:D14" si="3">C10/B10</f>
        <v>0.9</v>
      </c>
      <c r="E10">
        <v>1200</v>
      </c>
      <c r="F10">
        <v>500</v>
      </c>
      <c r="G10" s="217" t="s">
        <v>169</v>
      </c>
      <c r="H10" s="218">
        <v>80</v>
      </c>
      <c r="I10" s="219">
        <v>90</v>
      </c>
      <c r="J10" s="220">
        <f t="shared" ref="J10:J14" si="4">I10/H10</f>
        <v>1.125</v>
      </c>
      <c r="K10" s="219">
        <v>800</v>
      </c>
      <c r="L10" s="219">
        <v>500</v>
      </c>
      <c r="M10" s="221" t="s">
        <v>182</v>
      </c>
      <c r="N10" s="217" t="s">
        <v>169</v>
      </c>
      <c r="O10" s="218">
        <v>150</v>
      </c>
      <c r="P10" s="219">
        <v>90</v>
      </c>
      <c r="Q10" s="220">
        <f t="shared" ref="Q10:Q12" si="5">P10/O10</f>
        <v>0.6</v>
      </c>
      <c r="R10" s="219">
        <v>1200</v>
      </c>
      <c r="S10" s="219">
        <v>400</v>
      </c>
      <c r="T10" s="221" t="s">
        <v>182</v>
      </c>
    </row>
    <row r="11" spans="1:20">
      <c r="A11" t="s">
        <v>176</v>
      </c>
      <c r="B11">
        <v>100</v>
      </c>
      <c r="C11">
        <v>100</v>
      </c>
      <c r="D11" s="168">
        <f t="shared" si="3"/>
        <v>1</v>
      </c>
      <c r="E11">
        <v>1300</v>
      </c>
      <c r="F11">
        <v>800</v>
      </c>
      <c r="G11" s="212" t="s">
        <v>170</v>
      </c>
      <c r="H11" s="213">
        <v>80</v>
      </c>
      <c r="I11" s="214">
        <v>88</v>
      </c>
      <c r="J11" s="215">
        <f t="shared" si="4"/>
        <v>1.1000000000000001</v>
      </c>
      <c r="K11" s="214">
        <v>900</v>
      </c>
      <c r="L11" s="214">
        <v>300</v>
      </c>
      <c r="M11" s="216" t="s">
        <v>182</v>
      </c>
      <c r="N11" s="212" t="s">
        <v>170</v>
      </c>
      <c r="O11" s="213">
        <v>150</v>
      </c>
      <c r="P11" s="214">
        <v>87</v>
      </c>
      <c r="Q11" s="215">
        <f t="shared" si="5"/>
        <v>0.57999999999999996</v>
      </c>
      <c r="R11" s="214">
        <v>1400</v>
      </c>
      <c r="S11" s="214">
        <v>500</v>
      </c>
      <c r="T11" s="216" t="s">
        <v>182</v>
      </c>
    </row>
    <row r="12" spans="1:20">
      <c r="A12" t="s">
        <v>177</v>
      </c>
      <c r="B12">
        <v>100</v>
      </c>
      <c r="C12">
        <v>93</v>
      </c>
      <c r="D12" s="168">
        <f t="shared" si="3"/>
        <v>0.93</v>
      </c>
      <c r="E12">
        <v>1400</v>
      </c>
      <c r="F12">
        <v>100</v>
      </c>
      <c r="G12" s="217" t="s">
        <v>171</v>
      </c>
      <c r="H12" s="218">
        <v>80</v>
      </c>
      <c r="I12" s="219">
        <v>50</v>
      </c>
      <c r="J12" s="220">
        <f t="shared" si="4"/>
        <v>0.625</v>
      </c>
      <c r="K12" s="219">
        <v>1000</v>
      </c>
      <c r="L12" s="219">
        <v>600</v>
      </c>
      <c r="M12" s="221" t="s">
        <v>182</v>
      </c>
      <c r="N12" s="222" t="s">
        <v>171</v>
      </c>
      <c r="O12" s="223">
        <v>150</v>
      </c>
      <c r="P12" s="197">
        <v>150</v>
      </c>
      <c r="Q12" s="205">
        <f t="shared" si="5"/>
        <v>1</v>
      </c>
      <c r="R12" s="197">
        <v>1300</v>
      </c>
      <c r="S12" s="197">
        <v>600</v>
      </c>
      <c r="T12" s="221" t="s">
        <v>182</v>
      </c>
    </row>
    <row r="13" spans="1:20">
      <c r="A13" t="s">
        <v>178</v>
      </c>
      <c r="B13">
        <v>100</v>
      </c>
      <c r="C13">
        <v>99</v>
      </c>
      <c r="D13" s="168">
        <f t="shared" si="3"/>
        <v>0.99</v>
      </c>
      <c r="E13">
        <v>1300</v>
      </c>
      <c r="F13">
        <v>700</v>
      </c>
      <c r="G13" s="212" t="s">
        <v>172</v>
      </c>
      <c r="H13" s="213">
        <v>80</v>
      </c>
      <c r="I13" s="214">
        <v>30</v>
      </c>
      <c r="J13" s="215">
        <f t="shared" si="4"/>
        <v>0.375</v>
      </c>
      <c r="K13" s="214">
        <v>950</v>
      </c>
      <c r="L13" s="214">
        <v>700</v>
      </c>
      <c r="M13" s="216" t="s">
        <v>182</v>
      </c>
      <c r="N13" t="s">
        <v>267</v>
      </c>
      <c r="T13" s="216" t="s">
        <v>182</v>
      </c>
    </row>
    <row r="14" spans="1:20">
      <c r="A14" t="s">
        <v>179</v>
      </c>
      <c r="B14">
        <v>100</v>
      </c>
      <c r="C14">
        <v>99</v>
      </c>
      <c r="D14" s="168">
        <f t="shared" si="3"/>
        <v>0.99</v>
      </c>
      <c r="E14">
        <v>1100</v>
      </c>
      <c r="F14">
        <v>150</v>
      </c>
      <c r="G14" s="222" t="s">
        <v>173</v>
      </c>
      <c r="H14" s="223">
        <v>80</v>
      </c>
      <c r="I14" s="197">
        <v>78</v>
      </c>
      <c r="J14" s="205">
        <f t="shared" si="4"/>
        <v>0.97499999999999998</v>
      </c>
      <c r="K14" s="197">
        <v>850</v>
      </c>
      <c r="L14" s="197">
        <v>350</v>
      </c>
      <c r="M14" s="200" t="s">
        <v>182</v>
      </c>
      <c r="N14" t="s">
        <v>267</v>
      </c>
      <c r="T14" s="200" t="s">
        <v>182</v>
      </c>
    </row>
    <row r="18" spans="1:10">
      <c r="A18" t="s">
        <v>195</v>
      </c>
    </row>
    <row r="19" spans="1:10">
      <c r="A19" t="s">
        <v>216</v>
      </c>
      <c r="B19" t="s">
        <v>217</v>
      </c>
      <c r="C19" t="s">
        <v>218</v>
      </c>
      <c r="D19" s="209" t="s">
        <v>219</v>
      </c>
      <c r="E19" s="210" t="s">
        <v>220</v>
      </c>
      <c r="F19" s="211" t="s">
        <v>221</v>
      </c>
      <c r="G19" s="209" t="s">
        <v>222</v>
      </c>
      <c r="H19" s="210" t="s">
        <v>223</v>
      </c>
      <c r="I19" s="210" t="s">
        <v>224</v>
      </c>
      <c r="J19" s="211" t="s">
        <v>180</v>
      </c>
    </row>
    <row r="20" spans="1:10">
      <c r="A20" t="s">
        <v>149</v>
      </c>
      <c r="B20">
        <v>10</v>
      </c>
      <c r="C20">
        <v>4.5</v>
      </c>
      <c r="D20" s="224" t="s">
        <v>149</v>
      </c>
      <c r="E20" s="214">
        <v>9</v>
      </c>
      <c r="F20" s="225">
        <v>4.4000000000000004</v>
      </c>
      <c r="G20" s="224" t="s">
        <v>149</v>
      </c>
      <c r="H20" s="214">
        <v>13</v>
      </c>
      <c r="I20" s="214">
        <v>4.2</v>
      </c>
      <c r="J20" s="216" t="s">
        <v>181</v>
      </c>
    </row>
    <row r="21" spans="1:10">
      <c r="A21" t="s">
        <v>150</v>
      </c>
      <c r="B21">
        <v>11</v>
      </c>
      <c r="C21">
        <v>4.7</v>
      </c>
      <c r="D21" s="226" t="s">
        <v>150</v>
      </c>
      <c r="E21" s="219">
        <v>10</v>
      </c>
      <c r="F21" s="227">
        <v>4.3</v>
      </c>
      <c r="G21" s="226" t="s">
        <v>150</v>
      </c>
      <c r="H21" s="219">
        <v>14</v>
      </c>
      <c r="I21" s="219">
        <v>4.0999999999999996</v>
      </c>
      <c r="J21" s="221" t="s">
        <v>181</v>
      </c>
    </row>
    <row r="22" spans="1:10">
      <c r="A22" t="s">
        <v>151</v>
      </c>
      <c r="B22">
        <v>12</v>
      </c>
      <c r="C22">
        <v>4.3</v>
      </c>
      <c r="D22" s="224" t="s">
        <v>151</v>
      </c>
      <c r="E22" s="214">
        <v>11</v>
      </c>
      <c r="F22" s="225">
        <v>4.5</v>
      </c>
      <c r="G22" s="224" t="s">
        <v>151</v>
      </c>
      <c r="H22" s="214">
        <v>13</v>
      </c>
      <c r="I22" s="214">
        <v>4.4000000000000004</v>
      </c>
      <c r="J22" s="216" t="s">
        <v>181</v>
      </c>
    </row>
    <row r="23" spans="1:10">
      <c r="A23" t="s">
        <v>152</v>
      </c>
      <c r="B23">
        <v>13</v>
      </c>
      <c r="C23">
        <v>4.2</v>
      </c>
      <c r="D23" s="226" t="s">
        <v>152</v>
      </c>
      <c r="E23" s="219">
        <v>15</v>
      </c>
      <c r="F23" s="227">
        <v>4.0999999999999996</v>
      </c>
      <c r="G23" s="226" t="s">
        <v>152</v>
      </c>
      <c r="H23" s="219">
        <v>15</v>
      </c>
      <c r="I23" s="219">
        <v>4.2</v>
      </c>
      <c r="J23" s="221" t="s">
        <v>181</v>
      </c>
    </row>
    <row r="24" spans="1:10">
      <c r="A24" t="s">
        <v>153</v>
      </c>
      <c r="B24">
        <v>14</v>
      </c>
      <c r="C24">
        <v>4.0999999999999996</v>
      </c>
      <c r="D24" s="224" t="s">
        <v>153</v>
      </c>
      <c r="E24" s="214">
        <v>17</v>
      </c>
      <c r="F24" s="225">
        <v>4.5</v>
      </c>
      <c r="G24" s="224" t="s">
        <v>153</v>
      </c>
      <c r="H24" s="214">
        <v>17</v>
      </c>
      <c r="I24" s="214">
        <v>4.4000000000000004</v>
      </c>
      <c r="J24" s="216" t="s">
        <v>181</v>
      </c>
    </row>
    <row r="25" spans="1:10">
      <c r="A25" t="s">
        <v>149</v>
      </c>
      <c r="B25">
        <v>9</v>
      </c>
      <c r="C25">
        <v>4.3</v>
      </c>
      <c r="D25" s="226" t="s">
        <v>149</v>
      </c>
      <c r="E25" s="219">
        <v>10</v>
      </c>
      <c r="F25" s="227">
        <v>4.5</v>
      </c>
      <c r="G25" s="226" t="s">
        <v>149</v>
      </c>
      <c r="H25" s="219">
        <v>10</v>
      </c>
      <c r="I25" s="219">
        <v>4.2</v>
      </c>
      <c r="J25" s="221" t="s">
        <v>182</v>
      </c>
    </row>
    <row r="26" spans="1:10">
      <c r="A26" t="s">
        <v>150</v>
      </c>
      <c r="B26">
        <v>8</v>
      </c>
      <c r="C26">
        <v>4.5</v>
      </c>
      <c r="D26" s="224" t="s">
        <v>150</v>
      </c>
      <c r="E26" s="214">
        <v>8</v>
      </c>
      <c r="F26" s="225">
        <v>4.7</v>
      </c>
      <c r="G26" s="224" t="s">
        <v>150</v>
      </c>
      <c r="H26" s="214">
        <v>13</v>
      </c>
      <c r="I26" s="214">
        <v>4.0999999999999996</v>
      </c>
      <c r="J26" s="216" t="s">
        <v>182</v>
      </c>
    </row>
    <row r="27" spans="1:10">
      <c r="A27" t="s">
        <v>151</v>
      </c>
      <c r="B27">
        <v>12</v>
      </c>
      <c r="C27">
        <v>4.7</v>
      </c>
      <c r="D27" s="226" t="s">
        <v>151</v>
      </c>
      <c r="E27" s="219">
        <v>13</v>
      </c>
      <c r="F27" s="227">
        <v>4.3</v>
      </c>
      <c r="G27" s="226" t="s">
        <v>151</v>
      </c>
      <c r="H27" s="219">
        <v>15</v>
      </c>
      <c r="I27" s="219">
        <v>4.0999999999999996</v>
      </c>
      <c r="J27" s="221" t="s">
        <v>182</v>
      </c>
    </row>
    <row r="28" spans="1:10">
      <c r="A28" t="s">
        <v>152</v>
      </c>
      <c r="B28">
        <v>4</v>
      </c>
      <c r="C28">
        <v>4.8</v>
      </c>
      <c r="D28" s="224" t="s">
        <v>152</v>
      </c>
      <c r="E28" s="214">
        <v>7</v>
      </c>
      <c r="F28" s="225">
        <v>4.2</v>
      </c>
      <c r="G28" s="224" t="s">
        <v>152</v>
      </c>
      <c r="H28" s="214">
        <v>14</v>
      </c>
      <c r="I28" s="214">
        <v>4.4000000000000004</v>
      </c>
      <c r="J28" s="216" t="s">
        <v>182</v>
      </c>
    </row>
    <row r="29" spans="1:10">
      <c r="A29" t="s">
        <v>153</v>
      </c>
      <c r="B29">
        <v>10</v>
      </c>
      <c r="C29">
        <v>3.9</v>
      </c>
      <c r="D29" s="196" t="s">
        <v>153</v>
      </c>
      <c r="E29" s="197">
        <v>6</v>
      </c>
      <c r="F29" s="208">
        <v>4.0999999999999996</v>
      </c>
      <c r="G29" s="196" t="s">
        <v>153</v>
      </c>
      <c r="H29" s="197">
        <v>13</v>
      </c>
      <c r="I29" s="197">
        <v>4.2</v>
      </c>
      <c r="J29" s="200" t="s">
        <v>182</v>
      </c>
    </row>
    <row r="33" spans="1:19">
      <c r="A33" t="s">
        <v>162</v>
      </c>
    </row>
    <row r="34" spans="1:19">
      <c r="A34" t="s">
        <v>197</v>
      </c>
      <c r="B34" t="s">
        <v>225</v>
      </c>
      <c r="C34" t="s">
        <v>226</v>
      </c>
      <c r="D34" t="s">
        <v>227</v>
      </c>
      <c r="E34" t="s">
        <v>228</v>
      </c>
      <c r="F34" t="s">
        <v>157</v>
      </c>
      <c r="G34" s="209" t="s">
        <v>229</v>
      </c>
      <c r="H34" s="210" t="s">
        <v>230</v>
      </c>
      <c r="I34" s="210" t="s">
        <v>231</v>
      </c>
      <c r="J34" s="210" t="s">
        <v>232</v>
      </c>
      <c r="K34" s="210" t="s">
        <v>233</v>
      </c>
      <c r="L34" s="211" t="s">
        <v>158</v>
      </c>
      <c r="M34" s="209" t="s">
        <v>209</v>
      </c>
      <c r="N34" s="210" t="s">
        <v>234</v>
      </c>
      <c r="O34" s="210" t="s">
        <v>235</v>
      </c>
      <c r="P34" s="210" t="s">
        <v>236</v>
      </c>
      <c r="Q34" s="210" t="s">
        <v>237</v>
      </c>
      <c r="R34" s="210" t="s">
        <v>159</v>
      </c>
      <c r="S34" s="211" t="s">
        <v>180</v>
      </c>
    </row>
    <row r="35" spans="1:19">
      <c r="A35" t="s">
        <v>174</v>
      </c>
      <c r="B35">
        <v>100</v>
      </c>
      <c r="C35">
        <v>85</v>
      </c>
      <c r="D35" s="168">
        <f>C35/B35</f>
        <v>0.85</v>
      </c>
      <c r="E35" s="168">
        <v>0.9</v>
      </c>
      <c r="F35" s="163">
        <v>0.91</v>
      </c>
      <c r="G35" s="212" t="s">
        <v>168</v>
      </c>
      <c r="H35" s="213">
        <v>100</v>
      </c>
      <c r="I35" s="214">
        <v>85</v>
      </c>
      <c r="J35" s="215">
        <f>I35/H35</f>
        <v>0.85</v>
      </c>
      <c r="K35" s="215">
        <v>0.9</v>
      </c>
      <c r="L35" s="230">
        <v>0.91</v>
      </c>
      <c r="M35" s="212" t="s">
        <v>168</v>
      </c>
      <c r="N35" s="214">
        <v>100</v>
      </c>
      <c r="O35" s="214">
        <v>85</v>
      </c>
      <c r="P35" s="215">
        <f>O35/N35</f>
        <v>0.85</v>
      </c>
      <c r="Q35" s="215">
        <v>0.9</v>
      </c>
      <c r="R35" s="228">
        <v>0.86</v>
      </c>
      <c r="S35" s="216" t="s">
        <v>181</v>
      </c>
    </row>
    <row r="36" spans="1:19">
      <c r="A36" t="s">
        <v>175</v>
      </c>
      <c r="B36">
        <v>100</v>
      </c>
      <c r="C36">
        <v>95</v>
      </c>
      <c r="D36" s="168">
        <f t="shared" ref="D36:D46" si="6">C36/B36</f>
        <v>0.95</v>
      </c>
      <c r="E36" s="168">
        <v>0.85</v>
      </c>
      <c r="F36" s="163">
        <v>0.86</v>
      </c>
      <c r="G36" s="217" t="s">
        <v>169</v>
      </c>
      <c r="H36" s="218">
        <v>100</v>
      </c>
      <c r="I36" s="219">
        <v>95</v>
      </c>
      <c r="J36" s="220">
        <f t="shared" ref="J36:J46" si="7">I36/H36</f>
        <v>0.95</v>
      </c>
      <c r="K36" s="220">
        <v>0.85</v>
      </c>
      <c r="L36" s="231">
        <v>0.86</v>
      </c>
      <c r="M36" s="217" t="s">
        <v>169</v>
      </c>
      <c r="N36" s="219">
        <v>100</v>
      </c>
      <c r="O36" s="219">
        <v>95</v>
      </c>
      <c r="P36" s="220">
        <f t="shared" ref="P36:P42" si="8">O36/N36</f>
        <v>0.95</v>
      </c>
      <c r="Q36" s="220">
        <v>0.85</v>
      </c>
      <c r="R36" s="229">
        <v>0.77</v>
      </c>
      <c r="S36" s="221" t="s">
        <v>181</v>
      </c>
    </row>
    <row r="37" spans="1:19">
      <c r="A37" t="s">
        <v>176</v>
      </c>
      <c r="B37">
        <v>100</v>
      </c>
      <c r="C37">
        <v>90</v>
      </c>
      <c r="D37" s="168">
        <f t="shared" si="6"/>
        <v>0.9</v>
      </c>
      <c r="E37" s="168">
        <v>0.76</v>
      </c>
      <c r="F37" s="163">
        <v>0.77</v>
      </c>
      <c r="G37" s="212" t="s">
        <v>170</v>
      </c>
      <c r="H37" s="213">
        <v>100</v>
      </c>
      <c r="I37" s="214">
        <v>90</v>
      </c>
      <c r="J37" s="215">
        <f t="shared" si="7"/>
        <v>0.9</v>
      </c>
      <c r="K37" s="215">
        <v>0.76</v>
      </c>
      <c r="L37" s="230">
        <v>0.77</v>
      </c>
      <c r="M37" s="212" t="s">
        <v>170</v>
      </c>
      <c r="N37" s="214">
        <v>100</v>
      </c>
      <c r="O37" s="214">
        <v>90</v>
      </c>
      <c r="P37" s="215">
        <f t="shared" si="8"/>
        <v>0.9</v>
      </c>
      <c r="Q37" s="215">
        <v>0.76</v>
      </c>
      <c r="R37" s="228">
        <v>0.99</v>
      </c>
      <c r="S37" s="216" t="s">
        <v>181</v>
      </c>
    </row>
    <row r="38" spans="1:19">
      <c r="A38" t="s">
        <v>177</v>
      </c>
      <c r="B38">
        <v>100</v>
      </c>
      <c r="C38">
        <v>89</v>
      </c>
      <c r="D38" s="168">
        <f t="shared" si="6"/>
        <v>0.89</v>
      </c>
      <c r="E38" s="168">
        <v>1</v>
      </c>
      <c r="F38" s="163">
        <v>0.99</v>
      </c>
      <c r="G38" s="217" t="s">
        <v>171</v>
      </c>
      <c r="H38" s="218">
        <v>100</v>
      </c>
      <c r="I38" s="219">
        <v>89</v>
      </c>
      <c r="J38" s="220">
        <f t="shared" si="7"/>
        <v>0.89</v>
      </c>
      <c r="K38" s="220">
        <v>1</v>
      </c>
      <c r="L38" s="231">
        <v>0.99</v>
      </c>
      <c r="M38" s="217" t="s">
        <v>171</v>
      </c>
      <c r="N38" s="219">
        <v>100</v>
      </c>
      <c r="O38" s="219">
        <v>89</v>
      </c>
      <c r="P38" s="220">
        <f t="shared" si="8"/>
        <v>0.89</v>
      </c>
      <c r="Q38" s="220">
        <v>1</v>
      </c>
      <c r="R38" s="229">
        <v>0.85</v>
      </c>
      <c r="S38" s="221" t="s">
        <v>181</v>
      </c>
    </row>
    <row r="39" spans="1:19">
      <c r="A39" t="s">
        <v>178</v>
      </c>
      <c r="B39">
        <v>100</v>
      </c>
      <c r="C39">
        <v>98</v>
      </c>
      <c r="D39" s="168">
        <f t="shared" si="6"/>
        <v>0.98</v>
      </c>
      <c r="E39" s="168">
        <v>1.2</v>
      </c>
      <c r="F39" s="163">
        <v>0.85</v>
      </c>
      <c r="G39" s="212" t="s">
        <v>172</v>
      </c>
      <c r="H39" s="213">
        <v>100</v>
      </c>
      <c r="I39" s="214">
        <v>98</v>
      </c>
      <c r="J39" s="215">
        <f t="shared" si="7"/>
        <v>0.98</v>
      </c>
      <c r="K39" s="215">
        <v>1.2</v>
      </c>
      <c r="L39" s="230">
        <v>0.85</v>
      </c>
      <c r="M39" s="224" t="s">
        <v>267</v>
      </c>
      <c r="N39" s="214"/>
      <c r="O39" s="214"/>
      <c r="P39" s="215"/>
      <c r="Q39" s="215"/>
      <c r="R39" s="228"/>
      <c r="S39" s="216" t="s">
        <v>181</v>
      </c>
    </row>
    <row r="40" spans="1:19">
      <c r="A40" t="s">
        <v>179</v>
      </c>
      <c r="B40">
        <v>100</v>
      </c>
      <c r="C40">
        <v>100</v>
      </c>
      <c r="D40" s="168">
        <f t="shared" si="6"/>
        <v>1</v>
      </c>
      <c r="E40" s="168">
        <v>0.75</v>
      </c>
      <c r="F40" s="163">
        <v>1</v>
      </c>
      <c r="G40" s="217" t="s">
        <v>173</v>
      </c>
      <c r="H40" s="218">
        <v>100</v>
      </c>
      <c r="I40" s="219">
        <v>100</v>
      </c>
      <c r="J40" s="220">
        <f t="shared" si="7"/>
        <v>1</v>
      </c>
      <c r="K40" s="220">
        <v>0.75</v>
      </c>
      <c r="L40" s="231">
        <v>1</v>
      </c>
      <c r="M40" s="226" t="s">
        <v>267</v>
      </c>
      <c r="N40" s="219"/>
      <c r="O40" s="219"/>
      <c r="P40" s="220"/>
      <c r="Q40" s="220"/>
      <c r="R40" s="229"/>
      <c r="S40" s="221" t="s">
        <v>181</v>
      </c>
    </row>
    <row r="41" spans="1:19">
      <c r="A41" t="s">
        <v>174</v>
      </c>
      <c r="B41">
        <v>100</v>
      </c>
      <c r="C41">
        <v>87</v>
      </c>
      <c r="D41" s="168">
        <f t="shared" si="6"/>
        <v>0.87</v>
      </c>
      <c r="E41" s="168">
        <v>0.91</v>
      </c>
      <c r="F41" s="163">
        <v>0.9</v>
      </c>
      <c r="G41" s="212" t="s">
        <v>168</v>
      </c>
      <c r="H41" s="213">
        <v>100</v>
      </c>
      <c r="I41" s="214">
        <v>87</v>
      </c>
      <c r="J41" s="215">
        <f t="shared" si="7"/>
        <v>0.87</v>
      </c>
      <c r="K41" s="215">
        <v>0.91</v>
      </c>
      <c r="L41" s="230">
        <v>0.9</v>
      </c>
      <c r="M41" s="212" t="s">
        <v>168</v>
      </c>
      <c r="N41" s="214">
        <v>100</v>
      </c>
      <c r="O41" s="214">
        <v>87</v>
      </c>
      <c r="P41" s="215">
        <f>O41/N41</f>
        <v>0.87</v>
      </c>
      <c r="Q41" s="215">
        <v>0.91</v>
      </c>
      <c r="R41" s="228">
        <v>0.9</v>
      </c>
      <c r="S41" s="216" t="s">
        <v>182</v>
      </c>
    </row>
    <row r="42" spans="1:19">
      <c r="A42" t="s">
        <v>175</v>
      </c>
      <c r="B42">
        <v>100</v>
      </c>
      <c r="C42">
        <v>94</v>
      </c>
      <c r="D42" s="168">
        <f t="shared" si="6"/>
        <v>0.94</v>
      </c>
      <c r="E42" s="168">
        <v>0.84</v>
      </c>
      <c r="F42" s="163">
        <v>0.87</v>
      </c>
      <c r="G42" s="217" t="s">
        <v>169</v>
      </c>
      <c r="H42" s="218">
        <v>100</v>
      </c>
      <c r="I42" s="219">
        <v>94</v>
      </c>
      <c r="J42" s="220">
        <f t="shared" si="7"/>
        <v>0.94</v>
      </c>
      <c r="K42" s="220">
        <v>0.84</v>
      </c>
      <c r="L42" s="231">
        <v>0.87</v>
      </c>
      <c r="M42" s="217" t="s">
        <v>169</v>
      </c>
      <c r="N42" s="219">
        <v>100</v>
      </c>
      <c r="O42" s="219">
        <v>94</v>
      </c>
      <c r="P42" s="220">
        <f>O42/N42</f>
        <v>0.94</v>
      </c>
      <c r="Q42" s="220">
        <v>0.84</v>
      </c>
      <c r="R42" s="229">
        <v>0.87</v>
      </c>
      <c r="S42" s="221" t="s">
        <v>182</v>
      </c>
    </row>
    <row r="43" spans="1:19">
      <c r="A43" t="s">
        <v>176</v>
      </c>
      <c r="B43">
        <v>100</v>
      </c>
      <c r="C43">
        <v>93</v>
      </c>
      <c r="D43" s="168">
        <f t="shared" si="6"/>
        <v>0.93</v>
      </c>
      <c r="E43" s="168">
        <v>0.77</v>
      </c>
      <c r="F43" s="163">
        <v>0.76</v>
      </c>
      <c r="G43" s="212" t="s">
        <v>170</v>
      </c>
      <c r="H43" s="213">
        <v>100</v>
      </c>
      <c r="I43" s="214">
        <v>93</v>
      </c>
      <c r="J43" s="215">
        <f t="shared" si="7"/>
        <v>0.93</v>
      </c>
      <c r="K43" s="215">
        <v>0.77</v>
      </c>
      <c r="L43" s="230">
        <v>0.76</v>
      </c>
      <c r="M43" s="212" t="s">
        <v>170</v>
      </c>
      <c r="N43" s="214">
        <v>100</v>
      </c>
      <c r="O43" s="214">
        <v>93</v>
      </c>
      <c r="P43" s="215">
        <f>O43/N43</f>
        <v>0.93</v>
      </c>
      <c r="Q43" s="215">
        <v>0.77</v>
      </c>
      <c r="R43" s="228">
        <v>0.76</v>
      </c>
      <c r="S43" s="216" t="s">
        <v>182</v>
      </c>
    </row>
    <row r="44" spans="1:19">
      <c r="A44" t="s">
        <v>177</v>
      </c>
      <c r="B44">
        <v>100</v>
      </c>
      <c r="C44">
        <v>91</v>
      </c>
      <c r="D44" s="168">
        <f t="shared" si="6"/>
        <v>0.91</v>
      </c>
      <c r="E44" s="168">
        <v>0.99</v>
      </c>
      <c r="F44" s="163">
        <v>1</v>
      </c>
      <c r="G44" s="217" t="s">
        <v>171</v>
      </c>
      <c r="H44" s="218">
        <v>100</v>
      </c>
      <c r="I44" s="219">
        <v>91</v>
      </c>
      <c r="J44" s="220">
        <f t="shared" si="7"/>
        <v>0.91</v>
      </c>
      <c r="K44" s="220">
        <v>0.99</v>
      </c>
      <c r="L44" s="231">
        <v>1</v>
      </c>
      <c r="M44" s="217" t="s">
        <v>171</v>
      </c>
      <c r="N44" s="219">
        <v>100</v>
      </c>
      <c r="O44" s="219">
        <v>91</v>
      </c>
      <c r="P44" s="220">
        <f>O44/N44</f>
        <v>0.91</v>
      </c>
      <c r="Q44" s="220">
        <v>0.99</v>
      </c>
      <c r="R44" s="229">
        <v>1</v>
      </c>
      <c r="S44" s="221" t="s">
        <v>182</v>
      </c>
    </row>
    <row r="45" spans="1:19">
      <c r="A45" t="s">
        <v>178</v>
      </c>
      <c r="B45">
        <v>100</v>
      </c>
      <c r="C45">
        <v>100</v>
      </c>
      <c r="D45" s="168">
        <f t="shared" si="6"/>
        <v>1</v>
      </c>
      <c r="E45" s="168">
        <v>0.99</v>
      </c>
      <c r="F45" s="163">
        <v>0.84</v>
      </c>
      <c r="G45" s="212" t="s">
        <v>172</v>
      </c>
      <c r="H45" s="213">
        <v>100</v>
      </c>
      <c r="I45" s="214">
        <v>100</v>
      </c>
      <c r="J45" s="215">
        <f t="shared" si="7"/>
        <v>1</v>
      </c>
      <c r="K45" s="215">
        <v>0.99</v>
      </c>
      <c r="L45" s="230">
        <v>0.84</v>
      </c>
      <c r="M45" s="224" t="s">
        <v>267</v>
      </c>
      <c r="N45" s="214"/>
      <c r="O45" s="214"/>
      <c r="P45" s="215"/>
      <c r="Q45" s="215"/>
      <c r="R45" s="228"/>
      <c r="S45" s="216" t="s">
        <v>182</v>
      </c>
    </row>
    <row r="46" spans="1:19">
      <c r="A46" t="s">
        <v>179</v>
      </c>
      <c r="B46">
        <v>100</v>
      </c>
      <c r="C46">
        <v>95</v>
      </c>
      <c r="D46" s="168">
        <f t="shared" si="6"/>
        <v>0.95</v>
      </c>
      <c r="E46" s="168">
        <v>0.74</v>
      </c>
      <c r="F46" s="163">
        <v>0.99</v>
      </c>
      <c r="G46" s="222" t="s">
        <v>173</v>
      </c>
      <c r="H46" s="223">
        <v>100</v>
      </c>
      <c r="I46" s="197">
        <v>95</v>
      </c>
      <c r="J46" s="205">
        <f t="shared" si="7"/>
        <v>0.95</v>
      </c>
      <c r="K46" s="205">
        <v>0.74</v>
      </c>
      <c r="L46" s="232">
        <v>0.99</v>
      </c>
      <c r="M46" s="196" t="s">
        <v>267</v>
      </c>
      <c r="N46" s="197"/>
      <c r="O46" s="197"/>
      <c r="P46" s="205"/>
      <c r="Q46" s="205"/>
      <c r="R46" s="204"/>
      <c r="S46" s="200" t="s">
        <v>182</v>
      </c>
    </row>
    <row r="50" spans="1:16">
      <c r="A50" t="s">
        <v>192</v>
      </c>
    </row>
    <row r="51" spans="1:16">
      <c r="A51" t="s">
        <v>197</v>
      </c>
      <c r="B51" t="s">
        <v>238</v>
      </c>
      <c r="C51" t="s">
        <v>239</v>
      </c>
      <c r="D51" t="s">
        <v>240</v>
      </c>
      <c r="E51" t="s">
        <v>241</v>
      </c>
      <c r="F51" s="209" t="s">
        <v>229</v>
      </c>
      <c r="G51" s="210" t="s">
        <v>242</v>
      </c>
      <c r="H51" s="210" t="s">
        <v>243</v>
      </c>
      <c r="I51" s="210" t="s">
        <v>244</v>
      </c>
      <c r="J51" s="211" t="s">
        <v>245</v>
      </c>
      <c r="K51" s="209" t="s">
        <v>209</v>
      </c>
      <c r="L51" s="210" t="s">
        <v>246</v>
      </c>
      <c r="M51" s="210" t="s">
        <v>247</v>
      </c>
      <c r="N51" s="210" t="s">
        <v>248</v>
      </c>
      <c r="O51" s="210" t="s">
        <v>249</v>
      </c>
      <c r="P51" s="211" t="s">
        <v>215</v>
      </c>
    </row>
    <row r="52" spans="1:16">
      <c r="A52" t="s">
        <v>174</v>
      </c>
      <c r="B52">
        <v>48</v>
      </c>
      <c r="C52">
        <v>50</v>
      </c>
      <c r="D52" s="163">
        <v>0.9</v>
      </c>
      <c r="E52" s="163">
        <v>0.05</v>
      </c>
      <c r="F52" s="212" t="s">
        <v>168</v>
      </c>
      <c r="G52" s="213">
        <v>48</v>
      </c>
      <c r="H52" s="214">
        <v>50</v>
      </c>
      <c r="I52" s="228">
        <v>0.9</v>
      </c>
      <c r="J52" s="230">
        <v>0.05</v>
      </c>
      <c r="K52" s="212" t="s">
        <v>168</v>
      </c>
      <c r="L52" s="214">
        <v>48</v>
      </c>
      <c r="M52" s="214">
        <v>50</v>
      </c>
      <c r="N52" s="228">
        <v>0.9</v>
      </c>
      <c r="O52" s="228">
        <v>0.05</v>
      </c>
      <c r="P52" s="216" t="s">
        <v>181</v>
      </c>
    </row>
    <row r="53" spans="1:16">
      <c r="A53" t="s">
        <v>175</v>
      </c>
      <c r="B53">
        <v>35</v>
      </c>
      <c r="C53">
        <v>35</v>
      </c>
      <c r="D53" s="163">
        <v>0.85</v>
      </c>
      <c r="E53" s="163">
        <v>0.03</v>
      </c>
      <c r="F53" s="217" t="s">
        <v>169</v>
      </c>
      <c r="G53" s="218">
        <v>35</v>
      </c>
      <c r="H53" s="219">
        <v>35</v>
      </c>
      <c r="I53" s="229">
        <v>0.85</v>
      </c>
      <c r="J53" s="231">
        <v>0.03</v>
      </c>
      <c r="K53" s="217" t="s">
        <v>169</v>
      </c>
      <c r="L53" s="219">
        <v>35</v>
      </c>
      <c r="M53" s="219">
        <v>35</v>
      </c>
      <c r="N53" s="229">
        <v>0.85</v>
      </c>
      <c r="O53" s="229">
        <v>0.03</v>
      </c>
      <c r="P53" s="221" t="s">
        <v>181</v>
      </c>
    </row>
    <row r="54" spans="1:16">
      <c r="A54" t="s">
        <v>176</v>
      </c>
      <c r="B54">
        <v>20</v>
      </c>
      <c r="C54">
        <v>21</v>
      </c>
      <c r="D54" s="163">
        <v>1</v>
      </c>
      <c r="E54" s="163">
        <v>0.02</v>
      </c>
      <c r="F54" s="212" t="s">
        <v>170</v>
      </c>
      <c r="G54" s="213">
        <v>20</v>
      </c>
      <c r="H54" s="214">
        <v>21</v>
      </c>
      <c r="I54" s="228">
        <v>1</v>
      </c>
      <c r="J54" s="230">
        <v>0.02</v>
      </c>
      <c r="K54" s="212" t="s">
        <v>170</v>
      </c>
      <c r="L54" s="214">
        <v>20</v>
      </c>
      <c r="M54" s="214">
        <v>21</v>
      </c>
      <c r="N54" s="228">
        <v>1</v>
      </c>
      <c r="O54" s="228">
        <v>0.02</v>
      </c>
      <c r="P54" s="216" t="s">
        <v>181</v>
      </c>
    </row>
    <row r="55" spans="1:16">
      <c r="A55" t="s">
        <v>177</v>
      </c>
      <c r="B55">
        <v>40</v>
      </c>
      <c r="C55">
        <v>40</v>
      </c>
      <c r="D55" s="163">
        <v>1</v>
      </c>
      <c r="E55" s="163">
        <v>0.05</v>
      </c>
      <c r="F55" s="217" t="s">
        <v>171</v>
      </c>
      <c r="G55" s="218">
        <v>40</v>
      </c>
      <c r="H55" s="219">
        <v>40</v>
      </c>
      <c r="I55" s="229">
        <v>1</v>
      </c>
      <c r="J55" s="231">
        <v>0.05</v>
      </c>
      <c r="K55" s="217" t="s">
        <v>171</v>
      </c>
      <c r="L55" s="219">
        <v>40</v>
      </c>
      <c r="M55" s="219">
        <v>40</v>
      </c>
      <c r="N55" s="229">
        <v>1</v>
      </c>
      <c r="O55" s="229">
        <v>0.05</v>
      </c>
      <c r="P55" s="221" t="s">
        <v>181</v>
      </c>
    </row>
    <row r="56" spans="1:16">
      <c r="A56" t="s">
        <v>178</v>
      </c>
      <c r="B56">
        <v>25</v>
      </c>
      <c r="C56">
        <v>35</v>
      </c>
      <c r="D56" s="163">
        <v>0.75</v>
      </c>
      <c r="E56" s="163">
        <v>0.1</v>
      </c>
      <c r="F56" s="212" t="s">
        <v>172</v>
      </c>
      <c r="G56" s="213">
        <v>25</v>
      </c>
      <c r="H56" s="214">
        <v>35</v>
      </c>
      <c r="I56" s="228">
        <v>0.75</v>
      </c>
      <c r="J56" s="230">
        <v>0.1</v>
      </c>
      <c r="K56" s="224" t="s">
        <v>267</v>
      </c>
      <c r="L56" s="233"/>
      <c r="M56" s="214"/>
      <c r="N56" s="228"/>
      <c r="O56" s="228"/>
      <c r="P56" s="216" t="s">
        <v>181</v>
      </c>
    </row>
    <row r="57" spans="1:16">
      <c r="A57" t="s">
        <v>179</v>
      </c>
      <c r="B57">
        <v>20</v>
      </c>
      <c r="C57">
        <v>20</v>
      </c>
      <c r="D57" s="163">
        <v>1</v>
      </c>
      <c r="E57" s="163">
        <v>7.0000000000000007E-2</v>
      </c>
      <c r="F57" s="217" t="s">
        <v>173</v>
      </c>
      <c r="G57" s="218">
        <v>20</v>
      </c>
      <c r="H57" s="219">
        <v>20</v>
      </c>
      <c r="I57" s="229">
        <v>1</v>
      </c>
      <c r="J57" s="231">
        <v>7.0000000000000007E-2</v>
      </c>
      <c r="K57" s="226" t="s">
        <v>267</v>
      </c>
      <c r="L57" s="234"/>
      <c r="M57" s="219"/>
      <c r="N57" s="229"/>
      <c r="O57" s="229"/>
      <c r="P57" s="221" t="s">
        <v>181</v>
      </c>
    </row>
    <row r="58" spans="1:16">
      <c r="A58" t="s">
        <v>174</v>
      </c>
      <c r="B58">
        <v>47</v>
      </c>
      <c r="C58">
        <v>50</v>
      </c>
      <c r="D58" s="163">
        <v>0.88</v>
      </c>
      <c r="E58" s="163">
        <v>7.0000000000000007E-2</v>
      </c>
      <c r="F58" s="212" t="s">
        <v>168</v>
      </c>
      <c r="G58" s="213">
        <v>47</v>
      </c>
      <c r="H58" s="214">
        <v>50</v>
      </c>
      <c r="I58" s="228">
        <v>0.88</v>
      </c>
      <c r="J58" s="230">
        <v>7.0000000000000007E-2</v>
      </c>
      <c r="K58" s="212" t="s">
        <v>168</v>
      </c>
      <c r="L58" s="233">
        <v>47</v>
      </c>
      <c r="M58" s="214">
        <v>50</v>
      </c>
      <c r="N58" s="228">
        <v>0.88</v>
      </c>
      <c r="O58" s="228">
        <v>7.0000000000000007E-2</v>
      </c>
      <c r="P58" s="216" t="s">
        <v>182</v>
      </c>
    </row>
    <row r="59" spans="1:16">
      <c r="A59" t="s">
        <v>175</v>
      </c>
      <c r="B59">
        <v>34</v>
      </c>
      <c r="C59">
        <v>35</v>
      </c>
      <c r="D59" s="163">
        <v>0.87</v>
      </c>
      <c r="E59" s="163">
        <v>0.05</v>
      </c>
      <c r="F59" s="217" t="s">
        <v>169</v>
      </c>
      <c r="G59" s="218">
        <v>34</v>
      </c>
      <c r="H59" s="219">
        <v>35</v>
      </c>
      <c r="I59" s="229">
        <v>0.87</v>
      </c>
      <c r="J59" s="231">
        <v>0.05</v>
      </c>
      <c r="K59" s="217" t="s">
        <v>169</v>
      </c>
      <c r="L59" s="234">
        <v>34</v>
      </c>
      <c r="M59" s="219">
        <v>35</v>
      </c>
      <c r="N59" s="229">
        <v>0.87</v>
      </c>
      <c r="O59" s="229">
        <v>0.05</v>
      </c>
      <c r="P59" s="221" t="s">
        <v>182</v>
      </c>
    </row>
    <row r="60" spans="1:16">
      <c r="A60" t="s">
        <v>176</v>
      </c>
      <c r="B60">
        <v>21</v>
      </c>
      <c r="C60">
        <v>21</v>
      </c>
      <c r="D60" s="163">
        <v>1</v>
      </c>
      <c r="E60" s="163">
        <v>0.02</v>
      </c>
      <c r="F60" s="212" t="s">
        <v>170</v>
      </c>
      <c r="G60" s="213">
        <v>21</v>
      </c>
      <c r="H60" s="214">
        <v>21</v>
      </c>
      <c r="I60" s="228">
        <v>1</v>
      </c>
      <c r="J60" s="230">
        <v>0.02</v>
      </c>
      <c r="K60" s="212" t="s">
        <v>170</v>
      </c>
      <c r="L60" s="233">
        <v>21</v>
      </c>
      <c r="M60" s="214">
        <v>21</v>
      </c>
      <c r="N60" s="228">
        <v>1</v>
      </c>
      <c r="O60" s="228">
        <v>0.02</v>
      </c>
      <c r="P60" s="216" t="s">
        <v>182</v>
      </c>
    </row>
    <row r="61" spans="1:16">
      <c r="A61" t="s">
        <v>177</v>
      </c>
      <c r="B61">
        <v>38</v>
      </c>
      <c r="C61">
        <v>40</v>
      </c>
      <c r="D61" s="163">
        <v>0.98</v>
      </c>
      <c r="E61" s="163">
        <v>0.08</v>
      </c>
      <c r="F61" s="217" t="s">
        <v>171</v>
      </c>
      <c r="G61" s="218">
        <v>38</v>
      </c>
      <c r="H61" s="219">
        <v>40</v>
      </c>
      <c r="I61" s="229">
        <v>0.98</v>
      </c>
      <c r="J61" s="231">
        <v>0.08</v>
      </c>
      <c r="K61" s="217" t="s">
        <v>171</v>
      </c>
      <c r="L61" s="234">
        <v>38</v>
      </c>
      <c r="M61" s="219">
        <v>40</v>
      </c>
      <c r="N61" s="229">
        <v>0.98</v>
      </c>
      <c r="O61" s="229">
        <v>0.08</v>
      </c>
      <c r="P61" s="221" t="s">
        <v>182</v>
      </c>
    </row>
    <row r="62" spans="1:16">
      <c r="A62" t="s">
        <v>178</v>
      </c>
      <c r="B62">
        <v>28</v>
      </c>
      <c r="C62">
        <v>35</v>
      </c>
      <c r="D62" s="163">
        <v>0.89</v>
      </c>
      <c r="E62" s="163">
        <v>0.05</v>
      </c>
      <c r="F62" s="212" t="s">
        <v>172</v>
      </c>
      <c r="G62" s="213">
        <v>28</v>
      </c>
      <c r="H62" s="214">
        <v>35</v>
      </c>
      <c r="I62" s="228">
        <v>0.89</v>
      </c>
      <c r="J62" s="230">
        <v>0.05</v>
      </c>
      <c r="K62" s="224" t="s">
        <v>267</v>
      </c>
      <c r="L62" s="233"/>
      <c r="M62" s="214"/>
      <c r="N62" s="228"/>
      <c r="O62" s="228"/>
      <c r="P62" s="216" t="s">
        <v>182</v>
      </c>
    </row>
    <row r="63" spans="1:16">
      <c r="A63" t="s">
        <v>179</v>
      </c>
      <c r="B63">
        <v>20</v>
      </c>
      <c r="C63">
        <v>20</v>
      </c>
      <c r="D63" s="163">
        <v>1</v>
      </c>
      <c r="E63" s="163">
        <v>0.03</v>
      </c>
      <c r="F63" s="236" t="s">
        <v>173</v>
      </c>
      <c r="G63" s="223">
        <v>20</v>
      </c>
      <c r="H63" s="197">
        <v>20</v>
      </c>
      <c r="I63" s="204">
        <v>1</v>
      </c>
      <c r="J63" s="232">
        <v>0.03</v>
      </c>
      <c r="K63" s="196" t="s">
        <v>267</v>
      </c>
      <c r="L63" s="235"/>
      <c r="M63" s="197"/>
      <c r="N63" s="204"/>
      <c r="O63" s="204"/>
      <c r="P63" s="200" t="s">
        <v>182</v>
      </c>
    </row>
    <row r="67" spans="1:18">
      <c r="A67" t="s">
        <v>196</v>
      </c>
    </row>
    <row r="68" spans="1:18">
      <c r="A68" s="193" t="s">
        <v>186</v>
      </c>
      <c r="B68" s="193" t="s">
        <v>250</v>
      </c>
      <c r="C68" s="193" t="s">
        <v>251</v>
      </c>
      <c r="D68" s="193" t="s">
        <v>252</v>
      </c>
      <c r="E68" s="193" t="s">
        <v>253</v>
      </c>
      <c r="F68" s="193" t="s">
        <v>254</v>
      </c>
      <c r="G68" s="193" t="s">
        <v>255</v>
      </c>
      <c r="H68" s="193" t="s">
        <v>256</v>
      </c>
      <c r="I68" s="193" t="s">
        <v>257</v>
      </c>
      <c r="J68" s="193" t="s">
        <v>258</v>
      </c>
      <c r="K68" s="193" t="s">
        <v>259</v>
      </c>
      <c r="L68" s="193" t="s">
        <v>260</v>
      </c>
      <c r="M68" s="193" t="s">
        <v>162</v>
      </c>
      <c r="N68" t="s">
        <v>262</v>
      </c>
      <c r="O68" t="s">
        <v>263</v>
      </c>
      <c r="P68" t="s">
        <v>264</v>
      </c>
      <c r="Q68" t="s">
        <v>265</v>
      </c>
      <c r="R68" s="193" t="s">
        <v>261</v>
      </c>
    </row>
    <row r="69" spans="1:18">
      <c r="A69" s="195" t="s">
        <v>187</v>
      </c>
      <c r="B69" s="195">
        <v>600</v>
      </c>
      <c r="C69" s="195">
        <v>548</v>
      </c>
      <c r="D69" s="203">
        <v>0.91333333333333322</v>
      </c>
      <c r="E69" s="195">
        <v>7300</v>
      </c>
      <c r="F69" s="195">
        <v>2650</v>
      </c>
      <c r="G69" s="195">
        <v>60</v>
      </c>
      <c r="H69" s="206">
        <v>4.3599999999999994</v>
      </c>
      <c r="I69">
        <v>600</v>
      </c>
      <c r="J69">
        <v>557</v>
      </c>
      <c r="K69" s="163">
        <v>0.92833333333333334</v>
      </c>
      <c r="L69" s="163">
        <v>0.91</v>
      </c>
      <c r="M69" s="163">
        <v>0.89666666666666661</v>
      </c>
      <c r="N69">
        <v>188</v>
      </c>
      <c r="O69">
        <v>201</v>
      </c>
      <c r="P69" s="163">
        <v>0.91666666666666663</v>
      </c>
      <c r="Q69" s="163">
        <v>5.3333333333333337E-2</v>
      </c>
      <c r="R69" s="237" t="s">
        <v>181</v>
      </c>
    </row>
    <row r="70" spans="1:18">
      <c r="A70" s="197" t="s">
        <v>188</v>
      </c>
      <c r="B70" s="197">
        <v>480</v>
      </c>
      <c r="C70" s="197">
        <v>425</v>
      </c>
      <c r="D70" s="204">
        <v>0.88541666666666663</v>
      </c>
      <c r="E70" s="197">
        <v>5200</v>
      </c>
      <c r="F70" s="197">
        <v>2850</v>
      </c>
      <c r="G70" s="197">
        <v>62</v>
      </c>
      <c r="H70" s="207">
        <v>4.3599999999999994</v>
      </c>
      <c r="I70">
        <v>600</v>
      </c>
      <c r="J70">
        <v>557</v>
      </c>
      <c r="K70" s="163">
        <v>0.92833333333333334</v>
      </c>
      <c r="L70" s="163">
        <v>0.91</v>
      </c>
      <c r="M70" s="163">
        <v>0.89666666666666661</v>
      </c>
      <c r="N70">
        <v>188</v>
      </c>
      <c r="O70">
        <v>201</v>
      </c>
      <c r="P70" s="163">
        <v>0.91666666666666663</v>
      </c>
      <c r="Q70" s="163">
        <v>5.3333333333333337E-2</v>
      </c>
      <c r="R70" s="238" t="s">
        <v>181</v>
      </c>
    </row>
    <row r="71" spans="1:18">
      <c r="A71" s="195" t="s">
        <v>189</v>
      </c>
      <c r="B71" s="195">
        <v>600</v>
      </c>
      <c r="C71" s="195">
        <v>402</v>
      </c>
      <c r="D71" s="203">
        <v>0.67</v>
      </c>
      <c r="E71" s="195">
        <v>4900</v>
      </c>
      <c r="F71" s="195">
        <v>1800</v>
      </c>
      <c r="G71" s="195">
        <v>72</v>
      </c>
      <c r="H71" s="206">
        <v>4.2600000000000007</v>
      </c>
      <c r="I71">
        <v>400</v>
      </c>
      <c r="J71">
        <v>359</v>
      </c>
      <c r="K71" s="163">
        <v>0.89749999999999996</v>
      </c>
      <c r="L71" s="163">
        <v>0.87749999999999995</v>
      </c>
      <c r="M71" s="163">
        <v>0.86750000000000005</v>
      </c>
      <c r="N71">
        <v>143</v>
      </c>
      <c r="O71">
        <v>146</v>
      </c>
      <c r="P71" s="163">
        <v>0.9375</v>
      </c>
      <c r="Q71" s="163">
        <v>3.7500000000000006E-2</v>
      </c>
      <c r="R71" s="237" t="s">
        <v>181</v>
      </c>
    </row>
    <row r="72" spans="1:18">
      <c r="A72" s="195" t="s">
        <v>268</v>
      </c>
      <c r="B72" s="195">
        <f>SUM(B69:B71)</f>
        <v>1680</v>
      </c>
      <c r="C72" s="195">
        <f>SUM(C69:C71)</f>
        <v>1375</v>
      </c>
      <c r="D72" s="203">
        <f>AVERAGE(D69:D71)</f>
        <v>0.82291666666666663</v>
      </c>
      <c r="E72" s="195">
        <f>SUM(E69:E71)</f>
        <v>17400</v>
      </c>
      <c r="F72" s="195">
        <f>SUM(F69:F71)</f>
        <v>7300</v>
      </c>
      <c r="G72" s="195">
        <f>SUM(G69:G71)</f>
        <v>194</v>
      </c>
      <c r="H72" s="206">
        <f>AVERAGE(H69:H71)</f>
        <v>4.3266666666666671</v>
      </c>
      <c r="I72">
        <f>SUM(I69:I71)</f>
        <v>1600</v>
      </c>
      <c r="J72">
        <f>SUM(J69:J71)</f>
        <v>1473</v>
      </c>
      <c r="K72" s="163">
        <f>AVERAGE(K69:K71)</f>
        <v>0.91805555555555551</v>
      </c>
      <c r="L72" s="163">
        <f>AVERAGE(L69:L71)</f>
        <v>0.89916666666666656</v>
      </c>
      <c r="M72" s="163">
        <f>AVERAGE(M69:M71)</f>
        <v>0.88694444444444442</v>
      </c>
      <c r="N72">
        <f>SUM(N69:N71)</f>
        <v>519</v>
      </c>
      <c r="O72">
        <f>SUM(O69:O71)</f>
        <v>548</v>
      </c>
      <c r="P72" s="163">
        <f>AVERAGE(P69:P71)</f>
        <v>0.92361111111111105</v>
      </c>
      <c r="Q72" s="163">
        <f>AVERAGE(Q69:Q71)</f>
        <v>4.8055555555555553E-2</v>
      </c>
      <c r="R72" s="237" t="s">
        <v>181</v>
      </c>
    </row>
    <row r="73" spans="1:18">
      <c r="A73" s="197" t="s">
        <v>187</v>
      </c>
      <c r="B73" s="197">
        <v>600</v>
      </c>
      <c r="C73" s="197">
        <v>566</v>
      </c>
      <c r="D73" s="204">
        <v>0.94333333333333336</v>
      </c>
      <c r="E73" s="197">
        <v>7300</v>
      </c>
      <c r="F73" s="197">
        <v>2650</v>
      </c>
      <c r="G73" s="197">
        <v>43</v>
      </c>
      <c r="H73" s="207">
        <v>4.4399999999999995</v>
      </c>
      <c r="I73">
        <v>600</v>
      </c>
      <c r="J73">
        <v>560</v>
      </c>
      <c r="K73" s="163">
        <v>0.93333333333333346</v>
      </c>
      <c r="L73" s="163">
        <v>0.87333333333333341</v>
      </c>
      <c r="M73" s="163">
        <v>0.89333333333333342</v>
      </c>
      <c r="N73">
        <v>188</v>
      </c>
      <c r="O73">
        <v>201</v>
      </c>
      <c r="P73" s="163">
        <v>0.93666666666666665</v>
      </c>
      <c r="Q73" s="163">
        <v>5.000000000000001E-2</v>
      </c>
      <c r="R73" s="238" t="s">
        <v>182</v>
      </c>
    </row>
    <row r="74" spans="1:18">
      <c r="A74" s="195" t="s">
        <v>188</v>
      </c>
      <c r="B74" s="195">
        <v>480</v>
      </c>
      <c r="C74" s="195">
        <v>406</v>
      </c>
      <c r="D74" s="203">
        <v>0.84583333333333321</v>
      </c>
      <c r="E74" s="195">
        <v>5200</v>
      </c>
      <c r="F74" s="195">
        <v>2850</v>
      </c>
      <c r="G74" s="195">
        <v>44</v>
      </c>
      <c r="H74" s="206">
        <v>4.3599999999999994</v>
      </c>
      <c r="I74">
        <v>600</v>
      </c>
      <c r="J74">
        <v>560</v>
      </c>
      <c r="K74" s="163">
        <v>0.93333333333333346</v>
      </c>
      <c r="L74" s="163">
        <v>0.87333333333333341</v>
      </c>
      <c r="M74" s="163">
        <v>0.89333333333333342</v>
      </c>
      <c r="N74">
        <v>188</v>
      </c>
      <c r="O74">
        <v>201</v>
      </c>
      <c r="P74" s="163">
        <v>0.93666666666666665</v>
      </c>
      <c r="Q74" s="163">
        <v>5.000000000000001E-2</v>
      </c>
      <c r="R74" s="237" t="s">
        <v>182</v>
      </c>
    </row>
    <row r="75" spans="1:18">
      <c r="A75" s="197" t="s">
        <v>189</v>
      </c>
      <c r="B75" s="197">
        <v>600</v>
      </c>
      <c r="C75" s="197">
        <v>402</v>
      </c>
      <c r="D75" s="205">
        <v>1.01</v>
      </c>
      <c r="E75" s="197">
        <v>402</v>
      </c>
      <c r="F75" s="197">
        <v>402</v>
      </c>
      <c r="G75" s="197">
        <v>65</v>
      </c>
      <c r="H75" s="207">
        <v>4.2300000000000004</v>
      </c>
      <c r="I75">
        <v>400</v>
      </c>
      <c r="J75">
        <v>365</v>
      </c>
      <c r="K75" s="163">
        <v>0.91250000000000009</v>
      </c>
      <c r="L75" s="163">
        <v>0.87749999999999995</v>
      </c>
      <c r="M75" s="163">
        <v>0.88250000000000006</v>
      </c>
      <c r="N75">
        <v>140</v>
      </c>
      <c r="O75">
        <v>146</v>
      </c>
      <c r="P75" s="163">
        <v>0.9325</v>
      </c>
      <c r="Q75" s="163">
        <v>5.5000000000000007E-2</v>
      </c>
      <c r="R75" s="238" t="s">
        <v>182</v>
      </c>
    </row>
    <row r="76" spans="1:18">
      <c r="A76" s="219" t="s">
        <v>269</v>
      </c>
      <c r="B76" s="219">
        <f>SUM(B73:B75)</f>
        <v>1680</v>
      </c>
      <c r="C76" s="219">
        <f>SUM(C73:C75)</f>
        <v>1374</v>
      </c>
      <c r="D76" s="229">
        <f>AVERAGE(D73:D75)</f>
        <v>0.93305555555555542</v>
      </c>
      <c r="E76" s="219">
        <f>SUM(E73:E75)</f>
        <v>12902</v>
      </c>
      <c r="F76" s="219">
        <f>SUM(F73:F75)</f>
        <v>5902</v>
      </c>
      <c r="G76" s="219">
        <f>SUM(G73:G75)</f>
        <v>152</v>
      </c>
      <c r="H76" s="239">
        <f>AVERAGE(H73:H75)</f>
        <v>4.3433333333333328</v>
      </c>
      <c r="I76" s="240">
        <f>SUM(I73:I75)</f>
        <v>1600</v>
      </c>
      <c r="J76" s="240">
        <f>SUM(J73:J75)</f>
        <v>1485</v>
      </c>
      <c r="K76" s="241">
        <f>AVERAGE(K73:K75)</f>
        <v>0.92638888888888893</v>
      </c>
      <c r="L76" s="241">
        <f>AVERAGE(L73:L75)</f>
        <v>0.87472222222222218</v>
      </c>
      <c r="M76" s="241">
        <f>AVERAGE(M73:M75)</f>
        <v>0.8897222222222223</v>
      </c>
      <c r="N76" s="240">
        <f>SUM(N73:N75)</f>
        <v>516</v>
      </c>
      <c r="O76" s="240">
        <f>SUM(O73:O75)</f>
        <v>548</v>
      </c>
      <c r="P76" s="241">
        <f>AVERAGE(P73:P75)</f>
        <v>0.93527777777777776</v>
      </c>
      <c r="Q76" s="241">
        <f>AVERAGE(Q73:Q75)</f>
        <v>5.1666666666666673E-2</v>
      </c>
      <c r="R76" s="238" t="s">
        <v>182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4FBB-19B8-43D0-BB2F-3F64A3EBEC2B}">
  <dimension ref="A1:T48"/>
  <sheetViews>
    <sheetView tabSelected="1" zoomScale="34" zoomScaleNormal="30" workbookViewId="0">
      <selection activeCell="R23" sqref="R23"/>
    </sheetView>
  </sheetViews>
  <sheetFormatPr defaultRowHeight="19.5" customHeight="1"/>
  <cols>
    <col min="1" max="1" width="17.5" customWidth="1"/>
    <col min="2" max="2" width="11.4140625" customWidth="1"/>
    <col min="3" max="3" width="13.6640625" customWidth="1"/>
    <col min="4" max="4" width="21.4140625" customWidth="1"/>
    <col min="5" max="5" width="14.25" customWidth="1"/>
    <col min="6" max="6" width="13.33203125" customWidth="1"/>
    <col min="7" max="7" width="10.58203125" customWidth="1"/>
    <col min="8" max="8" width="10.08203125" bestFit="1" customWidth="1"/>
    <col min="9" max="9" width="12.75" customWidth="1"/>
    <col min="10" max="10" width="18.9140625" customWidth="1"/>
    <col min="11" max="11" width="29.1640625" customWidth="1"/>
    <col min="12" max="12" width="11.08203125" customWidth="1"/>
    <col min="13" max="13" width="16.9140625" customWidth="1"/>
    <col min="14" max="14" width="20" customWidth="1"/>
    <col min="15" max="15" width="13.08203125" customWidth="1"/>
    <col min="16" max="16" width="11.9140625" customWidth="1"/>
    <col min="17" max="17" width="16.6640625" customWidth="1"/>
    <col min="18" max="18" width="16.08203125" customWidth="1"/>
    <col min="19" max="19" width="17.75" customWidth="1"/>
    <col min="20" max="20" width="20.25" customWidth="1"/>
  </cols>
  <sheetData>
    <row r="1" spans="1:20" ht="19.5" customHeight="1">
      <c r="B1" t="s">
        <v>143</v>
      </c>
    </row>
    <row r="2" spans="1:20" ht="19.5" customHeight="1">
      <c r="A2" s="210" t="s">
        <v>270</v>
      </c>
      <c r="B2" s="210" t="s">
        <v>137</v>
      </c>
      <c r="C2" s="210" t="s">
        <v>138</v>
      </c>
      <c r="D2" s="210" t="s">
        <v>139</v>
      </c>
      <c r="E2" s="210" t="s">
        <v>140</v>
      </c>
      <c r="F2" s="210" t="s">
        <v>141</v>
      </c>
      <c r="G2" s="210" t="s">
        <v>142</v>
      </c>
      <c r="H2" s="210" t="s">
        <v>180</v>
      </c>
      <c r="I2" s="210" t="s">
        <v>154</v>
      </c>
      <c r="J2" s="211" t="s">
        <v>155</v>
      </c>
      <c r="K2" t="s">
        <v>156</v>
      </c>
      <c r="L2" s="193" t="s">
        <v>0</v>
      </c>
      <c r="M2" s="193" t="s">
        <v>160</v>
      </c>
      <c r="N2" s="193" t="s">
        <v>161</v>
      </c>
      <c r="O2" s="193" t="s">
        <v>73</v>
      </c>
      <c r="P2" s="193" t="s">
        <v>162</v>
      </c>
      <c r="Q2" s="193" t="s">
        <v>183</v>
      </c>
      <c r="R2" s="193" t="s">
        <v>184</v>
      </c>
      <c r="S2" s="193" t="s">
        <v>164</v>
      </c>
      <c r="T2" s="193" t="s">
        <v>165</v>
      </c>
    </row>
    <row r="3" spans="1:20" ht="19.5" customHeight="1">
      <c r="A3" s="214" t="s">
        <v>194</v>
      </c>
      <c r="B3" s="214" t="s">
        <v>174</v>
      </c>
      <c r="C3" s="214">
        <v>100</v>
      </c>
      <c r="D3" s="214">
        <v>90</v>
      </c>
      <c r="E3" s="215">
        <f>D3/C3</f>
        <v>0.9</v>
      </c>
      <c r="F3" s="214">
        <v>1000</v>
      </c>
      <c r="G3" s="214">
        <v>400</v>
      </c>
      <c r="H3" s="248" t="s">
        <v>181</v>
      </c>
      <c r="I3" s="214"/>
      <c r="J3" s="225"/>
      <c r="K3" s="244"/>
    </row>
    <row r="4" spans="1:20" ht="19.5" customHeight="1">
      <c r="A4" s="219" t="s">
        <v>194</v>
      </c>
      <c r="B4" s="219" t="s">
        <v>175</v>
      </c>
      <c r="C4" s="219">
        <v>100</v>
      </c>
      <c r="D4" s="219">
        <v>80</v>
      </c>
      <c r="E4" s="220">
        <f t="shared" ref="E4:E8" si="0">D4/C4</f>
        <v>0.8</v>
      </c>
      <c r="F4" s="219">
        <v>1200</v>
      </c>
      <c r="G4" s="219">
        <v>500</v>
      </c>
      <c r="H4" s="242" t="s">
        <v>181</v>
      </c>
      <c r="I4" s="219"/>
      <c r="J4" s="227"/>
      <c r="K4" s="245"/>
    </row>
    <row r="5" spans="1:20" ht="19.5" customHeight="1">
      <c r="A5" s="214" t="s">
        <v>194</v>
      </c>
      <c r="B5" s="214" t="s">
        <v>176</v>
      </c>
      <c r="C5" s="214">
        <v>100</v>
      </c>
      <c r="D5" s="214">
        <v>75</v>
      </c>
      <c r="E5" s="215">
        <f t="shared" si="0"/>
        <v>0.75</v>
      </c>
      <c r="F5" s="214">
        <v>1300</v>
      </c>
      <c r="G5" s="214">
        <v>800</v>
      </c>
      <c r="H5" s="248" t="s">
        <v>181</v>
      </c>
      <c r="I5" s="214"/>
      <c r="J5" s="225"/>
      <c r="K5" s="246"/>
    </row>
    <row r="6" spans="1:20" ht="19.5" customHeight="1">
      <c r="A6" s="219" t="s">
        <v>194</v>
      </c>
      <c r="B6" s="219" t="s">
        <v>177</v>
      </c>
      <c r="C6" s="219">
        <v>100</v>
      </c>
      <c r="D6" s="219">
        <v>98</v>
      </c>
      <c r="E6" s="220">
        <f t="shared" si="0"/>
        <v>0.98</v>
      </c>
      <c r="F6" s="219">
        <v>1400</v>
      </c>
      <c r="G6" s="219">
        <v>100</v>
      </c>
      <c r="H6" s="242" t="s">
        <v>181</v>
      </c>
      <c r="I6" s="219"/>
      <c r="J6" s="227"/>
      <c r="K6" s="245"/>
    </row>
    <row r="7" spans="1:20" ht="19.5" customHeight="1">
      <c r="A7" s="214" t="s">
        <v>194</v>
      </c>
      <c r="B7" s="214" t="s">
        <v>178</v>
      </c>
      <c r="C7" s="214">
        <v>100</v>
      </c>
      <c r="D7" s="214">
        <v>100</v>
      </c>
      <c r="E7" s="215">
        <f t="shared" si="0"/>
        <v>1</v>
      </c>
      <c r="F7" s="214">
        <v>1300</v>
      </c>
      <c r="G7" s="214">
        <v>700</v>
      </c>
      <c r="H7" s="248" t="s">
        <v>181</v>
      </c>
      <c r="I7" s="214"/>
      <c r="J7" s="225"/>
      <c r="K7" s="246"/>
    </row>
    <row r="8" spans="1:20" ht="19.5" customHeight="1">
      <c r="A8" s="219" t="s">
        <v>194</v>
      </c>
      <c r="B8" s="219" t="s">
        <v>179</v>
      </c>
      <c r="C8" s="219">
        <v>100</v>
      </c>
      <c r="D8" s="219">
        <v>105</v>
      </c>
      <c r="E8" s="220">
        <f t="shared" si="0"/>
        <v>1.05</v>
      </c>
      <c r="F8" s="219">
        <v>1100</v>
      </c>
      <c r="G8" s="219">
        <v>150</v>
      </c>
      <c r="H8" s="242" t="s">
        <v>181</v>
      </c>
      <c r="I8" s="219"/>
      <c r="J8" s="227"/>
      <c r="K8" s="245"/>
    </row>
    <row r="9" spans="1:20" ht="19.5" customHeight="1">
      <c r="A9" s="214" t="s">
        <v>194</v>
      </c>
      <c r="B9" s="214" t="s">
        <v>174</v>
      </c>
      <c r="C9" s="214">
        <v>100</v>
      </c>
      <c r="D9" s="214">
        <v>85</v>
      </c>
      <c r="E9" s="215">
        <f>D9/C9</f>
        <v>0.85</v>
      </c>
      <c r="F9" s="214">
        <v>1000</v>
      </c>
      <c r="G9" s="214">
        <v>400</v>
      </c>
      <c r="H9" s="248" t="s">
        <v>182</v>
      </c>
      <c r="I9" s="214"/>
      <c r="J9" s="225"/>
      <c r="K9" s="246"/>
    </row>
    <row r="10" spans="1:20" ht="19.5" customHeight="1">
      <c r="A10" s="219" t="s">
        <v>194</v>
      </c>
      <c r="B10" s="219" t="s">
        <v>175</v>
      </c>
      <c r="C10" s="219">
        <v>100</v>
      </c>
      <c r="D10" s="219">
        <v>90</v>
      </c>
      <c r="E10" s="220">
        <f t="shared" ref="E10:E14" si="1">D10/C10</f>
        <v>0.9</v>
      </c>
      <c r="F10" s="219">
        <v>1200</v>
      </c>
      <c r="G10" s="219">
        <v>500</v>
      </c>
      <c r="H10" s="242" t="s">
        <v>182</v>
      </c>
      <c r="I10" s="219"/>
      <c r="J10" s="227"/>
      <c r="K10" s="245"/>
    </row>
    <row r="11" spans="1:20" ht="19.5" customHeight="1">
      <c r="A11" s="214" t="s">
        <v>194</v>
      </c>
      <c r="B11" s="214" t="s">
        <v>176</v>
      </c>
      <c r="C11" s="214">
        <v>100</v>
      </c>
      <c r="D11" s="214">
        <v>100</v>
      </c>
      <c r="E11" s="215">
        <f t="shared" si="1"/>
        <v>1</v>
      </c>
      <c r="F11" s="214">
        <v>1300</v>
      </c>
      <c r="G11" s="214">
        <v>800</v>
      </c>
      <c r="H11" s="248" t="s">
        <v>182</v>
      </c>
      <c r="I11" s="214"/>
      <c r="J11" s="225"/>
      <c r="K11" s="246"/>
    </row>
    <row r="12" spans="1:20" ht="19.5" customHeight="1">
      <c r="A12" s="219" t="s">
        <v>194</v>
      </c>
      <c r="B12" s="219" t="s">
        <v>177</v>
      </c>
      <c r="C12" s="219">
        <v>100</v>
      </c>
      <c r="D12" s="219">
        <v>93</v>
      </c>
      <c r="E12" s="220">
        <f t="shared" si="1"/>
        <v>0.93</v>
      </c>
      <c r="F12" s="219">
        <v>1400</v>
      </c>
      <c r="G12" s="219">
        <v>100</v>
      </c>
      <c r="H12" s="242" t="s">
        <v>182</v>
      </c>
      <c r="I12" s="219"/>
      <c r="J12" s="227"/>
      <c r="K12" s="245"/>
    </row>
    <row r="13" spans="1:20" ht="19.5" customHeight="1">
      <c r="A13" s="214" t="s">
        <v>194</v>
      </c>
      <c r="B13" s="214" t="s">
        <v>178</v>
      </c>
      <c r="C13" s="214">
        <v>100</v>
      </c>
      <c r="D13" s="214">
        <v>99</v>
      </c>
      <c r="E13" s="215">
        <f t="shared" si="1"/>
        <v>0.99</v>
      </c>
      <c r="F13" s="214">
        <v>1300</v>
      </c>
      <c r="G13" s="214">
        <v>700</v>
      </c>
      <c r="H13" s="248" t="s">
        <v>182</v>
      </c>
      <c r="I13" s="214"/>
      <c r="J13" s="225"/>
      <c r="K13" s="243"/>
    </row>
    <row r="14" spans="1:20" ht="19.5" customHeight="1">
      <c r="A14" s="219" t="s">
        <v>194</v>
      </c>
      <c r="B14" s="219" t="s">
        <v>179</v>
      </c>
      <c r="C14" s="219">
        <v>100</v>
      </c>
      <c r="D14" s="219">
        <v>99</v>
      </c>
      <c r="E14" s="220">
        <f t="shared" si="1"/>
        <v>0.99</v>
      </c>
      <c r="F14" s="219">
        <v>1100</v>
      </c>
      <c r="G14" s="219">
        <v>150</v>
      </c>
      <c r="H14" s="242" t="s">
        <v>182</v>
      </c>
      <c r="I14" s="219"/>
      <c r="J14" s="227"/>
    </row>
    <row r="15" spans="1:20" ht="19.5" customHeight="1">
      <c r="A15" s="214" t="s">
        <v>271</v>
      </c>
      <c r="B15" s="214"/>
      <c r="C15" s="214"/>
      <c r="D15" s="214"/>
      <c r="E15" s="215"/>
      <c r="F15" s="214"/>
      <c r="G15" s="214"/>
      <c r="H15" s="248" t="s">
        <v>181</v>
      </c>
      <c r="I15" s="214" t="s">
        <v>149</v>
      </c>
      <c r="J15" s="225">
        <v>10</v>
      </c>
      <c r="K15" s="195">
        <v>4.5</v>
      </c>
    </row>
    <row r="16" spans="1:20" ht="19.5" customHeight="1">
      <c r="A16" s="219" t="s">
        <v>271</v>
      </c>
      <c r="B16" s="219"/>
      <c r="C16" s="219"/>
      <c r="D16" s="219"/>
      <c r="E16" s="220"/>
      <c r="F16" s="219"/>
      <c r="G16" s="219"/>
      <c r="H16" s="242" t="s">
        <v>181</v>
      </c>
      <c r="I16" s="219" t="s">
        <v>150</v>
      </c>
      <c r="J16" s="227">
        <v>11</v>
      </c>
      <c r="K16" s="197">
        <v>4.7</v>
      </c>
    </row>
    <row r="17" spans="1:16" ht="19.5" customHeight="1">
      <c r="A17" s="214" t="s">
        <v>271</v>
      </c>
      <c r="B17" s="214"/>
      <c r="C17" s="214"/>
      <c r="D17" s="214"/>
      <c r="E17" s="215"/>
      <c r="F17" s="214"/>
      <c r="G17" s="214"/>
      <c r="H17" s="248" t="s">
        <v>181</v>
      </c>
      <c r="I17" s="214" t="s">
        <v>151</v>
      </c>
      <c r="J17" s="225">
        <v>12</v>
      </c>
      <c r="K17" s="195">
        <v>4.3</v>
      </c>
    </row>
    <row r="18" spans="1:16" ht="19.5" customHeight="1">
      <c r="A18" s="219" t="s">
        <v>271</v>
      </c>
      <c r="B18" s="219"/>
      <c r="C18" s="219"/>
      <c r="D18" s="219"/>
      <c r="E18" s="220"/>
      <c r="F18" s="219"/>
      <c r="G18" s="219"/>
      <c r="H18" s="242" t="s">
        <v>181</v>
      </c>
      <c r="I18" s="219" t="s">
        <v>152</v>
      </c>
      <c r="J18" s="227">
        <v>13</v>
      </c>
      <c r="K18" s="197">
        <v>4.2</v>
      </c>
    </row>
    <row r="19" spans="1:16" ht="19.5" customHeight="1">
      <c r="A19" s="214" t="s">
        <v>271</v>
      </c>
      <c r="B19" s="214"/>
      <c r="C19" s="214"/>
      <c r="D19" s="214"/>
      <c r="E19" s="215"/>
      <c r="F19" s="214"/>
      <c r="G19" s="214"/>
      <c r="H19" s="248" t="s">
        <v>181</v>
      </c>
      <c r="I19" s="214" t="s">
        <v>153</v>
      </c>
      <c r="J19" s="225">
        <v>14</v>
      </c>
      <c r="K19" s="195">
        <v>4.0999999999999996</v>
      </c>
    </row>
    <row r="20" spans="1:16" ht="19.5" customHeight="1">
      <c r="A20" s="219" t="s">
        <v>271</v>
      </c>
      <c r="B20" s="219"/>
      <c r="C20" s="219"/>
      <c r="D20" s="219"/>
      <c r="E20" s="220"/>
      <c r="F20" s="219"/>
      <c r="G20" s="219"/>
      <c r="H20" s="242" t="s">
        <v>182</v>
      </c>
      <c r="I20" s="219" t="s">
        <v>149</v>
      </c>
      <c r="J20" s="227">
        <v>9</v>
      </c>
      <c r="K20" s="197">
        <v>4.3</v>
      </c>
    </row>
    <row r="21" spans="1:16" ht="19.5" customHeight="1">
      <c r="A21" s="214" t="s">
        <v>271</v>
      </c>
      <c r="B21" s="214"/>
      <c r="C21" s="214"/>
      <c r="D21" s="214"/>
      <c r="E21" s="215"/>
      <c r="F21" s="214"/>
      <c r="G21" s="214"/>
      <c r="H21" s="248" t="s">
        <v>182</v>
      </c>
      <c r="I21" s="214" t="s">
        <v>150</v>
      </c>
      <c r="J21" s="225">
        <v>8</v>
      </c>
      <c r="K21" s="195">
        <v>4.5</v>
      </c>
    </row>
    <row r="22" spans="1:16" ht="19.5" customHeight="1">
      <c r="A22" s="219" t="s">
        <v>271</v>
      </c>
      <c r="B22" s="219"/>
      <c r="C22" s="219"/>
      <c r="D22" s="219"/>
      <c r="E22" s="220"/>
      <c r="F22" s="219"/>
      <c r="G22" s="219"/>
      <c r="H22" s="242" t="s">
        <v>182</v>
      </c>
      <c r="I22" s="219" t="s">
        <v>151</v>
      </c>
      <c r="J22" s="227">
        <v>12</v>
      </c>
      <c r="K22" s="197">
        <v>4.7</v>
      </c>
    </row>
    <row r="23" spans="1:16" ht="19.5" customHeight="1">
      <c r="A23" s="214" t="s">
        <v>271</v>
      </c>
      <c r="B23" s="214"/>
      <c r="C23" s="214"/>
      <c r="D23" s="214"/>
      <c r="E23" s="215"/>
      <c r="F23" s="214"/>
      <c r="G23" s="214"/>
      <c r="H23" s="248" t="s">
        <v>182</v>
      </c>
      <c r="I23" s="214" t="s">
        <v>152</v>
      </c>
      <c r="J23" s="225">
        <v>4</v>
      </c>
      <c r="K23" s="195">
        <v>4.8</v>
      </c>
    </row>
    <row r="24" spans="1:16" ht="19.5" customHeight="1">
      <c r="A24" s="219" t="s">
        <v>271</v>
      </c>
      <c r="B24" s="219"/>
      <c r="C24" s="219"/>
      <c r="D24" s="219"/>
      <c r="E24" s="220"/>
      <c r="F24" s="219"/>
      <c r="G24" s="219"/>
      <c r="H24" s="242" t="s">
        <v>182</v>
      </c>
      <c r="I24" s="219" t="s">
        <v>153</v>
      </c>
      <c r="J24" s="227">
        <v>10</v>
      </c>
      <c r="K24" s="197">
        <v>3.9</v>
      </c>
    </row>
    <row r="25" spans="1:16" ht="19.5" customHeight="1">
      <c r="A25" s="214" t="s">
        <v>162</v>
      </c>
      <c r="B25" s="214" t="s">
        <v>174</v>
      </c>
      <c r="C25" s="214"/>
      <c r="D25" s="214"/>
      <c r="E25" s="215"/>
      <c r="F25" s="214"/>
      <c r="G25" s="214"/>
      <c r="H25" s="248" t="s">
        <v>181</v>
      </c>
      <c r="I25" s="214"/>
      <c r="J25" s="225"/>
      <c r="L25" s="195">
        <v>100</v>
      </c>
      <c r="M25" s="195">
        <v>85</v>
      </c>
      <c r="N25" s="247">
        <f>M25/L25</f>
        <v>0.85</v>
      </c>
      <c r="O25" s="247">
        <v>0.9</v>
      </c>
      <c r="P25" s="203">
        <v>0.91</v>
      </c>
    </row>
    <row r="26" spans="1:16" ht="19.5" customHeight="1">
      <c r="A26" s="219" t="s">
        <v>162</v>
      </c>
      <c r="B26" s="219" t="s">
        <v>175</v>
      </c>
      <c r="C26" s="219"/>
      <c r="D26" s="219"/>
      <c r="E26" s="220"/>
      <c r="F26" s="219"/>
      <c r="G26" s="219"/>
      <c r="H26" s="242" t="s">
        <v>181</v>
      </c>
      <c r="I26" s="219"/>
      <c r="J26" s="227"/>
      <c r="L26" s="197">
        <v>100</v>
      </c>
      <c r="M26" s="197">
        <v>95</v>
      </c>
      <c r="N26" s="205">
        <f t="shared" ref="N26:N36" si="2">M26/L26</f>
        <v>0.95</v>
      </c>
      <c r="O26" s="205">
        <v>0.85</v>
      </c>
      <c r="P26" s="204">
        <v>0.86</v>
      </c>
    </row>
    <row r="27" spans="1:16" ht="19.5" customHeight="1">
      <c r="A27" s="214" t="s">
        <v>162</v>
      </c>
      <c r="B27" s="214" t="s">
        <v>176</v>
      </c>
      <c r="C27" s="214"/>
      <c r="D27" s="214"/>
      <c r="E27" s="215"/>
      <c r="F27" s="214"/>
      <c r="G27" s="214"/>
      <c r="H27" s="248" t="s">
        <v>181</v>
      </c>
      <c r="I27" s="214"/>
      <c r="J27" s="225"/>
      <c r="L27" s="195">
        <v>100</v>
      </c>
      <c r="M27" s="195">
        <v>90</v>
      </c>
      <c r="N27" s="247">
        <f t="shared" si="2"/>
        <v>0.9</v>
      </c>
      <c r="O27" s="247">
        <v>0.76</v>
      </c>
      <c r="P27" s="203">
        <v>0.77</v>
      </c>
    </row>
    <row r="28" spans="1:16" ht="19.5" customHeight="1">
      <c r="A28" s="219" t="s">
        <v>162</v>
      </c>
      <c r="B28" s="219" t="s">
        <v>177</v>
      </c>
      <c r="C28" s="219"/>
      <c r="D28" s="219"/>
      <c r="E28" s="220"/>
      <c r="F28" s="219"/>
      <c r="G28" s="219"/>
      <c r="H28" s="242" t="s">
        <v>181</v>
      </c>
      <c r="I28" s="219"/>
      <c r="J28" s="227"/>
      <c r="L28" s="197">
        <v>100</v>
      </c>
      <c r="M28" s="197">
        <v>89</v>
      </c>
      <c r="N28" s="205">
        <f t="shared" si="2"/>
        <v>0.89</v>
      </c>
      <c r="O28" s="205">
        <v>1</v>
      </c>
      <c r="P28" s="204">
        <v>0.99</v>
      </c>
    </row>
    <row r="29" spans="1:16" ht="19.5" customHeight="1">
      <c r="A29" s="214" t="s">
        <v>162</v>
      </c>
      <c r="B29" s="214" t="s">
        <v>178</v>
      </c>
      <c r="C29" s="214"/>
      <c r="D29" s="214"/>
      <c r="E29" s="215"/>
      <c r="F29" s="214"/>
      <c r="G29" s="214"/>
      <c r="H29" s="248" t="s">
        <v>181</v>
      </c>
      <c r="I29" s="214"/>
      <c r="J29" s="225"/>
      <c r="L29" s="195">
        <v>100</v>
      </c>
      <c r="M29" s="195">
        <v>98</v>
      </c>
      <c r="N29" s="247">
        <f t="shared" si="2"/>
        <v>0.98</v>
      </c>
      <c r="O29" s="247">
        <v>1.2</v>
      </c>
      <c r="P29" s="203">
        <v>0.85</v>
      </c>
    </row>
    <row r="30" spans="1:16" ht="19.5" customHeight="1">
      <c r="A30" s="219" t="s">
        <v>162</v>
      </c>
      <c r="B30" s="219" t="s">
        <v>179</v>
      </c>
      <c r="C30" s="219"/>
      <c r="D30" s="219"/>
      <c r="E30" s="220"/>
      <c r="F30" s="219"/>
      <c r="G30" s="219"/>
      <c r="H30" s="242" t="s">
        <v>181</v>
      </c>
      <c r="I30" s="219"/>
      <c r="J30" s="227"/>
      <c r="L30" s="197">
        <v>100</v>
      </c>
      <c r="M30" s="197">
        <v>100</v>
      </c>
      <c r="N30" s="205">
        <f t="shared" si="2"/>
        <v>1</v>
      </c>
      <c r="O30" s="205">
        <v>0.75</v>
      </c>
      <c r="P30" s="204">
        <v>1</v>
      </c>
    </row>
    <row r="31" spans="1:16" ht="19.5" customHeight="1">
      <c r="A31" s="214" t="s">
        <v>162</v>
      </c>
      <c r="B31" s="214" t="s">
        <v>174</v>
      </c>
      <c r="C31" s="214"/>
      <c r="D31" s="214"/>
      <c r="E31" s="215"/>
      <c r="F31" s="214"/>
      <c r="G31" s="214"/>
      <c r="H31" s="248" t="s">
        <v>182</v>
      </c>
      <c r="I31" s="214"/>
      <c r="J31" s="225"/>
      <c r="L31" s="195">
        <v>100</v>
      </c>
      <c r="M31" s="195">
        <v>87</v>
      </c>
      <c r="N31" s="247">
        <f t="shared" si="2"/>
        <v>0.87</v>
      </c>
      <c r="O31" s="247">
        <v>0.91</v>
      </c>
      <c r="P31" s="203">
        <v>0.9</v>
      </c>
    </row>
    <row r="32" spans="1:16" ht="19.5" customHeight="1">
      <c r="A32" s="219" t="s">
        <v>162</v>
      </c>
      <c r="B32" s="219" t="s">
        <v>175</v>
      </c>
      <c r="C32" s="219"/>
      <c r="D32" s="219"/>
      <c r="E32" s="220"/>
      <c r="F32" s="219"/>
      <c r="G32" s="219"/>
      <c r="H32" s="242" t="s">
        <v>182</v>
      </c>
      <c r="I32" s="229"/>
      <c r="J32" s="227"/>
      <c r="L32" s="197">
        <v>100</v>
      </c>
      <c r="M32" s="197">
        <v>94</v>
      </c>
      <c r="N32" s="205">
        <f t="shared" si="2"/>
        <v>0.94</v>
      </c>
      <c r="O32" s="205">
        <v>0.84</v>
      </c>
      <c r="P32" s="204">
        <v>0.87</v>
      </c>
    </row>
    <row r="33" spans="1:20" ht="19.5" customHeight="1">
      <c r="A33" s="214" t="s">
        <v>162</v>
      </c>
      <c r="B33" s="214" t="s">
        <v>176</v>
      </c>
      <c r="C33" s="214"/>
      <c r="D33" s="214"/>
      <c r="E33" s="215"/>
      <c r="F33" s="214"/>
      <c r="G33" s="214"/>
      <c r="H33" s="248" t="s">
        <v>182</v>
      </c>
      <c r="I33" s="228"/>
      <c r="J33" s="225"/>
      <c r="L33" s="195">
        <v>100</v>
      </c>
      <c r="M33" s="195">
        <v>93</v>
      </c>
      <c r="N33" s="247">
        <f t="shared" si="2"/>
        <v>0.93</v>
      </c>
      <c r="O33" s="247">
        <v>0.77</v>
      </c>
      <c r="P33" s="203">
        <v>0.76</v>
      </c>
    </row>
    <row r="34" spans="1:20" ht="19.5" customHeight="1">
      <c r="A34" s="219" t="s">
        <v>162</v>
      </c>
      <c r="B34" s="219" t="s">
        <v>177</v>
      </c>
      <c r="C34" s="219"/>
      <c r="D34" s="219"/>
      <c r="E34" s="220"/>
      <c r="F34" s="219"/>
      <c r="G34" s="219"/>
      <c r="H34" s="242" t="s">
        <v>182</v>
      </c>
      <c r="I34" s="229"/>
      <c r="J34" s="227"/>
      <c r="L34" s="197">
        <v>100</v>
      </c>
      <c r="M34" s="197">
        <v>91</v>
      </c>
      <c r="N34" s="205">
        <f t="shared" si="2"/>
        <v>0.91</v>
      </c>
      <c r="O34" s="205">
        <v>0.99</v>
      </c>
      <c r="P34" s="204">
        <v>1</v>
      </c>
    </row>
    <row r="35" spans="1:20" ht="19.5" customHeight="1">
      <c r="A35" s="214" t="s">
        <v>162</v>
      </c>
      <c r="B35" s="214" t="s">
        <v>178</v>
      </c>
      <c r="C35" s="214"/>
      <c r="D35" s="214"/>
      <c r="E35" s="215"/>
      <c r="F35" s="214"/>
      <c r="G35" s="214"/>
      <c r="H35" s="248" t="s">
        <v>182</v>
      </c>
      <c r="I35" s="228"/>
      <c r="J35" s="225"/>
      <c r="L35" s="195">
        <v>100</v>
      </c>
      <c r="M35" s="195">
        <v>100</v>
      </c>
      <c r="N35" s="247">
        <f t="shared" si="2"/>
        <v>1</v>
      </c>
      <c r="O35" s="247">
        <v>0.99</v>
      </c>
      <c r="P35" s="203">
        <v>0.84</v>
      </c>
    </row>
    <row r="36" spans="1:20" ht="19.5" customHeight="1">
      <c r="A36" s="219" t="s">
        <v>162</v>
      </c>
      <c r="B36" s="219" t="s">
        <v>179</v>
      </c>
      <c r="C36" s="219"/>
      <c r="D36" s="219"/>
      <c r="E36" s="220"/>
      <c r="F36" s="219"/>
      <c r="G36" s="219"/>
      <c r="H36" s="242" t="s">
        <v>182</v>
      </c>
      <c r="I36" s="229"/>
      <c r="J36" s="227"/>
      <c r="L36" s="197">
        <v>100</v>
      </c>
      <c r="M36" s="197">
        <v>95</v>
      </c>
      <c r="N36" s="205">
        <f t="shared" si="2"/>
        <v>0.95</v>
      </c>
      <c r="O36" s="205">
        <v>0.74</v>
      </c>
      <c r="P36" s="204">
        <v>0.99</v>
      </c>
    </row>
    <row r="37" spans="1:20" ht="19.5" customHeight="1">
      <c r="A37" s="214" t="s">
        <v>192</v>
      </c>
      <c r="B37" s="214" t="s">
        <v>174</v>
      </c>
      <c r="C37" s="214"/>
      <c r="D37" s="214"/>
      <c r="E37" s="215"/>
      <c r="F37" s="214"/>
      <c r="G37" s="214"/>
      <c r="H37" s="248" t="s">
        <v>181</v>
      </c>
      <c r="I37" s="249"/>
      <c r="J37" s="225"/>
      <c r="Q37" s="195">
        <v>48</v>
      </c>
      <c r="R37" s="195">
        <v>50</v>
      </c>
      <c r="S37" s="203">
        <v>0.9</v>
      </c>
      <c r="T37" s="203">
        <v>0.05</v>
      </c>
    </row>
    <row r="38" spans="1:20" ht="19.5" customHeight="1">
      <c r="A38" s="219" t="s">
        <v>192</v>
      </c>
      <c r="B38" s="219" t="s">
        <v>175</v>
      </c>
      <c r="C38" s="219"/>
      <c r="D38" s="219"/>
      <c r="E38" s="220"/>
      <c r="F38" s="219"/>
      <c r="G38" s="219"/>
      <c r="H38" s="242" t="s">
        <v>181</v>
      </c>
      <c r="I38" s="250"/>
      <c r="J38" s="227"/>
      <c r="Q38" s="197">
        <v>35</v>
      </c>
      <c r="R38" s="197">
        <v>35</v>
      </c>
      <c r="S38" s="204">
        <v>0.85</v>
      </c>
      <c r="T38" s="204">
        <v>0.03</v>
      </c>
    </row>
    <row r="39" spans="1:20" ht="19.5" customHeight="1">
      <c r="A39" s="214" t="s">
        <v>192</v>
      </c>
      <c r="B39" s="214" t="s">
        <v>176</v>
      </c>
      <c r="C39" s="214"/>
      <c r="D39" s="214"/>
      <c r="E39" s="215"/>
      <c r="F39" s="214"/>
      <c r="G39" s="214"/>
      <c r="H39" s="248" t="s">
        <v>181</v>
      </c>
      <c r="I39" s="249"/>
      <c r="J39" s="225"/>
      <c r="Q39" s="195">
        <v>20</v>
      </c>
      <c r="R39" s="195">
        <v>21</v>
      </c>
      <c r="S39" s="203">
        <v>1</v>
      </c>
      <c r="T39" s="203">
        <v>0.02</v>
      </c>
    </row>
    <row r="40" spans="1:20" ht="19.5" customHeight="1">
      <c r="A40" s="219" t="s">
        <v>192</v>
      </c>
      <c r="B40" s="219" t="s">
        <v>177</v>
      </c>
      <c r="C40" s="219"/>
      <c r="D40" s="219"/>
      <c r="E40" s="220"/>
      <c r="F40" s="219"/>
      <c r="G40" s="219"/>
      <c r="H40" s="242" t="s">
        <v>181</v>
      </c>
      <c r="I40" s="250"/>
      <c r="J40" s="227"/>
      <c r="Q40" s="197">
        <v>40</v>
      </c>
      <c r="R40" s="197">
        <v>40</v>
      </c>
      <c r="S40" s="204">
        <v>1</v>
      </c>
      <c r="T40" s="204">
        <v>0.05</v>
      </c>
    </row>
    <row r="41" spans="1:20" ht="19.5" customHeight="1">
      <c r="A41" s="214" t="s">
        <v>192</v>
      </c>
      <c r="B41" s="214" t="s">
        <v>178</v>
      </c>
      <c r="C41" s="214"/>
      <c r="D41" s="214"/>
      <c r="E41" s="215"/>
      <c r="F41" s="214"/>
      <c r="G41" s="214"/>
      <c r="H41" s="248" t="s">
        <v>181</v>
      </c>
      <c r="I41" s="249"/>
      <c r="J41" s="225"/>
      <c r="Q41" s="195">
        <v>25</v>
      </c>
      <c r="R41" s="195">
        <v>35</v>
      </c>
      <c r="S41" s="203">
        <v>0.75</v>
      </c>
      <c r="T41" s="203">
        <v>0.1</v>
      </c>
    </row>
    <row r="42" spans="1:20" ht="19.5" customHeight="1">
      <c r="A42" s="219" t="s">
        <v>192</v>
      </c>
      <c r="B42" s="219" t="s">
        <v>179</v>
      </c>
      <c r="C42" s="219"/>
      <c r="D42" s="219"/>
      <c r="E42" s="220"/>
      <c r="F42" s="219"/>
      <c r="G42" s="219"/>
      <c r="H42" s="242" t="s">
        <v>181</v>
      </c>
      <c r="I42" s="250"/>
      <c r="J42" s="227"/>
      <c r="Q42" s="197">
        <v>20</v>
      </c>
      <c r="R42" s="197">
        <v>20</v>
      </c>
      <c r="S42" s="204">
        <v>1</v>
      </c>
      <c r="T42" s="204">
        <v>7.0000000000000007E-2</v>
      </c>
    </row>
    <row r="43" spans="1:20" ht="19.5" customHeight="1">
      <c r="A43" s="214" t="s">
        <v>192</v>
      </c>
      <c r="B43" s="214" t="s">
        <v>174</v>
      </c>
      <c r="C43" s="214"/>
      <c r="D43" s="214"/>
      <c r="E43" s="215"/>
      <c r="F43" s="214"/>
      <c r="G43" s="214"/>
      <c r="H43" s="248" t="s">
        <v>182</v>
      </c>
      <c r="I43" s="249"/>
      <c r="J43" s="225"/>
      <c r="Q43" s="195">
        <v>47</v>
      </c>
      <c r="R43" s="195">
        <v>50</v>
      </c>
      <c r="S43" s="203">
        <v>0.88</v>
      </c>
      <c r="T43" s="203">
        <v>7.0000000000000007E-2</v>
      </c>
    </row>
    <row r="44" spans="1:20" ht="19.5" customHeight="1">
      <c r="A44" s="219" t="s">
        <v>192</v>
      </c>
      <c r="B44" s="219" t="s">
        <v>175</v>
      </c>
      <c r="C44" s="219"/>
      <c r="D44" s="219"/>
      <c r="E44" s="220"/>
      <c r="F44" s="219"/>
      <c r="G44" s="219"/>
      <c r="H44" s="242" t="s">
        <v>182</v>
      </c>
      <c r="I44" s="226"/>
      <c r="J44" s="227"/>
      <c r="Q44" s="197">
        <v>34</v>
      </c>
      <c r="R44" s="197">
        <v>35</v>
      </c>
      <c r="S44" s="204">
        <v>0.87</v>
      </c>
      <c r="T44" s="204">
        <v>0.05</v>
      </c>
    </row>
    <row r="45" spans="1:20" ht="19.5" customHeight="1">
      <c r="A45" s="214" t="s">
        <v>192</v>
      </c>
      <c r="B45" s="214" t="s">
        <v>176</v>
      </c>
      <c r="C45" s="214"/>
      <c r="D45" s="214"/>
      <c r="E45" s="215"/>
      <c r="F45" s="214"/>
      <c r="G45" s="214"/>
      <c r="H45" s="248" t="s">
        <v>182</v>
      </c>
      <c r="I45" s="224"/>
      <c r="J45" s="225"/>
      <c r="Q45" s="195">
        <v>21</v>
      </c>
      <c r="R45" s="195">
        <v>21</v>
      </c>
      <c r="S45" s="203">
        <v>1</v>
      </c>
      <c r="T45" s="203">
        <v>0.02</v>
      </c>
    </row>
    <row r="46" spans="1:20" ht="19.5" customHeight="1">
      <c r="A46" s="219" t="s">
        <v>192</v>
      </c>
      <c r="B46" s="219" t="s">
        <v>177</v>
      </c>
      <c r="C46" s="219"/>
      <c r="D46" s="219"/>
      <c r="E46" s="220"/>
      <c r="F46" s="219"/>
      <c r="G46" s="219"/>
      <c r="H46" s="242" t="s">
        <v>182</v>
      </c>
      <c r="I46" s="226"/>
      <c r="J46" s="227"/>
      <c r="Q46" s="197">
        <v>38</v>
      </c>
      <c r="R46" s="197">
        <v>40</v>
      </c>
      <c r="S46" s="204">
        <v>0.98</v>
      </c>
      <c r="T46" s="204">
        <v>0.08</v>
      </c>
    </row>
    <row r="47" spans="1:20" ht="19.5" customHeight="1">
      <c r="A47" s="214" t="s">
        <v>192</v>
      </c>
      <c r="B47" s="214" t="s">
        <v>178</v>
      </c>
      <c r="C47" s="214"/>
      <c r="D47" s="214"/>
      <c r="E47" s="215"/>
      <c r="F47" s="214"/>
      <c r="G47" s="214"/>
      <c r="H47" s="248" t="s">
        <v>182</v>
      </c>
      <c r="I47" s="224"/>
      <c r="J47" s="225"/>
      <c r="Q47" s="195">
        <v>28</v>
      </c>
      <c r="R47" s="195">
        <v>35</v>
      </c>
      <c r="S47" s="203">
        <v>0.89</v>
      </c>
      <c r="T47" s="203">
        <v>0.05</v>
      </c>
    </row>
    <row r="48" spans="1:20" ht="19.5" customHeight="1">
      <c r="A48" s="197" t="s">
        <v>192</v>
      </c>
      <c r="B48" s="197" t="s">
        <v>179</v>
      </c>
      <c r="C48" s="197"/>
      <c r="D48" s="197"/>
      <c r="E48" s="205"/>
      <c r="F48" s="197"/>
      <c r="G48" s="197"/>
      <c r="H48" s="238" t="s">
        <v>182</v>
      </c>
      <c r="I48" s="196"/>
      <c r="J48" s="208"/>
      <c r="Q48" s="197">
        <v>20</v>
      </c>
      <c r="R48" s="197">
        <v>20</v>
      </c>
      <c r="S48" s="204">
        <v>1</v>
      </c>
      <c r="T48" s="204">
        <v>0.03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FC87-F097-E549-8E41-3E3C21AB9B2E}">
  <dimension ref="A1:R69"/>
  <sheetViews>
    <sheetView topLeftCell="A15" zoomScale="125" workbookViewId="0">
      <selection activeCell="F3" sqref="F3"/>
    </sheetView>
  </sheetViews>
  <sheetFormatPr defaultColWidth="10.83203125" defaultRowHeight="12.5"/>
  <cols>
    <col min="1" max="1" width="22" style="106" customWidth="1"/>
    <col min="2" max="2" width="9" style="106" customWidth="1"/>
    <col min="3" max="4" width="50.5" style="106" customWidth="1"/>
    <col min="5" max="8" width="10.83203125" style="106"/>
    <col min="9" max="9" width="18.5" style="106" customWidth="1"/>
    <col min="10" max="16384" width="10.83203125" style="106"/>
  </cols>
  <sheetData>
    <row r="1" spans="1:18" ht="16" customHeight="1" thickBot="1">
      <c r="A1" s="104" t="s">
        <v>33</v>
      </c>
      <c r="B1" s="103" t="s">
        <v>3</v>
      </c>
      <c r="C1" s="103" t="s">
        <v>34</v>
      </c>
      <c r="D1" s="103" t="s">
        <v>35</v>
      </c>
      <c r="E1" s="104" t="s">
        <v>36</v>
      </c>
      <c r="F1" s="104" t="s">
        <v>37</v>
      </c>
      <c r="G1" s="105" t="s">
        <v>71</v>
      </c>
      <c r="I1" s="185" t="s">
        <v>74</v>
      </c>
      <c r="J1" s="185"/>
    </row>
    <row r="2" spans="1:18" ht="13">
      <c r="A2" s="107" t="s">
        <v>5</v>
      </c>
      <c r="B2" s="116"/>
      <c r="C2" s="117"/>
      <c r="D2" s="117"/>
      <c r="E2" s="118"/>
      <c r="F2" s="119"/>
      <c r="I2" s="106" t="s">
        <v>75</v>
      </c>
      <c r="J2" s="106">
        <f>COUNTIF($G$3:$G$33,I2)</f>
        <v>22</v>
      </c>
      <c r="M2" s="106">
        <v>20</v>
      </c>
      <c r="O2" s="106">
        <v>20</v>
      </c>
      <c r="P2" s="106">
        <v>3</v>
      </c>
      <c r="Q2" s="106">
        <v>2</v>
      </c>
      <c r="R2" s="106">
        <v>0</v>
      </c>
    </row>
    <row r="3" spans="1:18" ht="150">
      <c r="A3" s="108" t="s">
        <v>4</v>
      </c>
      <c r="B3" s="109" t="s">
        <v>43</v>
      </c>
      <c r="C3" s="108" t="s">
        <v>76</v>
      </c>
      <c r="D3" s="108" t="s">
        <v>77</v>
      </c>
      <c r="E3" s="110">
        <v>45707</v>
      </c>
      <c r="F3" s="111">
        <v>45772</v>
      </c>
      <c r="G3" s="106" t="s">
        <v>75</v>
      </c>
      <c r="I3" s="106" t="s">
        <v>78</v>
      </c>
      <c r="J3" s="106">
        <f>COUNTIF($G$3:$G$33,I3)</f>
        <v>3</v>
      </c>
      <c r="M3" s="106">
        <v>3</v>
      </c>
    </row>
    <row r="4" spans="1:18" ht="75">
      <c r="A4" s="108" t="s">
        <v>44</v>
      </c>
      <c r="B4" s="109" t="s">
        <v>45</v>
      </c>
      <c r="C4" s="108" t="s">
        <v>79</v>
      </c>
      <c r="D4" s="108" t="s">
        <v>80</v>
      </c>
      <c r="E4" s="110">
        <v>45706</v>
      </c>
      <c r="F4" s="111">
        <v>45736</v>
      </c>
      <c r="G4" s="106" t="s">
        <v>75</v>
      </c>
      <c r="I4" s="106" t="s">
        <v>81</v>
      </c>
      <c r="J4" s="106">
        <f>COUNTIF($G$3:$G$33,I4)</f>
        <v>0</v>
      </c>
      <c r="M4" s="106">
        <v>2</v>
      </c>
    </row>
    <row r="5" spans="1:18" ht="75">
      <c r="A5" s="108" t="s">
        <v>46</v>
      </c>
      <c r="B5" s="109" t="s">
        <v>72</v>
      </c>
      <c r="C5" s="108" t="s">
        <v>82</v>
      </c>
      <c r="D5" s="108" t="s">
        <v>83</v>
      </c>
      <c r="E5" s="110">
        <v>45706</v>
      </c>
      <c r="F5" s="111">
        <v>45730</v>
      </c>
      <c r="G5" s="106" t="s">
        <v>75</v>
      </c>
      <c r="I5" s="106" t="s">
        <v>84</v>
      </c>
      <c r="J5" s="106">
        <f>COUNTIF($G$3:$G$33,I5)</f>
        <v>0</v>
      </c>
      <c r="M5" s="106">
        <v>0</v>
      </c>
    </row>
    <row r="6" spans="1:18" ht="100">
      <c r="A6" s="108" t="s">
        <v>24</v>
      </c>
      <c r="B6" s="109" t="s">
        <v>47</v>
      </c>
      <c r="C6" s="108" t="s">
        <v>85</v>
      </c>
      <c r="D6" s="108" t="s">
        <v>86</v>
      </c>
      <c r="E6" s="110">
        <v>45707</v>
      </c>
      <c r="F6" s="111" t="s">
        <v>87</v>
      </c>
      <c r="G6" s="106" t="s">
        <v>75</v>
      </c>
      <c r="I6" s="126" t="s">
        <v>88</v>
      </c>
      <c r="J6" s="106">
        <f>SUM(J2:J5)</f>
        <v>25</v>
      </c>
    </row>
    <row r="7" spans="1:18" ht="100">
      <c r="A7" s="108" t="s">
        <v>25</v>
      </c>
      <c r="B7" s="109" t="s">
        <v>72</v>
      </c>
      <c r="C7" s="108" t="s">
        <v>89</v>
      </c>
      <c r="D7" s="108" t="s">
        <v>90</v>
      </c>
      <c r="E7" s="110">
        <v>45706</v>
      </c>
      <c r="F7" s="111">
        <v>45736</v>
      </c>
      <c r="G7" s="106" t="s">
        <v>75</v>
      </c>
    </row>
    <row r="8" spans="1:18">
      <c r="A8" s="108"/>
      <c r="B8" s="112"/>
      <c r="C8" s="113"/>
      <c r="D8" s="113"/>
      <c r="E8" s="114"/>
      <c r="F8" s="115"/>
    </row>
    <row r="9" spans="1:18" ht="26">
      <c r="A9" s="107" t="s">
        <v>7</v>
      </c>
      <c r="B9" s="116"/>
      <c r="C9" s="117"/>
      <c r="D9" s="117"/>
      <c r="E9" s="118"/>
      <c r="F9" s="119"/>
    </row>
    <row r="10" spans="1:18" ht="37.5">
      <c r="A10" s="108" t="s">
        <v>6</v>
      </c>
      <c r="B10" s="109" t="s">
        <v>48</v>
      </c>
      <c r="C10" s="108" t="s">
        <v>91</v>
      </c>
      <c r="D10" s="108" t="s">
        <v>92</v>
      </c>
      <c r="E10" s="110">
        <v>45691</v>
      </c>
      <c r="F10" s="111">
        <v>45709</v>
      </c>
      <c r="G10" s="106" t="s">
        <v>75</v>
      </c>
    </row>
    <row r="11" spans="1:18" ht="50">
      <c r="A11" s="108" t="s">
        <v>12</v>
      </c>
      <c r="B11" s="109" t="s">
        <v>49</v>
      </c>
      <c r="C11" s="108" t="s">
        <v>50</v>
      </c>
      <c r="D11" s="108" t="s">
        <v>93</v>
      </c>
      <c r="E11" s="110">
        <v>45705</v>
      </c>
      <c r="F11" s="111">
        <v>45723</v>
      </c>
      <c r="G11" s="106" t="s">
        <v>75</v>
      </c>
    </row>
    <row r="12" spans="1:18" ht="25">
      <c r="A12" s="106" t="s">
        <v>13</v>
      </c>
      <c r="B12" s="109" t="s">
        <v>49</v>
      </c>
      <c r="C12" s="108" t="s">
        <v>51</v>
      </c>
      <c r="D12" s="108" t="s">
        <v>94</v>
      </c>
      <c r="E12" s="110">
        <v>45691</v>
      </c>
      <c r="F12" s="111">
        <v>45716</v>
      </c>
      <c r="G12" s="106" t="s">
        <v>75</v>
      </c>
    </row>
    <row r="13" spans="1:18">
      <c r="B13" s="109"/>
      <c r="C13" s="108"/>
      <c r="D13" s="108"/>
      <c r="E13" s="114"/>
      <c r="F13" s="115"/>
    </row>
    <row r="14" spans="1:18" ht="13">
      <c r="A14" s="107" t="s">
        <v>11</v>
      </c>
      <c r="B14" s="116"/>
      <c r="C14" s="117"/>
      <c r="D14" s="117"/>
      <c r="E14" s="118"/>
      <c r="F14" s="119"/>
    </row>
    <row r="15" spans="1:18" ht="62.5">
      <c r="A15" s="108" t="s">
        <v>10</v>
      </c>
      <c r="B15" s="109" t="s">
        <v>48</v>
      </c>
      <c r="C15" s="108" t="s">
        <v>95</v>
      </c>
      <c r="D15" s="108" t="s">
        <v>96</v>
      </c>
      <c r="E15" s="110">
        <v>45707</v>
      </c>
      <c r="F15" s="111">
        <v>45736</v>
      </c>
      <c r="G15" s="106" t="s">
        <v>75</v>
      </c>
    </row>
    <row r="16" spans="1:18" ht="50">
      <c r="A16" s="108" t="s">
        <v>53</v>
      </c>
      <c r="B16" s="109" t="s">
        <v>48</v>
      </c>
      <c r="C16" s="108" t="s">
        <v>95</v>
      </c>
      <c r="D16" s="108" t="s">
        <v>97</v>
      </c>
      <c r="E16" s="110">
        <v>45707</v>
      </c>
      <c r="F16" s="111">
        <v>45736</v>
      </c>
      <c r="G16" s="106" t="s">
        <v>75</v>
      </c>
    </row>
    <row r="17" spans="1:7" ht="62.5">
      <c r="A17" s="108" t="s">
        <v>17</v>
      </c>
      <c r="B17" s="109" t="s">
        <v>52</v>
      </c>
      <c r="C17" s="108" t="s">
        <v>98</v>
      </c>
      <c r="D17" s="108" t="s">
        <v>99</v>
      </c>
      <c r="E17" s="110">
        <v>45707</v>
      </c>
      <c r="F17" s="111">
        <v>45726</v>
      </c>
      <c r="G17" s="106" t="s">
        <v>75</v>
      </c>
    </row>
    <row r="18" spans="1:7" ht="50">
      <c r="A18" s="108" t="s">
        <v>18</v>
      </c>
      <c r="B18" s="109" t="s">
        <v>52</v>
      </c>
      <c r="C18" s="108" t="s">
        <v>98</v>
      </c>
      <c r="D18" s="108" t="s">
        <v>100</v>
      </c>
      <c r="E18" s="110">
        <v>45707</v>
      </c>
      <c r="F18" s="111">
        <v>45726</v>
      </c>
      <c r="G18" s="106" t="s">
        <v>75</v>
      </c>
    </row>
    <row r="19" spans="1:7" ht="37.5">
      <c r="A19" s="108" t="s">
        <v>54</v>
      </c>
      <c r="B19" s="109" t="s">
        <v>55</v>
      </c>
      <c r="C19" s="108" t="s">
        <v>101</v>
      </c>
      <c r="D19" s="108" t="s">
        <v>102</v>
      </c>
      <c r="E19" s="110">
        <v>45707</v>
      </c>
      <c r="F19" s="111">
        <v>45726</v>
      </c>
      <c r="G19" s="106" t="s">
        <v>75</v>
      </c>
    </row>
    <row r="20" spans="1:7" ht="50">
      <c r="A20" s="120" t="s">
        <v>20</v>
      </c>
      <c r="B20" s="121" t="s">
        <v>56</v>
      </c>
      <c r="C20" s="108" t="s">
        <v>95</v>
      </c>
      <c r="D20" s="108" t="s">
        <v>103</v>
      </c>
      <c r="E20" s="110">
        <v>45707</v>
      </c>
      <c r="F20" s="111">
        <v>45736</v>
      </c>
      <c r="G20" s="106" t="s">
        <v>75</v>
      </c>
    </row>
    <row r="21" spans="1:7" ht="50">
      <c r="A21" s="120" t="s">
        <v>21</v>
      </c>
      <c r="B21" s="121" t="s">
        <v>72</v>
      </c>
      <c r="C21" s="108" t="s">
        <v>95</v>
      </c>
      <c r="D21" s="108" t="s">
        <v>104</v>
      </c>
      <c r="E21" s="110">
        <v>45707</v>
      </c>
      <c r="F21" s="111">
        <v>45736</v>
      </c>
      <c r="G21" s="106" t="s">
        <v>75</v>
      </c>
    </row>
    <row r="22" spans="1:7" ht="25">
      <c r="A22" s="120" t="s">
        <v>22</v>
      </c>
      <c r="B22" s="121" t="s">
        <v>57</v>
      </c>
      <c r="C22" s="120" t="s">
        <v>105</v>
      </c>
      <c r="D22" s="108" t="s">
        <v>106</v>
      </c>
      <c r="E22" s="110">
        <v>45707</v>
      </c>
      <c r="F22" s="111">
        <v>45737</v>
      </c>
      <c r="G22" s="106" t="s">
        <v>75</v>
      </c>
    </row>
    <row r="23" spans="1:7" ht="37.5">
      <c r="A23" s="120" t="s">
        <v>23</v>
      </c>
      <c r="B23" s="121" t="s">
        <v>52</v>
      </c>
      <c r="C23" s="120" t="s">
        <v>107</v>
      </c>
      <c r="D23" s="108" t="s">
        <v>108</v>
      </c>
      <c r="E23" s="110">
        <v>45707</v>
      </c>
      <c r="F23" s="111">
        <v>45737</v>
      </c>
      <c r="G23" s="106" t="s">
        <v>75</v>
      </c>
    </row>
    <row r="24" spans="1:7" ht="25">
      <c r="A24" s="120" t="s">
        <v>28</v>
      </c>
      <c r="B24" s="121" t="s">
        <v>72</v>
      </c>
      <c r="C24" s="120" t="s">
        <v>109</v>
      </c>
      <c r="D24" s="108" t="s">
        <v>110</v>
      </c>
      <c r="E24" s="110">
        <v>45707</v>
      </c>
      <c r="F24" s="111">
        <v>45736</v>
      </c>
      <c r="G24" s="106" t="s">
        <v>75</v>
      </c>
    </row>
    <row r="25" spans="1:7" ht="37.5">
      <c r="A25" s="120" t="s">
        <v>29</v>
      </c>
      <c r="B25" s="121" t="s">
        <v>58</v>
      </c>
      <c r="C25" s="120" t="s">
        <v>111</v>
      </c>
      <c r="D25" s="108" t="s">
        <v>112</v>
      </c>
      <c r="E25" s="110">
        <v>45707</v>
      </c>
      <c r="F25" s="111">
        <v>45736</v>
      </c>
      <c r="G25" s="106" t="s">
        <v>75</v>
      </c>
    </row>
    <row r="26" spans="1:7">
      <c r="A26" s="120"/>
      <c r="B26" s="121"/>
      <c r="C26" s="120"/>
      <c r="D26" s="120"/>
      <c r="E26" s="114"/>
      <c r="F26" s="115"/>
    </row>
    <row r="27" spans="1:7" ht="13">
      <c r="A27" s="122" t="s">
        <v>9</v>
      </c>
      <c r="B27" s="123"/>
      <c r="C27" s="124"/>
      <c r="D27" s="124"/>
      <c r="E27" s="118"/>
      <c r="F27" s="118"/>
    </row>
    <row r="28" spans="1:7" ht="75">
      <c r="A28" s="108" t="s">
        <v>8</v>
      </c>
      <c r="B28" s="109" t="s">
        <v>55</v>
      </c>
      <c r="C28" s="125" t="s">
        <v>113</v>
      </c>
      <c r="D28" s="108" t="s">
        <v>114</v>
      </c>
      <c r="E28" s="110">
        <v>45730</v>
      </c>
      <c r="F28" s="111">
        <v>45744</v>
      </c>
      <c r="G28" s="106" t="s">
        <v>78</v>
      </c>
    </row>
    <row r="29" spans="1:7" ht="100">
      <c r="A29" s="108" t="s">
        <v>14</v>
      </c>
      <c r="B29" s="109" t="s">
        <v>49</v>
      </c>
      <c r="C29" s="125" t="s">
        <v>115</v>
      </c>
      <c r="D29" s="108" t="s">
        <v>116</v>
      </c>
      <c r="E29" s="110">
        <v>45723</v>
      </c>
      <c r="F29" s="111">
        <v>45736</v>
      </c>
      <c r="G29" s="106" t="s">
        <v>78</v>
      </c>
    </row>
    <row r="30" spans="1:7" ht="62.5">
      <c r="A30" s="108" t="s">
        <v>15</v>
      </c>
      <c r="B30" s="109" t="s">
        <v>55</v>
      </c>
      <c r="C30" s="125" t="s">
        <v>117</v>
      </c>
      <c r="D30" s="108" t="s">
        <v>118</v>
      </c>
      <c r="E30" s="110">
        <v>45723</v>
      </c>
      <c r="F30" s="111">
        <v>45744</v>
      </c>
      <c r="G30" s="106" t="s">
        <v>78</v>
      </c>
    </row>
    <row r="31" spans="1:7" ht="50">
      <c r="A31" s="108" t="s">
        <v>16</v>
      </c>
      <c r="B31" s="109" t="s">
        <v>59</v>
      </c>
      <c r="C31" s="108" t="s">
        <v>119</v>
      </c>
      <c r="D31" s="108" t="s">
        <v>120</v>
      </c>
      <c r="E31" s="110">
        <v>45659</v>
      </c>
      <c r="F31" s="111">
        <v>45734</v>
      </c>
      <c r="G31" s="106" t="s">
        <v>75</v>
      </c>
    </row>
    <row r="32" spans="1:7" ht="75">
      <c r="A32" s="106" t="s">
        <v>26</v>
      </c>
      <c r="B32" s="109" t="s">
        <v>60</v>
      </c>
      <c r="C32" s="125" t="s">
        <v>121</v>
      </c>
      <c r="D32" s="108" t="s">
        <v>122</v>
      </c>
      <c r="E32" s="110">
        <v>45706</v>
      </c>
      <c r="F32" s="111">
        <v>45744</v>
      </c>
      <c r="G32" s="106" t="s">
        <v>75</v>
      </c>
    </row>
    <row r="33" spans="1:7" ht="62.5">
      <c r="A33" s="108" t="s">
        <v>27</v>
      </c>
      <c r="B33" s="109" t="s">
        <v>61</v>
      </c>
      <c r="C33" s="108" t="s">
        <v>123</v>
      </c>
      <c r="D33" s="108" t="s">
        <v>124</v>
      </c>
      <c r="E33" s="110">
        <v>45706</v>
      </c>
      <c r="F33" s="111">
        <v>45744</v>
      </c>
      <c r="G33" s="106" t="s">
        <v>75</v>
      </c>
    </row>
    <row r="40" spans="1:7" ht="13" customHeight="1">
      <c r="B40" s="136"/>
      <c r="C40" s="136"/>
      <c r="D40" s="136" t="s">
        <v>78</v>
      </c>
      <c r="E40" s="136"/>
      <c r="F40" s="136"/>
    </row>
    <row r="41" spans="1:7">
      <c r="B41" s="109"/>
      <c r="C41" s="125"/>
      <c r="D41" s="108" t="s">
        <v>8</v>
      </c>
      <c r="E41" s="110">
        <v>45730</v>
      </c>
      <c r="F41" s="111">
        <v>45744</v>
      </c>
    </row>
    <row r="42" spans="1:7">
      <c r="B42" s="109"/>
      <c r="C42" s="125"/>
      <c r="D42" s="108" t="s">
        <v>14</v>
      </c>
      <c r="E42" s="110">
        <v>45723</v>
      </c>
      <c r="F42" s="111">
        <v>45736</v>
      </c>
    </row>
    <row r="43" spans="1:7">
      <c r="B43" s="109"/>
      <c r="C43" s="125"/>
      <c r="D43" s="108" t="s">
        <v>15</v>
      </c>
      <c r="E43" s="110">
        <v>45723</v>
      </c>
      <c r="F43" s="111">
        <v>45744</v>
      </c>
    </row>
    <row r="45" spans="1:7" ht="12.75" customHeight="1">
      <c r="B45" s="136"/>
      <c r="C45" s="136"/>
      <c r="D45" s="136" t="s">
        <v>81</v>
      </c>
      <c r="E45" s="136"/>
      <c r="F45" s="136"/>
    </row>
    <row r="46" spans="1:7" ht="13">
      <c r="B46" s="128"/>
      <c r="C46" s="127"/>
      <c r="D46" s="127" t="s">
        <v>16</v>
      </c>
      <c r="E46" s="129" t="s">
        <v>125</v>
      </c>
      <c r="F46" s="130" t="s">
        <v>126</v>
      </c>
    </row>
    <row r="47" spans="1:7" ht="13">
      <c r="B47" s="132"/>
      <c r="C47" s="133"/>
      <c r="D47" s="131" t="s">
        <v>26</v>
      </c>
      <c r="E47" s="134" t="s">
        <v>127</v>
      </c>
      <c r="F47" s="135" t="s">
        <v>128</v>
      </c>
    </row>
    <row r="49" spans="2:6" ht="12.75" customHeight="1">
      <c r="B49" s="136"/>
      <c r="C49" s="136"/>
      <c r="D49" s="136" t="s">
        <v>75</v>
      </c>
      <c r="E49" s="136"/>
      <c r="F49" s="136"/>
    </row>
    <row r="50" spans="2:6">
      <c r="B50" s="109"/>
      <c r="C50" s="108"/>
      <c r="D50" s="108" t="s">
        <v>4</v>
      </c>
      <c r="E50" s="110">
        <v>45707</v>
      </c>
      <c r="F50" s="111">
        <v>45772</v>
      </c>
    </row>
    <row r="51" spans="2:6" ht="25">
      <c r="B51" s="109"/>
      <c r="C51" s="108"/>
      <c r="D51" s="108" t="s">
        <v>44</v>
      </c>
      <c r="E51" s="110">
        <v>45706</v>
      </c>
      <c r="F51" s="111">
        <v>45736</v>
      </c>
    </row>
    <row r="52" spans="2:6" ht="25">
      <c r="B52" s="109"/>
      <c r="C52" s="108"/>
      <c r="D52" s="108" t="s">
        <v>46</v>
      </c>
      <c r="E52" s="110">
        <v>45706</v>
      </c>
      <c r="F52" s="111">
        <v>45730</v>
      </c>
    </row>
    <row r="53" spans="2:6">
      <c r="B53" s="109"/>
      <c r="C53" s="108"/>
      <c r="D53" s="108" t="s">
        <v>24</v>
      </c>
      <c r="E53" s="110">
        <v>45707</v>
      </c>
      <c r="F53" s="111" t="s">
        <v>87</v>
      </c>
    </row>
    <row r="54" spans="2:6">
      <c r="B54" s="109"/>
      <c r="C54" s="108"/>
      <c r="D54" s="108" t="s">
        <v>25</v>
      </c>
      <c r="E54" s="110">
        <v>45706</v>
      </c>
      <c r="F54" s="111">
        <v>45736</v>
      </c>
    </row>
    <row r="55" spans="2:6">
      <c r="B55" s="109"/>
      <c r="C55" s="108"/>
      <c r="D55" s="108" t="s">
        <v>6</v>
      </c>
      <c r="E55" s="110">
        <v>45691</v>
      </c>
      <c r="F55" s="111">
        <v>45709</v>
      </c>
    </row>
    <row r="56" spans="2:6">
      <c r="B56" s="109"/>
      <c r="C56" s="108"/>
      <c r="D56" s="108" t="s">
        <v>12</v>
      </c>
      <c r="E56" s="110">
        <v>45705</v>
      </c>
      <c r="F56" s="111">
        <v>45723</v>
      </c>
    </row>
    <row r="57" spans="2:6">
      <c r="B57" s="109"/>
      <c r="C57" s="108"/>
      <c r="D57" s="106" t="s">
        <v>13</v>
      </c>
      <c r="E57" s="110">
        <v>45691</v>
      </c>
      <c r="F57" s="111">
        <v>45716</v>
      </c>
    </row>
    <row r="58" spans="2:6">
      <c r="B58" s="109"/>
      <c r="C58" s="108"/>
      <c r="D58" s="108" t="s">
        <v>10</v>
      </c>
      <c r="E58" s="110">
        <v>45707</v>
      </c>
      <c r="F58" s="111">
        <v>45736</v>
      </c>
    </row>
    <row r="59" spans="2:6">
      <c r="B59" s="109"/>
      <c r="C59" s="108"/>
      <c r="D59" s="108" t="s">
        <v>53</v>
      </c>
      <c r="E59" s="110">
        <v>45707</v>
      </c>
      <c r="F59" s="111">
        <v>45736</v>
      </c>
    </row>
    <row r="60" spans="2:6">
      <c r="B60" s="109"/>
      <c r="C60" s="108"/>
      <c r="D60" s="108" t="s">
        <v>17</v>
      </c>
      <c r="E60" s="110">
        <v>45707</v>
      </c>
      <c r="F60" s="111">
        <v>45726</v>
      </c>
    </row>
    <row r="61" spans="2:6">
      <c r="B61" s="109"/>
      <c r="C61" s="108"/>
      <c r="D61" s="108" t="s">
        <v>18</v>
      </c>
      <c r="E61" s="110">
        <v>45707</v>
      </c>
      <c r="F61" s="111">
        <v>45726</v>
      </c>
    </row>
    <row r="62" spans="2:6">
      <c r="B62" s="109"/>
      <c r="C62" s="108"/>
      <c r="D62" s="108" t="s">
        <v>54</v>
      </c>
      <c r="E62" s="110">
        <v>45707</v>
      </c>
      <c r="F62" s="111">
        <v>45726</v>
      </c>
    </row>
    <row r="63" spans="2:6">
      <c r="B63" s="121"/>
      <c r="C63" s="108"/>
      <c r="D63" s="120" t="s">
        <v>20</v>
      </c>
      <c r="E63" s="110">
        <v>45707</v>
      </c>
      <c r="F63" s="111">
        <v>45736</v>
      </c>
    </row>
    <row r="64" spans="2:6">
      <c r="B64" s="121"/>
      <c r="C64" s="108"/>
      <c r="D64" s="120" t="s">
        <v>21</v>
      </c>
      <c r="E64" s="110">
        <v>45707</v>
      </c>
      <c r="F64" s="111">
        <v>45736</v>
      </c>
    </row>
    <row r="65" spans="2:6">
      <c r="B65" s="121"/>
      <c r="C65" s="120"/>
      <c r="D65" s="120" t="s">
        <v>22</v>
      </c>
      <c r="E65" s="110">
        <v>45707</v>
      </c>
      <c r="F65" s="111">
        <v>45737</v>
      </c>
    </row>
    <row r="66" spans="2:6" ht="25">
      <c r="B66" s="121"/>
      <c r="C66" s="120"/>
      <c r="D66" s="120" t="s">
        <v>23</v>
      </c>
      <c r="E66" s="110">
        <v>45707</v>
      </c>
      <c r="F66" s="111">
        <v>45737</v>
      </c>
    </row>
    <row r="67" spans="2:6">
      <c r="B67" s="121"/>
      <c r="C67" s="120"/>
      <c r="D67" s="120" t="s">
        <v>28</v>
      </c>
      <c r="E67" s="110">
        <v>45707</v>
      </c>
      <c r="F67" s="111">
        <v>45736</v>
      </c>
    </row>
    <row r="68" spans="2:6">
      <c r="B68" s="121"/>
      <c r="C68" s="120"/>
      <c r="D68" s="120" t="s">
        <v>29</v>
      </c>
      <c r="E68" s="110">
        <v>45707</v>
      </c>
      <c r="F68" s="111">
        <v>45736</v>
      </c>
    </row>
    <row r="69" spans="2:6">
      <c r="B69" s="109"/>
      <c r="C69" s="108"/>
      <c r="D69" s="108" t="s">
        <v>27</v>
      </c>
      <c r="E69" s="110">
        <v>45706</v>
      </c>
      <c r="F69" s="111">
        <v>45744</v>
      </c>
    </row>
  </sheetData>
  <autoFilter ref="A1:G33" xr:uid="{8CEFFC87-F097-E549-8E41-3E3C21AB9B2E}"/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AC7-A7F5-0044-897F-8948CE20D1E9}">
  <sheetPr>
    <pageSetUpPr fitToPage="1"/>
  </sheetPr>
  <dimension ref="A1:CE140"/>
  <sheetViews>
    <sheetView showGridLines="0" zoomScale="90" zoomScaleNormal="90" zoomScaleSheetLayoutView="50" workbookViewId="0">
      <pane ySplit="6" topLeftCell="A34" activePane="bottomLeft" state="frozen"/>
      <selection activeCell="D10" sqref="D10"/>
      <selection pane="bottomLeft" activeCell="G38" sqref="G38"/>
    </sheetView>
  </sheetViews>
  <sheetFormatPr defaultColWidth="9" defaultRowHeight="13" outlineLevelRow="1" outlineLevelCol="1"/>
  <cols>
    <col min="1" max="1" width="6.83203125" style="4" customWidth="1"/>
    <col min="2" max="2" width="40" style="63" customWidth="1"/>
    <col min="3" max="3" width="7.5" style="7" customWidth="1" outlineLevel="1"/>
    <col min="4" max="4" width="39.33203125" style="64" bestFit="1" customWidth="1" outlineLevel="1"/>
    <col min="5" max="5" width="42.83203125" style="64" customWidth="1" outlineLevel="1"/>
    <col min="6" max="7" width="12" style="4" customWidth="1"/>
    <col min="8" max="8" width="6" style="4" customWidth="1"/>
    <col min="9" max="10" width="6.5" style="4" customWidth="1"/>
    <col min="11" max="11" width="12" style="4" customWidth="1"/>
    <col min="12" max="12" width="5.33203125" style="4" bestFit="1" customWidth="1"/>
    <col min="13" max="13" width="1.83203125" style="4" customWidth="1"/>
    <col min="14" max="83" width="2.5" style="4" customWidth="1"/>
    <col min="84" max="16384" width="9" style="4"/>
  </cols>
  <sheetData>
    <row r="1" spans="1:83" ht="7" customHeight="1">
      <c r="A1" s="3"/>
      <c r="B1" s="4"/>
      <c r="C1" s="1"/>
      <c r="D1" s="1"/>
      <c r="E1" s="1"/>
      <c r="F1" s="2"/>
      <c r="G1" s="2"/>
      <c r="H1" s="2"/>
      <c r="I1" s="2"/>
      <c r="T1" s="5"/>
      <c r="U1" s="5"/>
      <c r="V1" s="5"/>
      <c r="W1" s="5"/>
      <c r="X1" s="5"/>
      <c r="Z1" s="2"/>
      <c r="AA1" s="2"/>
      <c r="AB1" s="2"/>
      <c r="AC1" s="2"/>
      <c r="AD1" s="2"/>
    </row>
    <row r="2" spans="1:83" ht="16">
      <c r="A2" s="3"/>
      <c r="B2" s="6" t="s">
        <v>30</v>
      </c>
      <c r="D2" s="7"/>
      <c r="E2" s="7"/>
      <c r="I2" s="8"/>
      <c r="K2" s="9" t="s">
        <v>31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83" ht="14.25" customHeight="1">
      <c r="B3" s="11">
        <v>45659</v>
      </c>
      <c r="C3" s="12"/>
      <c r="D3" s="12"/>
      <c r="E3" s="12"/>
      <c r="F3" s="13"/>
      <c r="K3" s="14">
        <v>6</v>
      </c>
      <c r="N3" s="189" t="str">
        <f>"Week "&amp;(N5-($B$3-WEEKDAY($B$3,1)+2))/7+1</f>
        <v>Week 6</v>
      </c>
      <c r="O3" s="190"/>
      <c r="P3" s="190"/>
      <c r="Q3" s="190"/>
      <c r="R3" s="190"/>
      <c r="S3" s="190"/>
      <c r="T3" s="191"/>
      <c r="U3" s="189" t="str">
        <f>"Week "&amp;(U5-($B$3-WEEKDAY($B$3,1)+2))/7+1</f>
        <v>Week 7</v>
      </c>
      <c r="V3" s="190"/>
      <c r="W3" s="190"/>
      <c r="X3" s="190"/>
      <c r="Y3" s="190"/>
      <c r="Z3" s="190"/>
      <c r="AA3" s="191"/>
      <c r="AB3" s="189" t="str">
        <f>"Week "&amp;(AB5-($B$3-WEEKDAY($B$3,1)+2))/7+1</f>
        <v>Week 8</v>
      </c>
      <c r="AC3" s="190"/>
      <c r="AD3" s="190"/>
      <c r="AE3" s="190"/>
      <c r="AF3" s="190"/>
      <c r="AG3" s="190"/>
      <c r="AH3" s="191"/>
      <c r="AI3" s="189" t="str">
        <f>"Week "&amp;(AI5-($B$3-WEEKDAY($B$3,1)+2))/7+1</f>
        <v>Week 9</v>
      </c>
      <c r="AJ3" s="190"/>
      <c r="AK3" s="190"/>
      <c r="AL3" s="190"/>
      <c r="AM3" s="190"/>
      <c r="AN3" s="190"/>
      <c r="AO3" s="191"/>
      <c r="AP3" s="189" t="str">
        <f>"Week "&amp;(AP5-($B$3-WEEKDAY($B$3,1)+2))/7+1</f>
        <v>Week 10</v>
      </c>
      <c r="AQ3" s="190"/>
      <c r="AR3" s="190"/>
      <c r="AS3" s="190"/>
      <c r="AT3" s="190"/>
      <c r="AU3" s="190"/>
      <c r="AV3" s="191"/>
      <c r="AW3" s="189" t="str">
        <f>"Week "&amp;(AW5-($B$3-WEEKDAY($B$3,1)+2))/7+1</f>
        <v>Week 11</v>
      </c>
      <c r="AX3" s="190"/>
      <c r="AY3" s="190"/>
      <c r="AZ3" s="190"/>
      <c r="BA3" s="190"/>
      <c r="BB3" s="190"/>
      <c r="BC3" s="191"/>
      <c r="BD3" s="189" t="str">
        <f>"Week "&amp;(BD5-($B$3-WEEKDAY($B$3,1)+2))/7+1</f>
        <v>Week 12</v>
      </c>
      <c r="BE3" s="190"/>
      <c r="BF3" s="190"/>
      <c r="BG3" s="190"/>
      <c r="BH3" s="190"/>
      <c r="BI3" s="190"/>
      <c r="BJ3" s="191"/>
      <c r="BK3" s="189" t="str">
        <f>"Week "&amp;(BK5-($B$3-WEEKDAY($B$3,1)+2))/7+1</f>
        <v>Week 13</v>
      </c>
      <c r="BL3" s="190"/>
      <c r="BM3" s="190"/>
      <c r="BN3" s="190"/>
      <c r="BO3" s="190"/>
      <c r="BP3" s="190"/>
      <c r="BQ3" s="191"/>
      <c r="BR3" s="189" t="str">
        <f>"Week "&amp;(BR5-($B$3-WEEKDAY($B$3,1)+2))/7+1</f>
        <v>Week 14</v>
      </c>
      <c r="BS3" s="190"/>
      <c r="BT3" s="190"/>
      <c r="BU3" s="190"/>
      <c r="BV3" s="190"/>
      <c r="BW3" s="190"/>
      <c r="BX3" s="191"/>
      <c r="BY3" s="189" t="str">
        <f>"Week "&amp;(BY5-($B$3-WEEKDAY($B$3,1)+2))/7+1</f>
        <v>Week 15</v>
      </c>
      <c r="BZ3" s="190"/>
      <c r="CA3" s="190"/>
      <c r="CB3" s="190"/>
      <c r="CC3" s="190"/>
      <c r="CD3" s="190"/>
      <c r="CE3" s="191"/>
    </row>
    <row r="4" spans="1:83" ht="5.25" customHeight="1">
      <c r="B4" s="4"/>
      <c r="C4" s="12"/>
      <c r="D4" s="12"/>
      <c r="E4" s="12"/>
      <c r="F4" s="13"/>
      <c r="N4" s="186">
        <f>N5</f>
        <v>45691</v>
      </c>
      <c r="O4" s="187"/>
      <c r="P4" s="187"/>
      <c r="Q4" s="187"/>
      <c r="R4" s="187"/>
      <c r="S4" s="187"/>
      <c r="T4" s="188"/>
      <c r="U4" s="186">
        <f>U5</f>
        <v>45698</v>
      </c>
      <c r="V4" s="187"/>
      <c r="W4" s="187"/>
      <c r="X4" s="187"/>
      <c r="Y4" s="187"/>
      <c r="Z4" s="187"/>
      <c r="AA4" s="188"/>
      <c r="AB4" s="186">
        <f>AB5</f>
        <v>45705</v>
      </c>
      <c r="AC4" s="187"/>
      <c r="AD4" s="187"/>
      <c r="AE4" s="187"/>
      <c r="AF4" s="187"/>
      <c r="AG4" s="187"/>
      <c r="AH4" s="188"/>
      <c r="AI4" s="186">
        <f>AI5</f>
        <v>45712</v>
      </c>
      <c r="AJ4" s="187"/>
      <c r="AK4" s="187"/>
      <c r="AL4" s="187"/>
      <c r="AM4" s="187"/>
      <c r="AN4" s="187"/>
      <c r="AO4" s="188"/>
      <c r="AP4" s="186">
        <f>AP5</f>
        <v>45719</v>
      </c>
      <c r="AQ4" s="187"/>
      <c r="AR4" s="187"/>
      <c r="AS4" s="187"/>
      <c r="AT4" s="187"/>
      <c r="AU4" s="187"/>
      <c r="AV4" s="188"/>
      <c r="AW4" s="186">
        <f>AW5</f>
        <v>45726</v>
      </c>
      <c r="AX4" s="187"/>
      <c r="AY4" s="187"/>
      <c r="AZ4" s="187"/>
      <c r="BA4" s="187"/>
      <c r="BB4" s="187"/>
      <c r="BC4" s="188"/>
      <c r="BD4" s="186">
        <f>BD5</f>
        <v>45733</v>
      </c>
      <c r="BE4" s="187"/>
      <c r="BF4" s="187"/>
      <c r="BG4" s="187"/>
      <c r="BH4" s="187"/>
      <c r="BI4" s="187"/>
      <c r="BJ4" s="188"/>
      <c r="BK4" s="186">
        <f>BK5</f>
        <v>45740</v>
      </c>
      <c r="BL4" s="187"/>
      <c r="BM4" s="187"/>
      <c r="BN4" s="187"/>
      <c r="BO4" s="187"/>
      <c r="BP4" s="187"/>
      <c r="BQ4" s="188"/>
      <c r="BR4" s="186">
        <f>BR5</f>
        <v>45747</v>
      </c>
      <c r="BS4" s="187"/>
      <c r="BT4" s="187"/>
      <c r="BU4" s="187"/>
      <c r="BV4" s="187"/>
      <c r="BW4" s="187"/>
      <c r="BX4" s="188"/>
      <c r="BY4" s="186">
        <f>BY5</f>
        <v>45754</v>
      </c>
      <c r="BZ4" s="187"/>
      <c r="CA4" s="187"/>
      <c r="CB4" s="187"/>
      <c r="CC4" s="187"/>
      <c r="CD4" s="187"/>
      <c r="CE4" s="188"/>
    </row>
    <row r="5" spans="1:83" ht="4" customHeight="1">
      <c r="B5" s="4"/>
      <c r="D5" s="7"/>
      <c r="E5" s="7"/>
      <c r="N5" s="15">
        <f>B3-WEEKDAY(B3,1)+2+7*(K3-1)</f>
        <v>45691</v>
      </c>
      <c r="O5" s="16">
        <f t="shared" ref="O5:BZ5" si="0">N5+1</f>
        <v>45692</v>
      </c>
      <c r="P5" s="16">
        <f t="shared" si="0"/>
        <v>45693</v>
      </c>
      <c r="Q5" s="16">
        <f t="shared" si="0"/>
        <v>45694</v>
      </c>
      <c r="R5" s="16">
        <f t="shared" si="0"/>
        <v>45695</v>
      </c>
      <c r="S5" s="16">
        <f t="shared" si="0"/>
        <v>45696</v>
      </c>
      <c r="T5" s="17">
        <f t="shared" si="0"/>
        <v>45697</v>
      </c>
      <c r="U5" s="15">
        <f t="shared" si="0"/>
        <v>45698</v>
      </c>
      <c r="V5" s="16">
        <f t="shared" si="0"/>
        <v>45699</v>
      </c>
      <c r="W5" s="16">
        <f t="shared" si="0"/>
        <v>45700</v>
      </c>
      <c r="X5" s="16">
        <f t="shared" si="0"/>
        <v>45701</v>
      </c>
      <c r="Y5" s="16">
        <f t="shared" si="0"/>
        <v>45702</v>
      </c>
      <c r="Z5" s="16">
        <f t="shared" si="0"/>
        <v>45703</v>
      </c>
      <c r="AA5" s="17">
        <f t="shared" si="0"/>
        <v>45704</v>
      </c>
      <c r="AB5" s="15">
        <f t="shared" si="0"/>
        <v>45705</v>
      </c>
      <c r="AC5" s="16">
        <f t="shared" si="0"/>
        <v>45706</v>
      </c>
      <c r="AD5" s="16">
        <f t="shared" si="0"/>
        <v>45707</v>
      </c>
      <c r="AE5" s="16">
        <f t="shared" si="0"/>
        <v>45708</v>
      </c>
      <c r="AF5" s="16">
        <f t="shared" si="0"/>
        <v>45709</v>
      </c>
      <c r="AG5" s="16">
        <f t="shared" si="0"/>
        <v>45710</v>
      </c>
      <c r="AH5" s="17">
        <f t="shared" si="0"/>
        <v>45711</v>
      </c>
      <c r="AI5" s="15">
        <f t="shared" si="0"/>
        <v>45712</v>
      </c>
      <c r="AJ5" s="16">
        <f t="shared" si="0"/>
        <v>45713</v>
      </c>
      <c r="AK5" s="16">
        <f t="shared" si="0"/>
        <v>45714</v>
      </c>
      <c r="AL5" s="16">
        <f t="shared" si="0"/>
        <v>45715</v>
      </c>
      <c r="AM5" s="16">
        <f t="shared" si="0"/>
        <v>45716</v>
      </c>
      <c r="AN5" s="16">
        <f t="shared" si="0"/>
        <v>45717</v>
      </c>
      <c r="AO5" s="17">
        <f t="shared" si="0"/>
        <v>45718</v>
      </c>
      <c r="AP5" s="15">
        <f t="shared" si="0"/>
        <v>45719</v>
      </c>
      <c r="AQ5" s="16">
        <f t="shared" si="0"/>
        <v>45720</v>
      </c>
      <c r="AR5" s="16">
        <f t="shared" si="0"/>
        <v>45721</v>
      </c>
      <c r="AS5" s="16">
        <f t="shared" si="0"/>
        <v>45722</v>
      </c>
      <c r="AT5" s="16">
        <f t="shared" si="0"/>
        <v>45723</v>
      </c>
      <c r="AU5" s="16">
        <f t="shared" si="0"/>
        <v>45724</v>
      </c>
      <c r="AV5" s="17">
        <f t="shared" si="0"/>
        <v>45725</v>
      </c>
      <c r="AW5" s="15">
        <f t="shared" si="0"/>
        <v>45726</v>
      </c>
      <c r="AX5" s="16">
        <f t="shared" si="0"/>
        <v>45727</v>
      </c>
      <c r="AY5" s="16">
        <f t="shared" si="0"/>
        <v>45728</v>
      </c>
      <c r="AZ5" s="16">
        <f t="shared" si="0"/>
        <v>45729</v>
      </c>
      <c r="BA5" s="16">
        <f t="shared" si="0"/>
        <v>45730</v>
      </c>
      <c r="BB5" s="16">
        <f t="shared" si="0"/>
        <v>45731</v>
      </c>
      <c r="BC5" s="17">
        <f t="shared" si="0"/>
        <v>45732</v>
      </c>
      <c r="BD5" s="15">
        <f t="shared" si="0"/>
        <v>45733</v>
      </c>
      <c r="BE5" s="16">
        <f t="shared" si="0"/>
        <v>45734</v>
      </c>
      <c r="BF5" s="16">
        <f t="shared" si="0"/>
        <v>45735</v>
      </c>
      <c r="BG5" s="16">
        <f t="shared" si="0"/>
        <v>45736</v>
      </c>
      <c r="BH5" s="16">
        <f t="shared" si="0"/>
        <v>45737</v>
      </c>
      <c r="BI5" s="16">
        <f t="shared" si="0"/>
        <v>45738</v>
      </c>
      <c r="BJ5" s="17">
        <f t="shared" si="0"/>
        <v>45739</v>
      </c>
      <c r="BK5" s="15">
        <f t="shared" si="0"/>
        <v>45740</v>
      </c>
      <c r="BL5" s="16">
        <f t="shared" si="0"/>
        <v>45741</v>
      </c>
      <c r="BM5" s="16">
        <f t="shared" si="0"/>
        <v>45742</v>
      </c>
      <c r="BN5" s="16">
        <f t="shared" si="0"/>
        <v>45743</v>
      </c>
      <c r="BO5" s="16">
        <f t="shared" si="0"/>
        <v>45744</v>
      </c>
      <c r="BP5" s="16">
        <f t="shared" si="0"/>
        <v>45745</v>
      </c>
      <c r="BQ5" s="17">
        <f t="shared" si="0"/>
        <v>45746</v>
      </c>
      <c r="BR5" s="15">
        <f t="shared" si="0"/>
        <v>45747</v>
      </c>
      <c r="BS5" s="16">
        <f t="shared" si="0"/>
        <v>45748</v>
      </c>
      <c r="BT5" s="16">
        <f t="shared" si="0"/>
        <v>45749</v>
      </c>
      <c r="BU5" s="16">
        <f t="shared" si="0"/>
        <v>45750</v>
      </c>
      <c r="BV5" s="16">
        <f t="shared" si="0"/>
        <v>45751</v>
      </c>
      <c r="BW5" s="16">
        <f t="shared" si="0"/>
        <v>45752</v>
      </c>
      <c r="BX5" s="17">
        <f t="shared" si="0"/>
        <v>45753</v>
      </c>
      <c r="BY5" s="15">
        <f t="shared" si="0"/>
        <v>45754</v>
      </c>
      <c r="BZ5" s="16">
        <f t="shared" si="0"/>
        <v>45755</v>
      </c>
      <c r="CA5" s="16">
        <f t="shared" ref="CA5:CE5" si="1">BZ5+1</f>
        <v>45756</v>
      </c>
      <c r="CB5" s="16">
        <f t="shared" si="1"/>
        <v>45757</v>
      </c>
      <c r="CC5" s="16">
        <f t="shared" si="1"/>
        <v>45758</v>
      </c>
      <c r="CD5" s="16">
        <f t="shared" si="1"/>
        <v>45759</v>
      </c>
      <c r="CE5" s="17">
        <f t="shared" si="1"/>
        <v>45760</v>
      </c>
    </row>
    <row r="6" spans="1:83" s="2" customFormat="1" ht="29.25" customHeight="1" thickBot="1">
      <c r="A6" s="18" t="s">
        <v>32</v>
      </c>
      <c r="B6" s="18" t="s">
        <v>33</v>
      </c>
      <c r="C6" s="19" t="s">
        <v>3</v>
      </c>
      <c r="D6" s="19" t="s">
        <v>34</v>
      </c>
      <c r="E6" s="19" t="s">
        <v>35</v>
      </c>
      <c r="F6" s="20" t="s">
        <v>36</v>
      </c>
      <c r="G6" s="20" t="s">
        <v>37</v>
      </c>
      <c r="H6" s="19" t="s">
        <v>39</v>
      </c>
      <c r="I6" s="19" t="s">
        <v>38</v>
      </c>
      <c r="J6" s="19" t="s">
        <v>40</v>
      </c>
      <c r="K6" s="19" t="s">
        <v>41</v>
      </c>
      <c r="L6" s="21" t="s">
        <v>42</v>
      </c>
      <c r="M6" s="21"/>
      <c r="N6" s="22" t="str">
        <f t="shared" ref="N6:BY6" si="2">CHOOSE(WEEKDAY(N5,1),"S","M","T","W","T","F","S")</f>
        <v>M</v>
      </c>
      <c r="O6" s="23" t="str">
        <f t="shared" si="2"/>
        <v>T</v>
      </c>
      <c r="P6" s="23" t="str">
        <f t="shared" si="2"/>
        <v>W</v>
      </c>
      <c r="Q6" s="23" t="str">
        <f t="shared" si="2"/>
        <v>T</v>
      </c>
      <c r="R6" s="23" t="str">
        <f t="shared" si="2"/>
        <v>F</v>
      </c>
      <c r="S6" s="23" t="str">
        <f t="shared" si="2"/>
        <v>S</v>
      </c>
      <c r="T6" s="24" t="str">
        <f t="shared" si="2"/>
        <v>S</v>
      </c>
      <c r="U6" s="22" t="str">
        <f t="shared" si="2"/>
        <v>M</v>
      </c>
      <c r="V6" s="23" t="str">
        <f t="shared" si="2"/>
        <v>T</v>
      </c>
      <c r="W6" s="23" t="str">
        <f t="shared" si="2"/>
        <v>W</v>
      </c>
      <c r="X6" s="23" t="str">
        <f t="shared" si="2"/>
        <v>T</v>
      </c>
      <c r="Y6" s="23" t="str">
        <f t="shared" si="2"/>
        <v>F</v>
      </c>
      <c r="Z6" s="23" t="str">
        <f t="shared" si="2"/>
        <v>S</v>
      </c>
      <c r="AA6" s="24" t="str">
        <f t="shared" si="2"/>
        <v>S</v>
      </c>
      <c r="AB6" s="22" t="str">
        <f t="shared" si="2"/>
        <v>M</v>
      </c>
      <c r="AC6" s="23" t="str">
        <f t="shared" si="2"/>
        <v>T</v>
      </c>
      <c r="AD6" s="23" t="str">
        <f t="shared" si="2"/>
        <v>W</v>
      </c>
      <c r="AE6" s="23" t="str">
        <f t="shared" si="2"/>
        <v>T</v>
      </c>
      <c r="AF6" s="23" t="str">
        <f t="shared" si="2"/>
        <v>F</v>
      </c>
      <c r="AG6" s="23" t="str">
        <f t="shared" si="2"/>
        <v>S</v>
      </c>
      <c r="AH6" s="24" t="str">
        <f t="shared" si="2"/>
        <v>S</v>
      </c>
      <c r="AI6" s="22" t="str">
        <f t="shared" si="2"/>
        <v>M</v>
      </c>
      <c r="AJ6" s="23" t="str">
        <f t="shared" si="2"/>
        <v>T</v>
      </c>
      <c r="AK6" s="23" t="str">
        <f t="shared" si="2"/>
        <v>W</v>
      </c>
      <c r="AL6" s="23" t="str">
        <f t="shared" si="2"/>
        <v>T</v>
      </c>
      <c r="AM6" s="23" t="str">
        <f t="shared" si="2"/>
        <v>F</v>
      </c>
      <c r="AN6" s="23" t="str">
        <f t="shared" si="2"/>
        <v>S</v>
      </c>
      <c r="AO6" s="24" t="str">
        <f t="shared" si="2"/>
        <v>S</v>
      </c>
      <c r="AP6" s="22" t="str">
        <f t="shared" si="2"/>
        <v>M</v>
      </c>
      <c r="AQ6" s="23" t="str">
        <f t="shared" si="2"/>
        <v>T</v>
      </c>
      <c r="AR6" s="23" t="str">
        <f t="shared" si="2"/>
        <v>W</v>
      </c>
      <c r="AS6" s="23" t="str">
        <f t="shared" si="2"/>
        <v>T</v>
      </c>
      <c r="AT6" s="23" t="str">
        <f t="shared" si="2"/>
        <v>F</v>
      </c>
      <c r="AU6" s="23" t="str">
        <f t="shared" si="2"/>
        <v>S</v>
      </c>
      <c r="AV6" s="24" t="str">
        <f t="shared" si="2"/>
        <v>S</v>
      </c>
      <c r="AW6" s="22" t="str">
        <f t="shared" si="2"/>
        <v>M</v>
      </c>
      <c r="AX6" s="23" t="str">
        <f t="shared" si="2"/>
        <v>T</v>
      </c>
      <c r="AY6" s="23" t="str">
        <f t="shared" si="2"/>
        <v>W</v>
      </c>
      <c r="AZ6" s="23" t="str">
        <f t="shared" si="2"/>
        <v>T</v>
      </c>
      <c r="BA6" s="23" t="str">
        <f t="shared" si="2"/>
        <v>F</v>
      </c>
      <c r="BB6" s="23" t="str">
        <f t="shared" si="2"/>
        <v>S</v>
      </c>
      <c r="BC6" s="24" t="str">
        <f t="shared" si="2"/>
        <v>S</v>
      </c>
      <c r="BD6" s="22" t="str">
        <f t="shared" si="2"/>
        <v>M</v>
      </c>
      <c r="BE6" s="23" t="str">
        <f t="shared" si="2"/>
        <v>T</v>
      </c>
      <c r="BF6" s="23" t="str">
        <f t="shared" si="2"/>
        <v>W</v>
      </c>
      <c r="BG6" s="23" t="str">
        <f t="shared" si="2"/>
        <v>T</v>
      </c>
      <c r="BH6" s="23" t="str">
        <f t="shared" si="2"/>
        <v>F</v>
      </c>
      <c r="BI6" s="23" t="str">
        <f t="shared" si="2"/>
        <v>S</v>
      </c>
      <c r="BJ6" s="24" t="str">
        <f t="shared" si="2"/>
        <v>S</v>
      </c>
      <c r="BK6" s="22" t="str">
        <f t="shared" si="2"/>
        <v>M</v>
      </c>
      <c r="BL6" s="23" t="str">
        <f t="shared" si="2"/>
        <v>T</v>
      </c>
      <c r="BM6" s="23" t="str">
        <f t="shared" si="2"/>
        <v>W</v>
      </c>
      <c r="BN6" s="23" t="str">
        <f t="shared" si="2"/>
        <v>T</v>
      </c>
      <c r="BO6" s="23" t="str">
        <f t="shared" si="2"/>
        <v>F</v>
      </c>
      <c r="BP6" s="23" t="str">
        <f t="shared" si="2"/>
        <v>S</v>
      </c>
      <c r="BQ6" s="24" t="str">
        <f t="shared" si="2"/>
        <v>S</v>
      </c>
      <c r="BR6" s="22" t="str">
        <f t="shared" si="2"/>
        <v>M</v>
      </c>
      <c r="BS6" s="23" t="str">
        <f t="shared" si="2"/>
        <v>T</v>
      </c>
      <c r="BT6" s="23" t="str">
        <f t="shared" si="2"/>
        <v>W</v>
      </c>
      <c r="BU6" s="23" t="str">
        <f t="shared" si="2"/>
        <v>T</v>
      </c>
      <c r="BV6" s="23" t="str">
        <f t="shared" si="2"/>
        <v>F</v>
      </c>
      <c r="BW6" s="23" t="str">
        <f t="shared" si="2"/>
        <v>S</v>
      </c>
      <c r="BX6" s="24" t="str">
        <f t="shared" si="2"/>
        <v>S</v>
      </c>
      <c r="BY6" s="22" t="str">
        <f t="shared" si="2"/>
        <v>M</v>
      </c>
      <c r="BZ6" s="23" t="str">
        <f t="shared" ref="BZ6:CE6" si="3">CHOOSE(WEEKDAY(BZ5,1),"S","M","T","W","T","F","S")</f>
        <v>T</v>
      </c>
      <c r="CA6" s="23" t="str">
        <f t="shared" si="3"/>
        <v>W</v>
      </c>
      <c r="CB6" s="23" t="str">
        <f t="shared" si="3"/>
        <v>T</v>
      </c>
      <c r="CC6" s="23" t="str">
        <f t="shared" si="3"/>
        <v>F</v>
      </c>
      <c r="CD6" s="23" t="str">
        <f t="shared" si="3"/>
        <v>S</v>
      </c>
      <c r="CE6" s="24" t="str">
        <f t="shared" si="3"/>
        <v>S</v>
      </c>
    </row>
    <row r="7" spans="1:83" s="35" customFormat="1" ht="18.5">
      <c r="A7" s="25">
        <v>1</v>
      </c>
      <c r="B7" s="26" t="s">
        <v>5</v>
      </c>
      <c r="C7" s="27" t="s">
        <v>2</v>
      </c>
      <c r="D7" s="28"/>
      <c r="E7" s="28"/>
      <c r="F7" s="29">
        <f>MIN(F8:F12)</f>
        <v>45706</v>
      </c>
      <c r="G7" s="29">
        <f>IF(ISBLANK(F7)," - ",MAX(G8:G12))</f>
        <v>45777</v>
      </c>
      <c r="H7" s="30">
        <f>IF(OR(G7=0,F7=0)," - ",G7-F7+1)</f>
        <v>72</v>
      </c>
      <c r="I7" s="31">
        <f>AVERAGE(I8:I12)</f>
        <v>0</v>
      </c>
      <c r="J7" s="30" t="e">
        <f>IF(OR(G7=0,F7=0)," - ",NETWORKDAYS(F7,G7,#REF!))</f>
        <v>#REF!</v>
      </c>
      <c r="K7" s="32"/>
      <c r="L7" s="30" t="str">
        <f>IF(OR(K7=0,G7=0)," - ",NETWORKDAYS(G7,K7,#REF!))</f>
        <v xml:space="preserve"> - </v>
      </c>
      <c r="M7" s="33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</row>
    <row r="8" spans="1:83" s="45" customFormat="1" ht="132" outlineLevel="1">
      <c r="A8" s="3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8" s="37" t="s">
        <v>4</v>
      </c>
      <c r="C8" s="38" t="s">
        <v>43</v>
      </c>
      <c r="D8" s="37" t="s">
        <v>76</v>
      </c>
      <c r="E8" s="37" t="s">
        <v>77</v>
      </c>
      <c r="F8" s="39">
        <v>45707</v>
      </c>
      <c r="G8" s="40">
        <v>45772</v>
      </c>
      <c r="H8" s="41">
        <f>IF(OR(G8=0,F8=0)," - ",G8-F8+1)</f>
        <v>66</v>
      </c>
      <c r="I8" s="42">
        <v>0</v>
      </c>
      <c r="J8" s="41" t="e">
        <f>IF(OR(G8=0,F8=0)," - ",NETWORKDAYS(F8,G8,#REF!))</f>
        <v>#REF!</v>
      </c>
      <c r="K8" s="43"/>
      <c r="L8" s="41" t="str">
        <f>IF(OR(K8=0,G8=0)," - ",NETWORKDAYS(G8,K8,#REF!))</f>
        <v xml:space="preserve"> - </v>
      </c>
      <c r="M8" s="44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</row>
    <row r="9" spans="1:83" s="45" customFormat="1" ht="72" outlineLevel="1">
      <c r="A9" s="36" t="str">
        <f t="shared" ref="A9:A12" si="4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9" s="37" t="s">
        <v>44</v>
      </c>
      <c r="C9" s="38" t="s">
        <v>45</v>
      </c>
      <c r="D9" s="37" t="s">
        <v>79</v>
      </c>
      <c r="E9" s="37" t="s">
        <v>80</v>
      </c>
      <c r="F9" s="39">
        <v>45706</v>
      </c>
      <c r="G9" s="40">
        <v>45736</v>
      </c>
      <c r="H9" s="41">
        <f t="shared" ref="H9:H12" si="5">IF(OR(G9=0,F9=0)," - ",G9-F9+1)</f>
        <v>31</v>
      </c>
      <c r="I9" s="42">
        <v>0</v>
      </c>
      <c r="J9" s="41" t="e">
        <f>IF(OR(G9=0,F9=0)," - ",NETWORKDAYS(F9,G9,#REF!))</f>
        <v>#REF!</v>
      </c>
      <c r="K9" s="43"/>
      <c r="L9" s="41" t="str">
        <f>IF(OR(K9=0,G9=0)," - ",NETWORKDAYS(G9,K9,#REF!))</f>
        <v xml:space="preserve"> - </v>
      </c>
      <c r="M9" s="44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</row>
    <row r="10" spans="1:83" s="45" customFormat="1" ht="72" outlineLevel="1">
      <c r="A10" s="36" t="str">
        <f t="shared" si="4"/>
        <v>1.3</v>
      </c>
      <c r="B10" s="37" t="s">
        <v>46</v>
      </c>
      <c r="C10" s="38" t="s">
        <v>72</v>
      </c>
      <c r="D10" s="37" t="s">
        <v>82</v>
      </c>
      <c r="E10" s="37" t="s">
        <v>83</v>
      </c>
      <c r="F10" s="39">
        <v>45706</v>
      </c>
      <c r="G10" s="40">
        <v>45730</v>
      </c>
      <c r="H10" s="41">
        <f t="shared" si="5"/>
        <v>25</v>
      </c>
      <c r="I10" s="42">
        <v>0</v>
      </c>
      <c r="J10" s="41" t="e">
        <f>IF(OR(G10=0,F10=0)," - ",NETWORKDAYS(F10,G10,#REF!))</f>
        <v>#REF!</v>
      </c>
      <c r="K10" s="43"/>
      <c r="L10" s="41" t="str">
        <f>IF(OR(K10=0,G10=0)," - ",NETWORKDAYS(G10,K10,#REF!))</f>
        <v xml:space="preserve"> - </v>
      </c>
      <c r="M10" s="44"/>
      <c r="N10" s="36"/>
      <c r="O10" s="36"/>
      <c r="P10" s="4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</row>
    <row r="11" spans="1:83" s="45" customFormat="1" ht="96" outlineLevel="1">
      <c r="A11" s="36" t="str">
        <f t="shared" si="4"/>
        <v>1.4</v>
      </c>
      <c r="B11" s="37" t="s">
        <v>24</v>
      </c>
      <c r="C11" s="38" t="s">
        <v>47</v>
      </c>
      <c r="D11" s="37" t="s">
        <v>85</v>
      </c>
      <c r="E11" s="37" t="s">
        <v>86</v>
      </c>
      <c r="F11" s="39">
        <v>45707</v>
      </c>
      <c r="G11" s="40">
        <v>45777</v>
      </c>
      <c r="H11" s="41">
        <f t="shared" si="5"/>
        <v>71</v>
      </c>
      <c r="I11" s="42">
        <v>0</v>
      </c>
      <c r="J11" s="41" t="e">
        <f>IF(OR(G11=0,F11=0)," - ",NETWORKDAYS(F11,G11,#REF!))</f>
        <v>#REF!</v>
      </c>
      <c r="K11" s="43"/>
      <c r="L11" s="41" t="str">
        <f>IF(OR(K11=0,G11=0)," - ",NETWORKDAYS(G11,K11,#REF!))</f>
        <v xml:space="preserve"> - </v>
      </c>
      <c r="M11" s="44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</row>
    <row r="12" spans="1:83" s="45" customFormat="1" ht="96" outlineLevel="1">
      <c r="A12" s="36" t="str">
        <f t="shared" si="4"/>
        <v>1.5</v>
      </c>
      <c r="B12" s="37" t="s">
        <v>25</v>
      </c>
      <c r="C12" s="38" t="s">
        <v>72</v>
      </c>
      <c r="D12" s="37" t="s">
        <v>89</v>
      </c>
      <c r="E12" s="37" t="s">
        <v>90</v>
      </c>
      <c r="F12" s="39">
        <v>45706</v>
      </c>
      <c r="G12" s="40">
        <v>45736</v>
      </c>
      <c r="H12" s="41">
        <f t="shared" si="5"/>
        <v>31</v>
      </c>
      <c r="I12" s="42">
        <v>0</v>
      </c>
      <c r="J12" s="41" t="e">
        <f>IF(OR(G12=0,F12=0)," - ",NETWORKDAYS(F12,G12,#REF!))</f>
        <v>#REF!</v>
      </c>
      <c r="K12" s="43"/>
      <c r="L12" s="41" t="str">
        <f>IF(OR(K12=0,G12=0)," - ",NETWORKDAYS(G12,K12,#REF!))</f>
        <v xml:space="preserve"> - </v>
      </c>
      <c r="M12" s="44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</row>
    <row r="13" spans="1:83" s="35" customFormat="1" ht="18.5">
      <c r="A13" s="47">
        <v>2</v>
      </c>
      <c r="B13" s="48" t="s">
        <v>7</v>
      </c>
      <c r="C13" s="49" t="s">
        <v>1</v>
      </c>
      <c r="D13" s="50"/>
      <c r="E13" s="50"/>
      <c r="F13" s="29">
        <f>MIN(F14:F16)</f>
        <v>45691</v>
      </c>
      <c r="G13" s="51">
        <f>IF(ISBLANK(F13)," - ",MAX(G14:G16))</f>
        <v>45730</v>
      </c>
      <c r="H13" s="30">
        <f>IF(OR(G13=0,F13=0)," - ",G13-F13+1)</f>
        <v>40</v>
      </c>
      <c r="I13" s="52">
        <f>AVERAGE(I14:I16)</f>
        <v>0</v>
      </c>
      <c r="J13" s="30" t="e">
        <f>IF(OR(G13=0,F13=0)," - ",NETWORKDAYS(F13,G13,#REF!))</f>
        <v>#REF!</v>
      </c>
      <c r="K13" s="32"/>
      <c r="L13" s="30" t="str">
        <f>IF(OR(K13=0,G13=0)," - ",NETWORKDAYS(G13,K13,#REF!))</f>
        <v xml:space="preserve"> - </v>
      </c>
      <c r="M13" s="53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</row>
    <row r="14" spans="1:83" s="45" customFormat="1" ht="24" outlineLevel="1">
      <c r="A14" s="3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4" s="37" t="s">
        <v>6</v>
      </c>
      <c r="C14" s="38" t="s">
        <v>48</v>
      </c>
      <c r="D14" s="37" t="s">
        <v>91</v>
      </c>
      <c r="E14" s="37" t="s">
        <v>92</v>
      </c>
      <c r="F14" s="39">
        <v>45716</v>
      </c>
      <c r="G14" s="40">
        <v>45730</v>
      </c>
      <c r="H14" s="41">
        <f>IF(OR(G14=0,F14=0)," - ",G14-F14+1)</f>
        <v>15</v>
      </c>
      <c r="I14" s="42">
        <v>0</v>
      </c>
      <c r="J14" s="41" t="e">
        <f>IF(OR(G14=0,F14=0)," - ",NETWORKDAYS(F14,G14,#REF!))</f>
        <v>#REF!</v>
      </c>
      <c r="K14" s="43"/>
      <c r="L14" s="41" t="str">
        <f>IF(OR(K14=0,G14=0)," - ",NETWORKDAYS(G14,K14,#REF!))</f>
        <v xml:space="preserve"> - </v>
      </c>
      <c r="M14" s="44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</row>
    <row r="15" spans="1:83" s="45" customFormat="1" ht="48" outlineLevel="1">
      <c r="A15" s="3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5" s="37" t="s">
        <v>12</v>
      </c>
      <c r="C15" s="38" t="s">
        <v>49</v>
      </c>
      <c r="D15" s="37" t="s">
        <v>50</v>
      </c>
      <c r="E15" s="37" t="s">
        <v>93</v>
      </c>
      <c r="F15" s="39">
        <v>45705</v>
      </c>
      <c r="G15" s="40">
        <v>45723</v>
      </c>
      <c r="H15" s="41">
        <f t="shared" ref="H15:H25" si="6">IF(OR(G15=0,F15=0)," - ",G15-F15+1)</f>
        <v>19</v>
      </c>
      <c r="I15" s="42">
        <v>0</v>
      </c>
      <c r="J15" s="41" t="e">
        <f>IF(OR(G15=0,F15=0)," - ",NETWORKDAYS(F15,G15,#REF!))</f>
        <v>#REF!</v>
      </c>
      <c r="K15" s="43"/>
      <c r="L15" s="41" t="str">
        <f>IF(OR(K15=0,G15=0)," - ",NETWORKDAYS(G15,K15,#REF!))</f>
        <v xml:space="preserve"> - </v>
      </c>
      <c r="M15" s="44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</row>
    <row r="16" spans="1:83" s="45" customFormat="1" ht="24" outlineLevel="1">
      <c r="A16" s="3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6" t="s">
        <v>13</v>
      </c>
      <c r="C16" s="38" t="s">
        <v>49</v>
      </c>
      <c r="D16" s="37" t="s">
        <v>51</v>
      </c>
      <c r="E16" s="37" t="s">
        <v>94</v>
      </c>
      <c r="F16" s="39">
        <v>45691</v>
      </c>
      <c r="G16" s="40">
        <v>45723</v>
      </c>
      <c r="H16" s="41">
        <f t="shared" si="6"/>
        <v>33</v>
      </c>
      <c r="I16" s="42">
        <v>0</v>
      </c>
      <c r="J16" s="41" t="e">
        <f>IF(OR(G16=0,F16=0)," - ",NETWORKDAYS(F16,G16,#REF!))</f>
        <v>#REF!</v>
      </c>
      <c r="K16" s="43"/>
      <c r="L16" s="41" t="str">
        <f>IF(OR(K16=0,G16=0)," - ",NETWORKDAYS(G16,K16,#REF!))</f>
        <v xml:space="preserve"> - </v>
      </c>
      <c r="M16" s="44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</row>
    <row r="17" spans="1:83" s="74" customFormat="1" ht="18.5">
      <c r="A17" s="80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2.3.1</v>
      </c>
      <c r="B17" s="83" t="s">
        <v>66</v>
      </c>
      <c r="C17" s="82" t="s">
        <v>65</v>
      </c>
      <c r="D17" s="81"/>
      <c r="E17" s="81"/>
      <c r="F17" s="96"/>
      <c r="G17" s="69"/>
      <c r="H17" s="94" t="str">
        <f t="shared" si="6"/>
        <v xml:space="preserve"> - </v>
      </c>
      <c r="I17" s="97">
        <v>0</v>
      </c>
      <c r="J17" s="98" t="str">
        <f>IF(OR(G17=0,F17=0)," - ",NETWORKDAYS(F17,G17,#REF!))</f>
        <v xml:space="preserve"> - </v>
      </c>
      <c r="K17" s="99"/>
      <c r="L17" s="98" t="str">
        <f>IF(OR(K17=0,G17=0)," - ",NETWORKDAYS(G17,K17,#REF!))</f>
        <v xml:space="preserve"> - </v>
      </c>
      <c r="M17" s="100"/>
      <c r="N17" s="101"/>
      <c r="O17" s="101"/>
      <c r="P17" s="102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</row>
    <row r="18" spans="1:83" s="74" customFormat="1" ht="18.5">
      <c r="A18" s="80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2.3.2</v>
      </c>
      <c r="B18" s="83" t="s">
        <v>66</v>
      </c>
      <c r="C18" s="82" t="s">
        <v>65</v>
      </c>
      <c r="D18" s="81"/>
      <c r="E18" s="81"/>
      <c r="F18" s="96"/>
      <c r="G18" s="69"/>
      <c r="H18" s="94" t="str">
        <f t="shared" si="6"/>
        <v xml:space="preserve"> - </v>
      </c>
      <c r="I18" s="97">
        <v>0</v>
      </c>
      <c r="J18" s="98" t="str">
        <f>IF(OR(G18=0,F18=0)," - ",NETWORKDAYS(F18,G18,#REF!))</f>
        <v xml:space="preserve"> - </v>
      </c>
      <c r="K18" s="99"/>
      <c r="L18" s="98" t="str">
        <f>IF(OR(K18=0,G18=0)," - ",NETWORKDAYS(G18,K18,#REF!))</f>
        <v xml:space="preserve"> - </v>
      </c>
      <c r="M18" s="100"/>
      <c r="N18" s="101"/>
      <c r="O18" s="101"/>
      <c r="P18" s="102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</row>
    <row r="19" spans="1:83" s="74" customFormat="1" ht="18.5">
      <c r="A19" s="80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2.3.3</v>
      </c>
      <c r="B19" s="83" t="s">
        <v>66</v>
      </c>
      <c r="C19" s="82" t="s">
        <v>65</v>
      </c>
      <c r="D19" s="81"/>
      <c r="E19" s="81"/>
      <c r="F19" s="96"/>
      <c r="G19" s="69"/>
      <c r="H19" s="94" t="str">
        <f t="shared" si="6"/>
        <v xml:space="preserve"> - </v>
      </c>
      <c r="I19" s="97">
        <v>0</v>
      </c>
      <c r="J19" s="98" t="str">
        <f>IF(OR(G19=0,F19=0)," - ",NETWORKDAYS(F19,G19,#REF!))</f>
        <v xml:space="preserve"> - </v>
      </c>
      <c r="K19" s="99"/>
      <c r="L19" s="98" t="str">
        <f>IF(OR(K19=0,G19=0)," - ",NETWORKDAYS(G19,K19,#REF!))</f>
        <v xml:space="preserve"> - </v>
      </c>
      <c r="M19" s="100"/>
      <c r="N19" s="101"/>
      <c r="O19" s="101"/>
      <c r="P19" s="102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</row>
    <row r="20" spans="1:83" s="35" customFormat="1" ht="18.5">
      <c r="A20" s="47">
        <v>3</v>
      </c>
      <c r="B20" s="48" t="s">
        <v>11</v>
      </c>
      <c r="C20" s="49" t="s">
        <v>52</v>
      </c>
      <c r="D20" s="50"/>
      <c r="E20" s="50"/>
      <c r="F20" s="29">
        <f>MIN(F21:F32)</f>
        <v>45707</v>
      </c>
      <c r="G20" s="51">
        <f>IF(ISBLANK(F20)," - ",MAX(G21:G32))</f>
        <v>45737</v>
      </c>
      <c r="H20" s="30">
        <f t="shared" si="6"/>
        <v>31</v>
      </c>
      <c r="I20" s="52">
        <f>AVERAGE(I21:I32)</f>
        <v>0</v>
      </c>
      <c r="J20" s="30" t="e">
        <f>IF(OR(G20=0,F20=0)," - ",NETWORKDAYS(F20,G20,#REF!))</f>
        <v>#REF!</v>
      </c>
      <c r="K20" s="32"/>
      <c r="L20" s="30" t="str">
        <f>IF(OR(K20=0,G20=0)," - ",NETWORKDAYS(G20,K20,#REF!))</f>
        <v xml:space="preserve"> - </v>
      </c>
      <c r="M20" s="53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</row>
    <row r="21" spans="1:83" s="45" customFormat="1" ht="60" outlineLevel="1">
      <c r="A21" s="36" t="str">
        <f t="shared" ref="A21:A32" si="7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1" s="65" t="s">
        <v>10</v>
      </c>
      <c r="C21" s="38" t="s">
        <v>48</v>
      </c>
      <c r="D21" s="37" t="s">
        <v>95</v>
      </c>
      <c r="E21" s="37" t="s">
        <v>96</v>
      </c>
      <c r="F21" s="39">
        <v>45707</v>
      </c>
      <c r="G21" s="40">
        <v>45736</v>
      </c>
      <c r="H21" s="41">
        <f t="shared" si="6"/>
        <v>30</v>
      </c>
      <c r="I21" s="42">
        <v>0</v>
      </c>
      <c r="J21" s="41" t="e">
        <f>IF(OR(G21=0,F21=0)," - ",NETWORKDAYS(F21,G21,#REF!))</f>
        <v>#REF!</v>
      </c>
      <c r="K21" s="43"/>
      <c r="L21" s="41" t="str">
        <f>IF(OR(K21=0,G21=0)," - ",NETWORKDAYS(G21,K21,#REF!))</f>
        <v xml:space="preserve"> - </v>
      </c>
      <c r="M21" s="44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</row>
    <row r="22" spans="1:83" s="45" customFormat="1" ht="48" outlineLevel="1">
      <c r="A22" s="36" t="str">
        <f t="shared" si="7"/>
        <v>3.2</v>
      </c>
      <c r="B22" s="65" t="s">
        <v>53</v>
      </c>
      <c r="C22" s="38" t="s">
        <v>48</v>
      </c>
      <c r="D22" s="37" t="s">
        <v>95</v>
      </c>
      <c r="E22" s="65" t="s">
        <v>97</v>
      </c>
      <c r="F22" s="39">
        <v>45707</v>
      </c>
      <c r="G22" s="40">
        <v>45736</v>
      </c>
      <c r="H22" s="41">
        <f t="shared" si="6"/>
        <v>30</v>
      </c>
      <c r="I22" s="42">
        <v>0</v>
      </c>
      <c r="J22" s="41" t="e">
        <f>IF(OR(G22=0,F22=0)," - ",NETWORKDAYS(F22,G22,#REF!))</f>
        <v>#REF!</v>
      </c>
      <c r="K22" s="43"/>
      <c r="L22" s="41" t="str">
        <f>IF(OR(K22=0,G22=0)," - ",NETWORKDAYS(G22,K22,#REF!))</f>
        <v xml:space="preserve"> - </v>
      </c>
      <c r="M22" s="44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</row>
    <row r="23" spans="1:83" s="45" customFormat="1" ht="60" outlineLevel="1">
      <c r="A23" s="36" t="str">
        <f t="shared" si="7"/>
        <v>3.3</v>
      </c>
      <c r="B23" s="65" t="s">
        <v>17</v>
      </c>
      <c r="C23" s="38" t="s">
        <v>52</v>
      </c>
      <c r="D23" s="37" t="s">
        <v>98</v>
      </c>
      <c r="E23" s="65" t="s">
        <v>99</v>
      </c>
      <c r="F23" s="39">
        <v>45707</v>
      </c>
      <c r="G23" s="40">
        <v>45726</v>
      </c>
      <c r="H23" s="41">
        <f t="shared" si="6"/>
        <v>20</v>
      </c>
      <c r="I23" s="42">
        <v>0</v>
      </c>
      <c r="J23" s="41" t="e">
        <f>IF(OR(G23=0,F23=0)," - ",NETWORKDAYS(F23,G23,#REF!))</f>
        <v>#REF!</v>
      </c>
      <c r="K23" s="43"/>
      <c r="L23" s="41" t="str">
        <f>IF(OR(K23=0,G23=0)," - ",NETWORKDAYS(G23,K23,#REF!))</f>
        <v xml:space="preserve"> - </v>
      </c>
      <c r="M23" s="44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</row>
    <row r="24" spans="1:83" s="45" customFormat="1" ht="48" outlineLevel="1">
      <c r="A24" s="36" t="str">
        <f t="shared" si="7"/>
        <v>3.4</v>
      </c>
      <c r="B24" s="37" t="s">
        <v>18</v>
      </c>
      <c r="C24" s="38" t="s">
        <v>52</v>
      </c>
      <c r="D24" s="37" t="s">
        <v>98</v>
      </c>
      <c r="E24" s="65" t="s">
        <v>100</v>
      </c>
      <c r="F24" s="39">
        <v>45707</v>
      </c>
      <c r="G24" s="40">
        <v>45726</v>
      </c>
      <c r="H24" s="41">
        <f t="shared" si="6"/>
        <v>20</v>
      </c>
      <c r="I24" s="42">
        <v>0</v>
      </c>
      <c r="J24" s="41" t="e">
        <f>IF(OR(G24=0,F24=0)," - ",NETWORKDAYS(F24,G24,#REF!))</f>
        <v>#REF!</v>
      </c>
      <c r="K24" s="43"/>
      <c r="L24" s="41" t="str">
        <f>IF(OR(K24=0,G24=0)," - ",NETWORKDAYS(G24,K24,#REF!))</f>
        <v xml:space="preserve"> - </v>
      </c>
      <c r="M24" s="44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</row>
    <row r="25" spans="1:83" s="45" customFormat="1" ht="18.5" outlineLevel="1">
      <c r="A25" s="36" t="str">
        <f t="shared" si="7"/>
        <v>3.5</v>
      </c>
      <c r="B25" s="37" t="s">
        <v>54</v>
      </c>
      <c r="C25" s="38" t="s">
        <v>55</v>
      </c>
      <c r="D25" s="37" t="s">
        <v>101</v>
      </c>
      <c r="E25" s="65" t="s">
        <v>102</v>
      </c>
      <c r="F25" s="39">
        <v>45707</v>
      </c>
      <c r="G25" s="40">
        <v>45726</v>
      </c>
      <c r="H25" s="41">
        <f t="shared" si="6"/>
        <v>20</v>
      </c>
      <c r="I25" s="42">
        <v>0</v>
      </c>
      <c r="J25" s="41" t="e">
        <f>IF(OR(G25=0,F25=0)," - ",NETWORKDAYS(F25,G25,#REF!))</f>
        <v>#REF!</v>
      </c>
      <c r="K25" s="43"/>
      <c r="L25" s="41" t="str">
        <f>IF(OR(K25=0,G25=0)," - ",NETWORKDAYS(G25,K25,#REF!))</f>
        <v xml:space="preserve"> - </v>
      </c>
      <c r="M25" s="44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</row>
    <row r="26" spans="1:83" s="74" customFormat="1" ht="18.5">
      <c r="A26" s="80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3.5.1</v>
      </c>
      <c r="B26" s="83" t="s">
        <v>19</v>
      </c>
      <c r="C26" s="82" t="s">
        <v>65</v>
      </c>
      <c r="D26" s="81"/>
      <c r="E26" s="81"/>
      <c r="F26" s="96"/>
      <c r="G26" s="69"/>
      <c r="H26" s="94" t="str">
        <f>IF(OR(G26=0,F26=0)," - ",G26-F26+1)</f>
        <v xml:space="preserve"> - </v>
      </c>
      <c r="I26" s="97">
        <v>0</v>
      </c>
      <c r="J26" s="98" t="str">
        <f>IF(OR(G26=0,F26=0)," - ",NETWORKDAYS(F26,G26,#REF!))</f>
        <v xml:space="preserve"> - </v>
      </c>
      <c r="K26" s="99"/>
      <c r="L26" s="98" t="str">
        <f>IF(OR(K26=0,G26=0)," - ",NETWORKDAYS(G26,K26,#REF!))</f>
        <v xml:space="preserve"> - </v>
      </c>
      <c r="M26" s="100"/>
      <c r="N26" s="101"/>
      <c r="O26" s="101"/>
      <c r="P26" s="102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</row>
    <row r="27" spans="1:83" s="45" customFormat="1" ht="48" outlineLevel="1">
      <c r="A27" s="36" t="str">
        <f t="shared" si="7"/>
        <v>3.6</v>
      </c>
      <c r="B27" s="67" t="s">
        <v>20</v>
      </c>
      <c r="C27" s="68" t="s">
        <v>56</v>
      </c>
      <c r="D27" s="65" t="s">
        <v>95</v>
      </c>
      <c r="E27" s="65" t="s">
        <v>103</v>
      </c>
      <c r="F27" s="39">
        <v>45707</v>
      </c>
      <c r="G27" s="40">
        <v>45736</v>
      </c>
      <c r="H27" s="41">
        <f t="shared" ref="H27:H32" si="8">IF(OR(G27=0,F27=0)," - ",G27-F27+1)</f>
        <v>30</v>
      </c>
      <c r="I27" s="42">
        <v>0</v>
      </c>
      <c r="J27" s="41" t="e">
        <f>IF(OR(G27=0,F27=0)," - ",NETWORKDAYS(F27,G27,#REF!))</f>
        <v>#REF!</v>
      </c>
      <c r="K27" s="43"/>
      <c r="L27" s="41" t="str">
        <f>IF(OR(K27=0,G27=0)," - ",NETWORKDAYS(G27,K27,#REF!))</f>
        <v xml:space="preserve"> - </v>
      </c>
      <c r="M27" s="44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</row>
    <row r="28" spans="1:83" s="45" customFormat="1" ht="48" outlineLevel="1">
      <c r="A28" s="36" t="str">
        <f t="shared" si="7"/>
        <v>3.7</v>
      </c>
      <c r="B28" s="67" t="s">
        <v>21</v>
      </c>
      <c r="C28" s="68" t="s">
        <v>72</v>
      </c>
      <c r="D28" s="65" t="s">
        <v>95</v>
      </c>
      <c r="E28" s="65" t="s">
        <v>104</v>
      </c>
      <c r="F28" s="39">
        <v>45707</v>
      </c>
      <c r="G28" s="40">
        <v>45736</v>
      </c>
      <c r="H28" s="41">
        <f t="shared" si="8"/>
        <v>30</v>
      </c>
      <c r="I28" s="42">
        <v>0</v>
      </c>
      <c r="J28" s="41" t="e">
        <f>IF(OR(G28=0,F28=0)," - ",NETWORKDAYS(F28,G28,#REF!))</f>
        <v>#REF!</v>
      </c>
      <c r="K28" s="43"/>
      <c r="L28" s="41" t="str">
        <f>IF(OR(K28=0,G28=0)," - ",NETWORKDAYS(G28,K28,#REF!))</f>
        <v xml:space="preserve"> - </v>
      </c>
      <c r="M28" s="44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</row>
    <row r="29" spans="1:83" s="45" customFormat="1" ht="34.5" customHeight="1" outlineLevel="1">
      <c r="A29" s="36" t="str">
        <f t="shared" si="7"/>
        <v>3.8</v>
      </c>
      <c r="B29" s="67" t="s">
        <v>22</v>
      </c>
      <c r="C29" s="68" t="s">
        <v>57</v>
      </c>
      <c r="D29" s="67" t="s">
        <v>105</v>
      </c>
      <c r="E29" s="65" t="s">
        <v>106</v>
      </c>
      <c r="F29" s="39">
        <v>45707</v>
      </c>
      <c r="G29" s="40">
        <v>45737</v>
      </c>
      <c r="H29" s="41">
        <f t="shared" si="8"/>
        <v>31</v>
      </c>
      <c r="I29" s="42">
        <v>0</v>
      </c>
      <c r="J29" s="41" t="e">
        <f>IF(OR(G29=0,F29=0)," - ",NETWORKDAYS(F29,G29,#REF!))</f>
        <v>#REF!</v>
      </c>
      <c r="K29" s="43"/>
      <c r="L29" s="41" t="str">
        <f>IF(OR(K29=0,G29=0)," - ",NETWORKDAYS(G29,K29,#REF!))</f>
        <v xml:space="preserve"> - </v>
      </c>
      <c r="M29" s="44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</row>
    <row r="30" spans="1:83" s="45" customFormat="1" ht="24" outlineLevel="1">
      <c r="A30" s="36" t="str">
        <f t="shared" si="7"/>
        <v>3.9</v>
      </c>
      <c r="B30" s="67" t="s">
        <v>23</v>
      </c>
      <c r="C30" s="68" t="s">
        <v>52</v>
      </c>
      <c r="D30" s="67" t="s">
        <v>107</v>
      </c>
      <c r="E30" s="65" t="s">
        <v>108</v>
      </c>
      <c r="F30" s="39">
        <v>45707</v>
      </c>
      <c r="G30" s="40">
        <v>45737</v>
      </c>
      <c r="H30" s="41">
        <f t="shared" si="8"/>
        <v>31</v>
      </c>
      <c r="I30" s="42">
        <v>0</v>
      </c>
      <c r="J30" s="41" t="e">
        <f>IF(OR(G30=0,F30=0)," - ",NETWORKDAYS(F30,G30,#REF!))</f>
        <v>#REF!</v>
      </c>
      <c r="K30" s="43"/>
      <c r="L30" s="41" t="str">
        <f>IF(OR(K30=0,G30=0)," - ",NETWORKDAYS(G30,K30,#REF!))</f>
        <v xml:space="preserve"> - </v>
      </c>
      <c r="M30" s="44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</row>
    <row r="31" spans="1:83" s="45" customFormat="1" ht="24" outlineLevel="1">
      <c r="A31" s="36" t="str">
        <f t="shared" si="7"/>
        <v>3.10</v>
      </c>
      <c r="B31" s="67" t="s">
        <v>28</v>
      </c>
      <c r="C31" s="68" t="s">
        <v>72</v>
      </c>
      <c r="D31" s="67" t="s">
        <v>109</v>
      </c>
      <c r="E31" s="65" t="s">
        <v>110</v>
      </c>
      <c r="F31" s="39">
        <v>45707</v>
      </c>
      <c r="G31" s="40">
        <v>45736</v>
      </c>
      <c r="H31" s="41">
        <f t="shared" si="8"/>
        <v>30</v>
      </c>
      <c r="I31" s="42">
        <v>0</v>
      </c>
      <c r="J31" s="41" t="e">
        <f>IF(OR(G31=0,F31=0)," - ",NETWORKDAYS(F31,G31,#REF!))</f>
        <v>#REF!</v>
      </c>
      <c r="K31" s="43"/>
      <c r="L31" s="41" t="str">
        <f>IF(OR(K31=0,G31=0)," - ",NETWORKDAYS(G31,K31,#REF!))</f>
        <v xml:space="preserve"> - </v>
      </c>
      <c r="M31" s="44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</row>
    <row r="32" spans="1:83" s="45" customFormat="1" ht="36" outlineLevel="1">
      <c r="A32" s="36" t="str">
        <f t="shared" si="7"/>
        <v>3.11</v>
      </c>
      <c r="B32" s="67" t="s">
        <v>29</v>
      </c>
      <c r="C32" s="68" t="s">
        <v>58</v>
      </c>
      <c r="D32" s="67" t="s">
        <v>111</v>
      </c>
      <c r="E32" s="65" t="s">
        <v>112</v>
      </c>
      <c r="F32" s="39">
        <v>45707</v>
      </c>
      <c r="G32" s="40">
        <v>45736</v>
      </c>
      <c r="H32" s="41">
        <f t="shared" si="8"/>
        <v>30</v>
      </c>
      <c r="I32" s="42">
        <v>0</v>
      </c>
      <c r="J32" s="41" t="e">
        <f>IF(OR(G32=0,F32=0)," - ",NETWORKDAYS(F32,G32,#REF!))</f>
        <v>#REF!</v>
      </c>
      <c r="K32" s="43"/>
      <c r="L32" s="41" t="str">
        <f>IF(OR(K32=0,G32=0)," - ",NETWORKDAYS(G32,K32,#REF!))</f>
        <v xml:space="preserve"> - </v>
      </c>
      <c r="M32" s="44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</row>
    <row r="33" spans="1:83" s="35" customFormat="1" ht="18.5">
      <c r="A33" s="25">
        <v>4</v>
      </c>
      <c r="B33" s="26" t="s">
        <v>9</v>
      </c>
      <c r="C33" s="27" t="s">
        <v>59</v>
      </c>
      <c r="D33" s="28"/>
      <c r="E33" s="28"/>
      <c r="F33" s="29">
        <f>MIN(F34:F39)</f>
        <v>45706</v>
      </c>
      <c r="G33" s="29">
        <f>IF(ISBLANK(F33)," - ",MAX(G34:G39))</f>
        <v>45777</v>
      </c>
      <c r="H33" s="30">
        <f>IF(OR(G33=0,F33=0)," - ",G33-F33+1)</f>
        <v>72</v>
      </c>
      <c r="I33" s="31">
        <f>AVERAGE(I34:I39)</f>
        <v>0</v>
      </c>
      <c r="J33" s="30" t="e">
        <f>IF(OR(G33=0,F33=0)," - ",NETWORKDAYS(F33,G33,#REF!))</f>
        <v>#REF!</v>
      </c>
      <c r="K33" s="32"/>
      <c r="L33" s="30" t="str">
        <f>IF(OR(K33=0,G33=0)," - ",NETWORKDAYS(G33,K33,#REF!))</f>
        <v xml:space="preserve"> - </v>
      </c>
      <c r="M33" s="33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 spans="1:83" s="45" customFormat="1" ht="72" outlineLevel="1">
      <c r="A34" s="3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4" s="37" t="s">
        <v>8</v>
      </c>
      <c r="C34" s="38" t="s">
        <v>55</v>
      </c>
      <c r="D34" s="95" t="s">
        <v>113</v>
      </c>
      <c r="E34" s="65" t="s">
        <v>114</v>
      </c>
      <c r="F34" s="39">
        <v>45730</v>
      </c>
      <c r="G34" s="40">
        <v>45744</v>
      </c>
      <c r="H34" s="41">
        <f>IF(OR(G34=0,F34=0)," - ",G34-F34+1)</f>
        <v>15</v>
      </c>
      <c r="I34" s="42">
        <v>0</v>
      </c>
      <c r="J34" s="41" t="e">
        <f>IF(OR(G34=0,F34=0)," - ",NETWORKDAYS(F34,G34,#REF!))</f>
        <v>#REF!</v>
      </c>
      <c r="K34" s="43"/>
      <c r="L34" s="41" t="str">
        <f>IF(OR(K34=0,G34=0)," - ",NETWORKDAYS(G34,K34,#REF!))</f>
        <v xml:space="preserve"> - </v>
      </c>
      <c r="M34" s="44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</row>
    <row r="35" spans="1:83" s="45" customFormat="1" ht="84" outlineLevel="1">
      <c r="A35" s="36" t="str">
        <f t="shared" ref="A35:A39" si="9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5" s="37" t="s">
        <v>14</v>
      </c>
      <c r="C35" s="38" t="s">
        <v>49</v>
      </c>
      <c r="D35" s="95" t="s">
        <v>115</v>
      </c>
      <c r="E35" s="65" t="s">
        <v>116</v>
      </c>
      <c r="F35" s="39">
        <v>45723</v>
      </c>
      <c r="G35" s="40">
        <v>45736</v>
      </c>
      <c r="H35" s="41">
        <f t="shared" ref="H35:H39" si="10">IF(OR(G35=0,F35=0)," - ",G35-F35+1)</f>
        <v>14</v>
      </c>
      <c r="I35" s="42">
        <v>0</v>
      </c>
      <c r="J35" s="41" t="e">
        <f>IF(OR(G35=0,F35=0)," - ",NETWORKDAYS(F35,G35,#REF!))</f>
        <v>#REF!</v>
      </c>
      <c r="K35" s="43"/>
      <c r="L35" s="41" t="str">
        <f>IF(OR(K35=0,G35=0)," - ",NETWORKDAYS(G35,K35,#REF!))</f>
        <v xml:space="preserve"> - </v>
      </c>
      <c r="M35" s="44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</row>
    <row r="36" spans="1:83" s="45" customFormat="1" ht="60" outlineLevel="1">
      <c r="A36" s="36" t="str">
        <f t="shared" si="9"/>
        <v>4.3</v>
      </c>
      <c r="B36" s="37" t="s">
        <v>15</v>
      </c>
      <c r="C36" s="38" t="s">
        <v>55</v>
      </c>
      <c r="D36" s="95" t="s">
        <v>117</v>
      </c>
      <c r="E36" s="65" t="s">
        <v>118</v>
      </c>
      <c r="F36" s="39">
        <v>45723</v>
      </c>
      <c r="G36" s="40">
        <v>45744</v>
      </c>
      <c r="H36" s="41">
        <f t="shared" si="10"/>
        <v>22</v>
      </c>
      <c r="I36" s="42">
        <v>0</v>
      </c>
      <c r="J36" s="41" t="e">
        <f>IF(OR(G36=0,F36=0)," - ",NETWORKDAYS(F36,G36,#REF!))</f>
        <v>#REF!</v>
      </c>
      <c r="K36" s="43"/>
      <c r="L36" s="41" t="str">
        <f>IF(OR(K36=0,G36=0)," - ",NETWORKDAYS(G36,K36,#REF!))</f>
        <v xml:space="preserve"> - </v>
      </c>
      <c r="M36" s="44"/>
      <c r="N36" s="36"/>
      <c r="O36" s="36"/>
      <c r="P36" s="4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</row>
    <row r="37" spans="1:83" s="45" customFormat="1" ht="48" outlineLevel="1">
      <c r="A37" s="36" t="str">
        <f t="shared" si="9"/>
        <v>4.4</v>
      </c>
      <c r="B37" s="37" t="s">
        <v>16</v>
      </c>
      <c r="C37" s="38" t="s">
        <v>59</v>
      </c>
      <c r="D37" s="37" t="s">
        <v>119</v>
      </c>
      <c r="E37" s="65" t="s">
        <v>120</v>
      </c>
      <c r="F37" s="39">
        <v>45721</v>
      </c>
      <c r="G37" s="40">
        <v>45734</v>
      </c>
      <c r="H37" s="41">
        <f t="shared" si="10"/>
        <v>14</v>
      </c>
      <c r="I37" s="42">
        <v>0</v>
      </c>
      <c r="J37" s="41" t="e">
        <f>IF(OR(G37=0,F37=0)," - ",NETWORKDAYS(F37,G37,#REF!))</f>
        <v>#REF!</v>
      </c>
      <c r="K37" s="43"/>
      <c r="L37" s="41" t="str">
        <f>IF(OR(K37=0,G37=0)," - ",NETWORKDAYS(G37,K37,#REF!))</f>
        <v xml:space="preserve"> - </v>
      </c>
      <c r="M37" s="44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</row>
    <row r="38" spans="1:83" s="45" customFormat="1" ht="72" outlineLevel="1">
      <c r="A38" s="36" t="str">
        <f t="shared" si="9"/>
        <v>4.5</v>
      </c>
      <c r="B38" s="65" t="s">
        <v>26</v>
      </c>
      <c r="C38" s="38" t="s">
        <v>60</v>
      </c>
      <c r="D38" s="95" t="s">
        <v>121</v>
      </c>
      <c r="E38" s="65" t="s">
        <v>129</v>
      </c>
      <c r="F38" s="39">
        <v>45706</v>
      </c>
      <c r="G38" s="69">
        <v>45777</v>
      </c>
      <c r="H38" s="41">
        <f>IF(OR(G38=0,F38=0)," - ",G38-F38+1)</f>
        <v>72</v>
      </c>
      <c r="I38" s="42">
        <v>0</v>
      </c>
      <c r="J38" s="41" t="e">
        <f>IF(OR(G38=0,F38=0)," - ",NETWORKDAYS(F38,G38,#REF!))</f>
        <v>#REF!</v>
      </c>
      <c r="K38" s="43"/>
      <c r="L38" s="41" t="str">
        <f>IF(OR(K38=0,G38=0)," - ",NETWORKDAYS(G38,K38,#REF!))</f>
        <v xml:space="preserve"> - </v>
      </c>
      <c r="M38" s="44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</row>
    <row r="39" spans="1:83" s="45" customFormat="1" ht="60" outlineLevel="1">
      <c r="A39" s="36" t="str">
        <f t="shared" si="9"/>
        <v>4.6</v>
      </c>
      <c r="B39" s="37" t="s">
        <v>27</v>
      </c>
      <c r="C39" s="38" t="s">
        <v>61</v>
      </c>
      <c r="D39" s="37" t="s">
        <v>130</v>
      </c>
      <c r="E39" s="65" t="s">
        <v>124</v>
      </c>
      <c r="F39" s="39">
        <v>45706</v>
      </c>
      <c r="G39" s="40">
        <v>45744</v>
      </c>
      <c r="H39" s="41">
        <f t="shared" si="10"/>
        <v>39</v>
      </c>
      <c r="I39" s="42">
        <v>0</v>
      </c>
      <c r="J39" s="41" t="e">
        <f>IF(OR(G39=0,F39=0)," - ",NETWORKDAYS(F39,G39,#REF!))</f>
        <v>#REF!</v>
      </c>
      <c r="K39" s="43"/>
      <c r="L39" s="41" t="str">
        <f>IF(OR(K39=0,G39=0)," - ",NETWORKDAYS(G39,K39,#REF!))</f>
        <v xml:space="preserve"> - </v>
      </c>
      <c r="M39" s="44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</row>
    <row r="40" spans="1:83" s="62" customFormat="1" ht="18.5">
      <c r="A40" s="36"/>
      <c r="B40" s="55"/>
      <c r="C40" s="56"/>
      <c r="D40" s="55"/>
      <c r="E40" s="55"/>
      <c r="F40" s="57"/>
      <c r="G40" s="57"/>
      <c r="H40" s="58"/>
      <c r="I40" s="59"/>
      <c r="J40" s="60"/>
      <c r="K40" s="60"/>
      <c r="L40" s="60"/>
      <c r="M40" s="61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</row>
    <row r="46" spans="1:83" s="74" customFormat="1" ht="14.5">
      <c r="A46" s="70" t="s">
        <v>62</v>
      </c>
      <c r="B46" s="71"/>
      <c r="C46" s="72"/>
      <c r="D46" s="73"/>
      <c r="E46" s="73"/>
    </row>
    <row r="47" spans="1:83" s="74" customFormat="1" ht="18.5">
      <c r="A47" s="75">
        <v>0</v>
      </c>
      <c r="B47" s="76" t="s">
        <v>63</v>
      </c>
      <c r="C47" s="77"/>
      <c r="D47" s="78"/>
      <c r="E47" s="78"/>
      <c r="F47" s="79"/>
      <c r="G47" s="29" t="str">
        <f>IF(ISBLANK(F47)," - ",MAX(G48:G55))</f>
        <v xml:space="preserve"> - </v>
      </c>
      <c r="H47" s="30" t="str">
        <f>IF(OR(G47=0,F47=0)," - ",G47-F47+1)</f>
        <v xml:space="preserve"> - </v>
      </c>
      <c r="I47" s="31">
        <f>AVERAGE(I48:I55)</f>
        <v>0</v>
      </c>
      <c r="J47" s="30" t="str">
        <f>IF(OR(G47=0,F47=0)," - ",NETWORKDAYS(F47,G47,#REF!))</f>
        <v xml:space="preserve"> - </v>
      </c>
      <c r="K47" s="32"/>
      <c r="L47" s="30" t="str">
        <f>IF(OR(K47=0,G47=0)," - ",NETWORKDAYS(G47,K47,#REF!))</f>
        <v xml:space="preserve"> - </v>
      </c>
      <c r="M47" s="33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</row>
    <row r="48" spans="1:83" s="74" customFormat="1" ht="18.5">
      <c r="A48" s="13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0.1</v>
      </c>
      <c r="B48" s="81" t="s">
        <v>64</v>
      </c>
      <c r="C48" s="82" t="s">
        <v>65</v>
      </c>
      <c r="D48" s="81"/>
      <c r="E48" s="81"/>
      <c r="F48" s="39"/>
      <c r="G48" s="69"/>
      <c r="H48" s="94" t="str">
        <f>IF(OR(G48=0,F48=0)," - ",G48-F48+1)</f>
        <v xml:space="preserve"> - </v>
      </c>
      <c r="I48" s="42">
        <v>0</v>
      </c>
      <c r="J48" s="41" t="str">
        <f>IF(OR(G48=0,F48=0)," - ",NETWORKDAYS(F48,G48,#REF!))</f>
        <v xml:space="preserve"> - </v>
      </c>
      <c r="K48" s="43"/>
      <c r="L48" s="41" t="str">
        <f>IF(OR(K48=0,G48=0)," - ",NETWORKDAYS(G48,K48,#REF!))</f>
        <v xml:space="preserve"> - </v>
      </c>
      <c r="M48" s="44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</row>
    <row r="49" spans="1:83" s="74" customFormat="1" ht="18.5">
      <c r="A49" s="149" t="str">
        <f t="shared" ref="A49" si="1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0.2</v>
      </c>
      <c r="B49" s="81" t="s">
        <v>64</v>
      </c>
      <c r="C49" s="82" t="s">
        <v>65</v>
      </c>
      <c r="D49" s="81"/>
      <c r="E49" s="81"/>
      <c r="F49" s="39"/>
      <c r="G49" s="40"/>
      <c r="H49" s="94" t="str">
        <f t="shared" ref="H49:H51" si="12">IF(OR(G49=0,F49=0)," - ",G49-F49+1)</f>
        <v xml:space="preserve"> - </v>
      </c>
      <c r="I49" s="42">
        <v>0</v>
      </c>
      <c r="J49" s="41" t="str">
        <f>IF(OR(G49=0,F49=0)," - ",NETWORKDAYS(F49,G49,#REF!))</f>
        <v xml:space="preserve"> - </v>
      </c>
      <c r="K49" s="43"/>
      <c r="L49" s="41" t="str">
        <f>IF(OR(K49=0,G49=0)," - ",NETWORKDAYS(G49,K49,#REF!))</f>
        <v xml:space="preserve"> - </v>
      </c>
      <c r="M49" s="44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</row>
    <row r="50" spans="1:83" s="74" customFormat="1" ht="18.5">
      <c r="A50" s="14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0.2.1</v>
      </c>
      <c r="B50" s="83" t="s">
        <v>66</v>
      </c>
      <c r="C50" s="82" t="s">
        <v>65</v>
      </c>
      <c r="D50" s="81"/>
      <c r="E50" s="81"/>
      <c r="F50" s="39"/>
      <c r="G50" s="40"/>
      <c r="H50" s="94" t="str">
        <f t="shared" si="12"/>
        <v xml:space="preserve"> - </v>
      </c>
      <c r="I50" s="42">
        <v>0</v>
      </c>
      <c r="J50" s="41" t="str">
        <f>IF(OR(G50=0,F50=0)," - ",NETWORKDAYS(F50,G50,#REF!))</f>
        <v xml:space="preserve"> - </v>
      </c>
      <c r="K50" s="43"/>
      <c r="L50" s="41" t="str">
        <f>IF(OR(K50=0,G50=0)," - ",NETWORKDAYS(G50,K50,#REF!))</f>
        <v xml:space="preserve"> - </v>
      </c>
      <c r="M50" s="44"/>
      <c r="N50" s="36"/>
      <c r="O50" s="36"/>
      <c r="P50" s="4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</row>
    <row r="51" spans="1:83" s="74" customFormat="1" ht="18.5">
      <c r="A51" s="13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0.2.2</v>
      </c>
      <c r="B51" s="83" t="s">
        <v>66</v>
      </c>
      <c r="C51" s="82" t="s">
        <v>65</v>
      </c>
      <c r="D51" s="81"/>
      <c r="E51" s="81"/>
      <c r="F51" s="150"/>
      <c r="G51" s="151"/>
      <c r="H51" s="145" t="str">
        <f t="shared" si="12"/>
        <v xml:space="preserve"> - </v>
      </c>
      <c r="I51" s="146">
        <v>0</v>
      </c>
      <c r="J51" s="147" t="str">
        <f>IF(OR(G51=0,F51=0)," - ",NETWORKDAYS(F51,G51,#REF!))</f>
        <v xml:space="preserve"> - </v>
      </c>
      <c r="K51" s="148"/>
      <c r="L51" s="147" t="str">
        <f>IF(OR(K51=0,G51=0)," - ",NETWORKDAYS(G51,K51,#REF!))</f>
        <v xml:space="preserve"> - </v>
      </c>
      <c r="M51" s="44"/>
      <c r="N51" s="36"/>
      <c r="O51" s="36"/>
      <c r="P51" s="4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</row>
    <row r="52" spans="1:83" s="74" customFormat="1" ht="18.5">
      <c r="A52" s="152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0.2.2.1</v>
      </c>
      <c r="B52" s="153" t="s">
        <v>67</v>
      </c>
      <c r="C52" s="154" t="s">
        <v>65</v>
      </c>
      <c r="D52" s="155"/>
      <c r="E52" s="155"/>
      <c r="F52" s="150"/>
      <c r="G52" s="69"/>
      <c r="H52" s="94" t="str">
        <f>IF(OR(G52=0,F52=0)," - ",G52-F52+1)</f>
        <v xml:space="preserve"> - </v>
      </c>
      <c r="I52" s="42">
        <v>0</v>
      </c>
      <c r="J52" s="41" t="str">
        <f>IF(OR(G52=0,F52=0)," - ",NETWORKDAYS(F52,G52,#REF!))</f>
        <v xml:space="preserve"> - </v>
      </c>
      <c r="K52" s="43"/>
      <c r="L52" s="41" t="str">
        <f>IF(OR(K52=0,G52=0)," - ",NETWORKDAYS(G52,K52,#REF!))</f>
        <v xml:space="preserve"> - </v>
      </c>
      <c r="M52" s="44"/>
      <c r="N52" s="36"/>
      <c r="O52" s="36"/>
      <c r="P52" s="4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</row>
    <row r="53" spans="1:83" s="74" customFormat="1" ht="18.5">
      <c r="A53" s="156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0.2.2.2</v>
      </c>
      <c r="B53" s="157" t="s">
        <v>67</v>
      </c>
      <c r="C53" s="158" t="s">
        <v>65</v>
      </c>
      <c r="D53" s="159"/>
      <c r="E53" s="160"/>
      <c r="F53" s="150"/>
      <c r="G53" s="40"/>
      <c r="H53" s="94" t="str">
        <f t="shared" ref="H53:H55" si="13">IF(OR(G53=0,F53=0)," - ",G53-F53+1)</f>
        <v xml:space="preserve"> - </v>
      </c>
      <c r="I53" s="42">
        <v>0</v>
      </c>
      <c r="J53" s="41" t="str">
        <f>IF(OR(G53=0,F53=0)," - ",NETWORKDAYS(F53,G53,#REF!))</f>
        <v xml:space="preserve"> - </v>
      </c>
      <c r="K53" s="43"/>
      <c r="L53" s="41" t="str">
        <f>IF(OR(K53=0,G53=0)," - ",NETWORKDAYS(G53,K53,#REF!))</f>
        <v xml:space="preserve"> - </v>
      </c>
      <c r="M53" s="44"/>
      <c r="N53" s="36"/>
      <c r="O53" s="36"/>
      <c r="P53" s="4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</row>
    <row r="54" spans="1:83" s="74" customFormat="1" ht="18.5">
      <c r="A54" s="156" t="str">
        <f>IF(ISERROR(VALUE(SUBSTITUTE(prevWBS,".",""))),"0.0. 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0.2.2.2.1</v>
      </c>
      <c r="B54" s="161" t="s">
        <v>68</v>
      </c>
      <c r="C54" s="154" t="s">
        <v>65</v>
      </c>
      <c r="D54" s="160"/>
      <c r="E54" s="155"/>
      <c r="F54" s="150"/>
      <c r="G54" s="40"/>
      <c r="H54" s="94" t="str">
        <f t="shared" si="13"/>
        <v xml:space="preserve"> - </v>
      </c>
      <c r="I54" s="42">
        <v>0</v>
      </c>
      <c r="J54" s="41" t="str">
        <f>IF(OR(G54=0,F54=0)," - ",NETWORKDAYS(F54,G54,#REF!))</f>
        <v xml:space="preserve"> - </v>
      </c>
      <c r="K54" s="43"/>
      <c r="L54" s="41" t="str">
        <f>IF(OR(K54=0,G54=0)," - ",NETWORKDAYS(G54,K54,#REF!))</f>
        <v xml:space="preserve"> - </v>
      </c>
      <c r="M54" s="44"/>
      <c r="N54" s="36"/>
      <c r="O54" s="36"/>
      <c r="P54" s="4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</row>
    <row r="55" spans="1:83" s="74" customFormat="1" ht="18.5">
      <c r="A55" s="149" t="str">
        <f>IF(ISERROR(VALUE(SUBSTITUTE(prevWBS,".",""))),"0.0. 0.0.1",IF(ISERROR(FIND("`",SUBSTITUTE(prevWBS,".","`",4))),prevWBS&amp;".1",LEFT(prevWBS,FIND("`",SUBSTITUTE(prevWBS,".","`",4)))&amp;IF(ISERROR(FIND("`",SUBSTITUTE(prevWBS,".","`",5))),VALUE(RIGHT(prevWBS,LEN(prevWBS)-FIND("`",SUBSTITUTE(prevWBS,".","`",4))))+1,VALUE(MID(prevWBS,FIND("`",SUBSTITUTE(prevWBS,".","`",4))+1,(FIND("`",SUBSTITUTE(prevWBS,".","`",5))-FIND("`",SUBSTITUTE(prevWBS,".","`",4))-1)))+1)))</f>
        <v>0.2.2.2.2</v>
      </c>
      <c r="B55" s="162" t="s">
        <v>68</v>
      </c>
      <c r="C55" s="154" t="s">
        <v>65</v>
      </c>
      <c r="D55" s="160"/>
      <c r="E55" s="160"/>
      <c r="F55" s="144"/>
      <c r="G55" s="151"/>
      <c r="H55" s="145" t="str">
        <f t="shared" si="13"/>
        <v xml:space="preserve"> - </v>
      </c>
      <c r="I55" s="146">
        <v>0</v>
      </c>
      <c r="J55" s="147" t="str">
        <f>IF(OR(G55=0,F55=0)," - ",NETWORKDAYS(F55,G55,#REF!))</f>
        <v xml:space="preserve"> - </v>
      </c>
      <c r="K55" s="148"/>
      <c r="L55" s="147" t="str">
        <f>IF(OR(K55=0,G55=0)," - ",NETWORKDAYS(G55,K55,#REF!))</f>
        <v xml:space="preserve"> - </v>
      </c>
      <c r="M55" s="44"/>
      <c r="N55" s="36"/>
      <c r="O55" s="36"/>
      <c r="P55" s="4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</row>
    <row r="56" spans="1:83" s="87" customFormat="1" ht="18.5">
      <c r="A56" s="137"/>
      <c r="B56" s="138"/>
      <c r="C56" s="139"/>
      <c r="D56" s="138"/>
      <c r="E56" s="138"/>
      <c r="F56" s="140"/>
      <c r="G56" s="140"/>
      <c r="H56" s="141"/>
      <c r="I56" s="142"/>
      <c r="J56" s="143"/>
      <c r="K56" s="143"/>
      <c r="L56" s="143"/>
      <c r="M56" s="44"/>
      <c r="N56" s="36"/>
      <c r="O56" s="36"/>
      <c r="P56" s="4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</row>
    <row r="57" spans="1:83" s="74" customFormat="1">
      <c r="B57" s="71"/>
      <c r="C57" s="72"/>
      <c r="D57" s="73"/>
      <c r="E57" s="73"/>
    </row>
    <row r="58" spans="1:83" s="92" customFormat="1" ht="16">
      <c r="A58" s="88" t="s">
        <v>69</v>
      </c>
      <c r="B58" s="89"/>
      <c r="C58" s="90"/>
      <c r="D58" s="91"/>
      <c r="E58" s="91"/>
    </row>
    <row r="59" spans="1:83" s="74" customFormat="1">
      <c r="A59" s="93"/>
      <c r="B59" s="71"/>
      <c r="C59" s="72"/>
      <c r="D59" s="73"/>
      <c r="E59" s="73"/>
    </row>
    <row r="60" spans="1:83" s="74" customFormat="1">
      <c r="B60" s="71"/>
      <c r="C60" s="72"/>
      <c r="D60" s="73"/>
      <c r="E60" s="73"/>
    </row>
    <row r="61" spans="1:83" s="74" customFormat="1">
      <c r="B61" s="71"/>
      <c r="C61" s="72"/>
      <c r="D61" s="73"/>
      <c r="E61" s="73"/>
    </row>
    <row r="62" spans="1:83" s="74" customFormat="1">
      <c r="B62" s="71"/>
      <c r="C62" s="72"/>
      <c r="D62" s="73"/>
      <c r="E62" s="73"/>
    </row>
    <row r="63" spans="1:83" s="74" customFormat="1">
      <c r="B63" s="71"/>
      <c r="C63" s="72"/>
      <c r="D63" s="73"/>
      <c r="E63" s="73"/>
    </row>
    <row r="64" spans="1:83" s="74" customFormat="1">
      <c r="B64" s="71"/>
      <c r="C64" s="72"/>
      <c r="D64" s="73"/>
      <c r="E64" s="73"/>
    </row>
    <row r="65" spans="2:5" s="74" customFormat="1">
      <c r="B65" s="71"/>
      <c r="C65" s="72"/>
      <c r="D65" s="73"/>
      <c r="E65" s="73"/>
    </row>
    <row r="66" spans="2:5" s="74" customFormat="1">
      <c r="B66" s="71"/>
      <c r="C66" s="72"/>
      <c r="D66" s="73"/>
      <c r="E66" s="73"/>
    </row>
    <row r="67" spans="2:5" s="74" customFormat="1">
      <c r="B67" s="71"/>
      <c r="C67" s="72"/>
      <c r="D67" s="73"/>
      <c r="E67" s="73"/>
    </row>
    <row r="68" spans="2:5" s="74" customFormat="1">
      <c r="B68" s="71"/>
      <c r="C68" s="72"/>
      <c r="D68" s="73"/>
      <c r="E68" s="73"/>
    </row>
    <row r="69" spans="2:5" s="74" customFormat="1">
      <c r="B69" s="71"/>
      <c r="C69" s="72"/>
      <c r="D69" s="73"/>
      <c r="E69" s="73"/>
    </row>
    <row r="70" spans="2:5" s="74" customFormat="1">
      <c r="B70" s="71"/>
      <c r="C70" s="72"/>
      <c r="D70" s="73"/>
      <c r="E70" s="73"/>
    </row>
    <row r="71" spans="2:5" s="74" customFormat="1">
      <c r="B71" s="71"/>
      <c r="C71" s="72"/>
      <c r="D71" s="73"/>
      <c r="E71" s="73"/>
    </row>
    <row r="72" spans="2:5" s="74" customFormat="1">
      <c r="B72" s="71"/>
      <c r="C72" s="72"/>
      <c r="D72" s="73"/>
      <c r="E72" s="73"/>
    </row>
    <row r="73" spans="2:5" s="74" customFormat="1">
      <c r="B73" s="71"/>
      <c r="C73" s="72"/>
      <c r="D73" s="73"/>
      <c r="E73" s="73"/>
    </row>
    <row r="74" spans="2:5" s="74" customFormat="1">
      <c r="B74" s="71"/>
      <c r="C74" s="72"/>
      <c r="D74" s="73"/>
      <c r="E74" s="73"/>
    </row>
    <row r="75" spans="2:5" s="74" customFormat="1">
      <c r="B75" s="71"/>
      <c r="C75" s="72"/>
      <c r="D75" s="73"/>
      <c r="E75" s="73"/>
    </row>
    <row r="76" spans="2:5" s="74" customFormat="1">
      <c r="B76" s="71"/>
      <c r="C76" s="72"/>
      <c r="D76" s="73"/>
      <c r="E76" s="73"/>
    </row>
    <row r="77" spans="2:5" s="74" customFormat="1">
      <c r="B77" s="71"/>
      <c r="C77" s="72"/>
      <c r="D77" s="73"/>
      <c r="E77" s="73"/>
    </row>
    <row r="78" spans="2:5" s="74" customFormat="1">
      <c r="B78" s="71"/>
      <c r="C78" s="72"/>
      <c r="D78" s="73"/>
      <c r="E78" s="73"/>
    </row>
    <row r="79" spans="2:5" s="74" customFormat="1">
      <c r="B79" s="71"/>
      <c r="C79" s="72"/>
      <c r="D79" s="73"/>
      <c r="E79" s="73"/>
    </row>
    <row r="80" spans="2:5" s="74" customFormat="1">
      <c r="B80" s="71"/>
      <c r="C80" s="72"/>
      <c r="D80" s="73"/>
      <c r="E80" s="73"/>
    </row>
    <row r="81" spans="2:5" s="74" customFormat="1">
      <c r="B81" s="71"/>
      <c r="C81" s="72"/>
      <c r="D81" s="73"/>
      <c r="E81" s="73"/>
    </row>
    <row r="82" spans="2:5" s="74" customFormat="1">
      <c r="B82" s="71"/>
      <c r="C82" s="72"/>
      <c r="D82" s="73"/>
      <c r="E82" s="73"/>
    </row>
    <row r="83" spans="2:5" s="74" customFormat="1">
      <c r="B83" s="71"/>
      <c r="C83" s="72"/>
      <c r="D83" s="73"/>
      <c r="E83" s="73"/>
    </row>
    <row r="84" spans="2:5" s="74" customFormat="1">
      <c r="B84" s="71"/>
      <c r="C84" s="72"/>
      <c r="D84" s="73"/>
      <c r="E84" s="73"/>
    </row>
    <row r="85" spans="2:5" s="74" customFormat="1">
      <c r="B85" s="71"/>
      <c r="C85" s="72"/>
      <c r="D85" s="73"/>
      <c r="E85" s="73"/>
    </row>
    <row r="86" spans="2:5" s="74" customFormat="1">
      <c r="B86" s="71"/>
      <c r="C86" s="72"/>
      <c r="D86" s="73"/>
      <c r="E86" s="73"/>
    </row>
    <row r="87" spans="2:5" s="74" customFormat="1">
      <c r="B87" s="71"/>
      <c r="C87" s="72"/>
      <c r="D87" s="73"/>
      <c r="E87" s="73"/>
    </row>
    <row r="88" spans="2:5" s="74" customFormat="1">
      <c r="B88" s="71"/>
      <c r="C88" s="72"/>
      <c r="D88" s="73"/>
      <c r="E88" s="73"/>
    </row>
    <row r="89" spans="2:5" s="74" customFormat="1">
      <c r="B89" s="71"/>
      <c r="C89" s="72"/>
      <c r="D89" s="73"/>
      <c r="E89" s="73"/>
    </row>
    <row r="90" spans="2:5" s="74" customFormat="1">
      <c r="B90" s="71"/>
      <c r="C90" s="72"/>
      <c r="D90" s="73"/>
      <c r="E90" s="73"/>
    </row>
    <row r="91" spans="2:5" s="74" customFormat="1">
      <c r="B91" s="71"/>
      <c r="C91" s="72"/>
      <c r="D91" s="73"/>
      <c r="E91" s="73"/>
    </row>
    <row r="92" spans="2:5" s="74" customFormat="1">
      <c r="B92" s="71"/>
      <c r="C92" s="72"/>
      <c r="D92" s="73"/>
      <c r="E92" s="73"/>
    </row>
    <row r="93" spans="2:5" s="74" customFormat="1">
      <c r="B93" s="71"/>
      <c r="C93" s="72"/>
      <c r="D93" s="73"/>
      <c r="E93" s="73"/>
    </row>
    <row r="94" spans="2:5" s="74" customFormat="1">
      <c r="B94" s="71"/>
      <c r="C94" s="72"/>
      <c r="D94" s="73"/>
      <c r="E94" s="73"/>
    </row>
    <row r="95" spans="2:5" s="74" customFormat="1">
      <c r="B95" s="71"/>
      <c r="C95" s="72"/>
      <c r="D95" s="73"/>
      <c r="E95" s="73"/>
    </row>
    <row r="96" spans="2:5" s="74" customFormat="1">
      <c r="B96" s="71"/>
      <c r="C96" s="72"/>
      <c r="D96" s="73"/>
      <c r="E96" s="73"/>
    </row>
    <row r="97" spans="2:5" s="74" customFormat="1">
      <c r="B97" s="71"/>
      <c r="C97" s="72"/>
      <c r="D97" s="73"/>
      <c r="E97" s="73"/>
    </row>
    <row r="98" spans="2:5" s="74" customFormat="1">
      <c r="B98" s="71"/>
      <c r="C98" s="72"/>
      <c r="D98" s="73"/>
      <c r="E98" s="73"/>
    </row>
    <row r="99" spans="2:5" s="74" customFormat="1">
      <c r="B99" s="71"/>
      <c r="C99" s="72"/>
      <c r="D99" s="73"/>
      <c r="E99" s="73"/>
    </row>
    <row r="100" spans="2:5" s="74" customFormat="1">
      <c r="B100" s="71"/>
      <c r="C100" s="72"/>
      <c r="D100" s="73"/>
      <c r="E100" s="73"/>
    </row>
    <row r="101" spans="2:5" s="74" customFormat="1">
      <c r="B101" s="71"/>
      <c r="C101" s="72"/>
      <c r="D101" s="73"/>
      <c r="E101" s="73"/>
    </row>
    <row r="102" spans="2:5" s="74" customFormat="1">
      <c r="B102" s="71"/>
      <c r="C102" s="72"/>
      <c r="D102" s="73"/>
      <c r="E102" s="73"/>
    </row>
    <row r="103" spans="2:5" s="74" customFormat="1">
      <c r="B103" s="71"/>
      <c r="C103" s="72"/>
      <c r="D103" s="73"/>
      <c r="E103" s="73"/>
    </row>
    <row r="104" spans="2:5" s="74" customFormat="1">
      <c r="B104" s="71"/>
      <c r="C104" s="72"/>
      <c r="D104" s="73"/>
      <c r="E104" s="73"/>
    </row>
    <row r="105" spans="2:5" s="74" customFormat="1">
      <c r="B105" s="71"/>
      <c r="C105" s="72"/>
      <c r="D105" s="73"/>
      <c r="E105" s="73"/>
    </row>
    <row r="106" spans="2:5" s="74" customFormat="1">
      <c r="B106" s="71"/>
      <c r="C106" s="72"/>
      <c r="D106" s="73"/>
      <c r="E106" s="73"/>
    </row>
    <row r="107" spans="2:5" s="74" customFormat="1">
      <c r="B107" s="71"/>
      <c r="C107" s="72"/>
      <c r="D107" s="73"/>
      <c r="E107" s="73"/>
    </row>
    <row r="108" spans="2:5" s="74" customFormat="1">
      <c r="B108" s="71"/>
      <c r="C108" s="72"/>
      <c r="D108" s="73"/>
      <c r="E108" s="73"/>
    </row>
    <row r="109" spans="2:5" s="74" customFormat="1">
      <c r="B109" s="71"/>
      <c r="C109" s="72"/>
      <c r="D109" s="73"/>
      <c r="E109" s="73"/>
    </row>
    <row r="110" spans="2:5" s="74" customFormat="1">
      <c r="B110" s="71"/>
      <c r="C110" s="72"/>
      <c r="D110" s="73"/>
      <c r="E110" s="73"/>
    </row>
    <row r="111" spans="2:5" s="74" customFormat="1">
      <c r="B111" s="71"/>
      <c r="C111" s="72"/>
      <c r="D111" s="73"/>
      <c r="E111" s="73"/>
    </row>
    <row r="112" spans="2:5" s="74" customFormat="1">
      <c r="B112" s="71"/>
      <c r="C112" s="72"/>
      <c r="D112" s="73"/>
      <c r="E112" s="73"/>
    </row>
    <row r="113" spans="2:5" s="74" customFormat="1">
      <c r="B113" s="71"/>
      <c r="C113" s="72"/>
      <c r="D113" s="73"/>
      <c r="E113" s="73"/>
    </row>
    <row r="114" spans="2:5" s="74" customFormat="1">
      <c r="B114" s="71"/>
      <c r="C114" s="72"/>
      <c r="D114" s="73"/>
      <c r="E114" s="73"/>
    </row>
    <row r="115" spans="2:5" s="74" customFormat="1">
      <c r="B115" s="71"/>
      <c r="C115" s="72"/>
      <c r="D115" s="73"/>
      <c r="E115" s="73"/>
    </row>
    <row r="116" spans="2:5" s="74" customFormat="1">
      <c r="B116" s="71"/>
      <c r="C116" s="72"/>
      <c r="D116" s="73"/>
      <c r="E116" s="73"/>
    </row>
    <row r="117" spans="2:5" s="74" customFormat="1">
      <c r="B117" s="71"/>
      <c r="C117" s="72"/>
      <c r="D117" s="73"/>
      <c r="E117" s="73"/>
    </row>
    <row r="118" spans="2:5" s="74" customFormat="1">
      <c r="B118" s="71"/>
      <c r="C118" s="72"/>
      <c r="D118" s="73"/>
      <c r="E118" s="73"/>
    </row>
    <row r="119" spans="2:5" s="74" customFormat="1">
      <c r="B119" s="71"/>
      <c r="C119" s="72"/>
      <c r="D119" s="73"/>
      <c r="E119" s="73"/>
    </row>
    <row r="120" spans="2:5" s="74" customFormat="1">
      <c r="B120" s="71"/>
      <c r="C120" s="72"/>
      <c r="D120" s="73"/>
      <c r="E120" s="73"/>
    </row>
    <row r="121" spans="2:5" s="74" customFormat="1">
      <c r="B121" s="71"/>
      <c r="C121" s="72"/>
      <c r="D121" s="73"/>
      <c r="E121" s="73"/>
    </row>
    <row r="122" spans="2:5" s="74" customFormat="1">
      <c r="B122" s="71"/>
      <c r="C122" s="72"/>
      <c r="D122" s="73"/>
      <c r="E122" s="73"/>
    </row>
    <row r="123" spans="2:5" s="74" customFormat="1">
      <c r="B123" s="71"/>
      <c r="C123" s="72"/>
      <c r="D123" s="73"/>
      <c r="E123" s="73"/>
    </row>
    <row r="124" spans="2:5" s="74" customFormat="1">
      <c r="B124" s="71"/>
      <c r="C124" s="72"/>
      <c r="D124" s="73"/>
      <c r="E124" s="73"/>
    </row>
    <row r="125" spans="2:5" s="74" customFormat="1">
      <c r="B125" s="71"/>
      <c r="C125" s="72"/>
      <c r="D125" s="73"/>
      <c r="E125" s="73"/>
    </row>
    <row r="126" spans="2:5" s="74" customFormat="1">
      <c r="B126" s="71"/>
      <c r="C126" s="72"/>
      <c r="D126" s="73"/>
      <c r="E126" s="73"/>
    </row>
    <row r="127" spans="2:5" s="74" customFormat="1">
      <c r="B127" s="71"/>
      <c r="C127" s="72"/>
      <c r="D127" s="73"/>
      <c r="E127" s="73"/>
    </row>
    <row r="128" spans="2:5" s="74" customFormat="1">
      <c r="B128" s="71"/>
      <c r="C128" s="72"/>
      <c r="D128" s="73"/>
      <c r="E128" s="73"/>
    </row>
    <row r="129" spans="2:5" s="74" customFormat="1">
      <c r="B129" s="71"/>
      <c r="C129" s="72"/>
      <c r="D129" s="73"/>
      <c r="E129" s="73"/>
    </row>
    <row r="130" spans="2:5" s="74" customFormat="1">
      <c r="B130" s="71"/>
      <c r="C130" s="72"/>
      <c r="D130" s="73"/>
      <c r="E130" s="73"/>
    </row>
    <row r="131" spans="2:5" s="74" customFormat="1">
      <c r="B131" s="71"/>
      <c r="C131" s="72"/>
      <c r="D131" s="73"/>
      <c r="E131" s="73"/>
    </row>
    <row r="132" spans="2:5" s="74" customFormat="1">
      <c r="B132" s="71"/>
      <c r="C132" s="72"/>
      <c r="D132" s="73"/>
      <c r="E132" s="73"/>
    </row>
    <row r="133" spans="2:5" s="74" customFormat="1">
      <c r="B133" s="71"/>
      <c r="C133" s="72"/>
      <c r="D133" s="73"/>
      <c r="E133" s="73"/>
    </row>
    <row r="134" spans="2:5" s="74" customFormat="1">
      <c r="B134" s="71"/>
      <c r="C134" s="72"/>
      <c r="D134" s="73"/>
      <c r="E134" s="73"/>
    </row>
    <row r="135" spans="2:5" s="74" customFormat="1">
      <c r="B135" s="71"/>
      <c r="C135" s="72"/>
      <c r="D135" s="73"/>
      <c r="E135" s="73"/>
    </row>
    <row r="136" spans="2:5" s="74" customFormat="1">
      <c r="B136" s="71"/>
      <c r="C136" s="72"/>
      <c r="D136" s="73"/>
      <c r="E136" s="73"/>
    </row>
    <row r="137" spans="2:5" s="74" customFormat="1">
      <c r="B137" s="71"/>
      <c r="C137" s="72"/>
      <c r="D137" s="73"/>
      <c r="E137" s="73"/>
    </row>
    <row r="138" spans="2:5" s="74" customFormat="1">
      <c r="B138" s="71"/>
      <c r="C138" s="72"/>
      <c r="D138" s="73"/>
      <c r="E138" s="73"/>
    </row>
    <row r="139" spans="2:5" s="74" customFormat="1">
      <c r="B139" s="71"/>
      <c r="C139" s="72"/>
      <c r="D139" s="73"/>
      <c r="E139" s="73"/>
    </row>
    <row r="140" spans="2:5" s="74" customFormat="1">
      <c r="B140" s="71"/>
      <c r="C140" s="72"/>
      <c r="D140" s="73"/>
      <c r="E140" s="73"/>
    </row>
  </sheetData>
  <sheetProtection formatCells="0" formatColumns="0" formatRows="0" insertRows="0" deleteRows="0"/>
  <mergeCells count="20">
    <mergeCell ref="BD4:BJ4"/>
    <mergeCell ref="BK4:BQ4"/>
    <mergeCell ref="BR4:BX4"/>
    <mergeCell ref="BY4:CE4"/>
    <mergeCell ref="BD3:BJ3"/>
    <mergeCell ref="BK3:BQ3"/>
    <mergeCell ref="BR3:BX3"/>
    <mergeCell ref="BY3:CE3"/>
    <mergeCell ref="AW4:BC4"/>
    <mergeCell ref="N3:T3"/>
    <mergeCell ref="U3:AA3"/>
    <mergeCell ref="AB3:AH3"/>
    <mergeCell ref="AI3:AO3"/>
    <mergeCell ref="AP3:AV3"/>
    <mergeCell ref="AW3:BC3"/>
    <mergeCell ref="N4:T4"/>
    <mergeCell ref="U4:AA4"/>
    <mergeCell ref="AB4:AH4"/>
    <mergeCell ref="AI4:AO4"/>
    <mergeCell ref="AP4:AV4"/>
  </mergeCells>
  <conditionalFormatting sqref="I7:I16 I20:I25 I27:I40">
    <cfRule type="dataBar" priority="14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{03161EBF-1F4E-B141-ACF6-E6BB043042E3}</x14:id>
        </ext>
      </extLst>
    </cfRule>
  </conditionalFormatting>
  <conditionalFormatting sqref="I17 I19">
    <cfRule type="dataBar" priority="6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{2493395D-5422-654A-A840-2092879DA6A2}</x14:id>
        </ext>
      </extLst>
    </cfRule>
  </conditionalFormatting>
  <conditionalFormatting sqref="I18">
    <cfRule type="dataBar" priority="5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{99487F8D-335C-394F-85D5-6BA462D30FA4}</x14:id>
        </ext>
      </extLst>
    </cfRule>
  </conditionalFormatting>
  <conditionalFormatting sqref="I26">
    <cfRule type="dataBar" priority="4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{75B99492-6351-4D40-AA95-620131DD76B0}</x14:id>
        </ext>
      </extLst>
    </cfRule>
  </conditionalFormatting>
  <conditionalFormatting sqref="I47">
    <cfRule type="dataBar" priority="11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{7E4C477A-36BD-CC42-8D2B-A54BE14ECFCD}</x14:id>
        </ext>
      </extLst>
    </cfRule>
  </conditionalFormatting>
  <conditionalFormatting sqref="I48:I55">
    <cfRule type="dataBar" priority="10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{43B80AD7-1A23-3548-BB9A-9AE802757A56}</x14:id>
        </ext>
      </extLst>
    </cfRule>
  </conditionalFormatting>
  <conditionalFormatting sqref="I56">
    <cfRule type="dataBar" priority="12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{655178D6-198E-C747-A7D7-53C27253BD9C}</x14:id>
        </ext>
      </extLst>
    </cfRule>
  </conditionalFormatting>
  <conditionalFormatting sqref="N5:CE6">
    <cfRule type="expression" dxfId="31" priority="13" stopIfTrue="1">
      <formula>N$5=TODAY()</formula>
    </cfRule>
  </conditionalFormatting>
  <conditionalFormatting sqref="N5:CE16">
    <cfRule type="expression" dxfId="30" priority="15">
      <formula>N$5=TODAY()</formula>
    </cfRule>
  </conditionalFormatting>
  <conditionalFormatting sqref="N7:CE40">
    <cfRule type="expression" dxfId="29" priority="2">
      <formula>AND($F7&lt;=N$5,ROUNDDOWN(($G7-$F7+1)*$I7,0)+$F7-1&gt;=N$5)</formula>
    </cfRule>
    <cfRule type="expression" dxfId="28" priority="3">
      <formula>AND(NOT(ISBLANK($F7)),$F7&lt;=N$5,$G7&gt;=N$5)</formula>
    </cfRule>
  </conditionalFormatting>
  <conditionalFormatting sqref="N17:CE40">
    <cfRule type="expression" dxfId="27" priority="1">
      <formula>N$5=TODAY()</formula>
    </cfRule>
  </conditionalFormatting>
  <conditionalFormatting sqref="N47:CE56">
    <cfRule type="expression" dxfId="26" priority="7">
      <formula>N$5=TODAY()</formula>
    </cfRule>
    <cfRule type="expression" dxfId="25" priority="8">
      <formula>AND($F47&lt;=N$5,ROUNDDOWN(($G47-$F47+1)*$I47,0)+$F47-1&gt;=N$5)</formula>
    </cfRule>
    <cfRule type="expression" dxfId="24" priority="9">
      <formula>AND(NOT(ISBLANK($F47)),$F47&lt;=N$5,$G47&gt;=N$5)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K3" xr:uid="{F4B368FC-E407-7546-950B-C80E2768734D}"/>
  </dataValidations>
  <pageMargins left="0.25" right="0.25" top="0.5" bottom="0.5" header="0.5" footer="0.25"/>
  <pageSetup scale="37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print="0" autoPict="0">
                <anchor moveWithCells="1">
                  <from>
                    <xdr:col>12</xdr:col>
                    <xdr:colOff>101600</xdr:colOff>
                    <xdr:row>1</xdr:row>
                    <xdr:rowOff>12700</xdr:rowOff>
                  </from>
                  <to>
                    <xdr:col>41</xdr:col>
                    <xdr:colOff>12700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161EBF-1F4E-B141-ACF6-E6BB043042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I7:I16 I20:I25 I27:I40</xm:sqref>
        </x14:conditionalFormatting>
        <x14:conditionalFormatting xmlns:xm="http://schemas.microsoft.com/office/excel/2006/main">
          <x14:cfRule type="dataBar" id="{2493395D-5422-654A-A840-2092879DA6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I17 I19</xm:sqref>
        </x14:conditionalFormatting>
        <x14:conditionalFormatting xmlns:xm="http://schemas.microsoft.com/office/excel/2006/main">
          <x14:cfRule type="dataBar" id="{99487F8D-335C-394F-85D5-6BA462D30F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75B99492-6351-4D40-AA95-620131DD76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I26</xm:sqref>
        </x14:conditionalFormatting>
        <x14:conditionalFormatting xmlns:xm="http://schemas.microsoft.com/office/excel/2006/main">
          <x14:cfRule type="dataBar" id="{7E4C477A-36BD-CC42-8D2B-A54BE14ECF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I47</xm:sqref>
        </x14:conditionalFormatting>
        <x14:conditionalFormatting xmlns:xm="http://schemas.microsoft.com/office/excel/2006/main">
          <x14:cfRule type="dataBar" id="{43B80AD7-1A23-3548-BB9A-9AE802757A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I48:I55</xm:sqref>
        </x14:conditionalFormatting>
        <x14:conditionalFormatting xmlns:xm="http://schemas.microsoft.com/office/excel/2006/main">
          <x14:cfRule type="dataBar" id="{655178D6-198E-C747-A7D7-53C27253BD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239C-3C1D-B440-A073-7AFBB0E35E8E}">
  <sheetPr>
    <pageSetUpPr fitToPage="1"/>
  </sheetPr>
  <dimension ref="A1:CE136"/>
  <sheetViews>
    <sheetView showGridLines="0" zoomScale="80" zoomScaleNormal="80" workbookViewId="0">
      <pane ySplit="6" topLeftCell="A11" activePane="bottomLeft" state="frozen"/>
      <selection activeCell="D10" sqref="D10"/>
      <selection pane="bottomLeft" activeCell="F15" sqref="F15"/>
    </sheetView>
  </sheetViews>
  <sheetFormatPr defaultColWidth="9" defaultRowHeight="13" outlineLevelRow="1" outlineLevelCol="1"/>
  <cols>
    <col min="1" max="1" width="6.83203125" style="4" customWidth="1"/>
    <col min="2" max="2" width="40" style="63" customWidth="1"/>
    <col min="3" max="3" width="7.5" style="7" customWidth="1" outlineLevel="1"/>
    <col min="4" max="4" width="39.33203125" style="64" bestFit="1" customWidth="1" outlineLevel="1"/>
    <col min="5" max="5" width="42.83203125" style="64" customWidth="1" outlineLevel="1"/>
    <col min="6" max="7" width="12" style="4" customWidth="1"/>
    <col min="8" max="8" width="6" style="4" customWidth="1"/>
    <col min="9" max="10" width="6.5" style="4" customWidth="1"/>
    <col min="11" max="11" width="12" style="4" customWidth="1"/>
    <col min="12" max="12" width="5.33203125" style="4" bestFit="1" customWidth="1"/>
    <col min="13" max="13" width="1.83203125" style="4" customWidth="1"/>
    <col min="14" max="83" width="2.5" style="4" customWidth="1"/>
    <col min="84" max="16384" width="9" style="4"/>
  </cols>
  <sheetData>
    <row r="1" spans="1:83" ht="7" customHeight="1">
      <c r="A1" s="3"/>
      <c r="B1" s="4"/>
      <c r="C1" s="1"/>
      <c r="D1" s="1"/>
      <c r="E1" s="1"/>
      <c r="F1" s="2"/>
      <c r="G1" s="2"/>
      <c r="H1" s="2"/>
      <c r="I1" s="2"/>
      <c r="T1" s="5"/>
      <c r="U1" s="5"/>
      <c r="V1" s="5"/>
      <c r="W1" s="5"/>
      <c r="X1" s="5"/>
      <c r="Z1" s="2"/>
      <c r="AA1" s="2"/>
      <c r="AB1" s="2"/>
      <c r="AC1" s="2"/>
      <c r="AD1" s="2"/>
    </row>
    <row r="2" spans="1:83" ht="16">
      <c r="A2" s="3"/>
      <c r="B2" s="6" t="s">
        <v>30</v>
      </c>
      <c r="D2" s="7"/>
      <c r="E2" s="7"/>
      <c r="I2" s="8"/>
      <c r="K2" s="9" t="s">
        <v>31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83" ht="14.25" customHeight="1">
      <c r="B3" s="11">
        <v>45659</v>
      </c>
      <c r="C3" s="12"/>
      <c r="D3" s="12"/>
      <c r="E3" s="12"/>
      <c r="F3" s="13"/>
      <c r="K3" s="14">
        <v>6</v>
      </c>
      <c r="N3" s="189" t="str">
        <f>"Week "&amp;(N5-($B$3-WEEKDAY($B$3,1)+2))/7+1</f>
        <v>Week 6</v>
      </c>
      <c r="O3" s="190"/>
      <c r="P3" s="190"/>
      <c r="Q3" s="190"/>
      <c r="R3" s="190"/>
      <c r="S3" s="190"/>
      <c r="T3" s="191"/>
      <c r="U3" s="189" t="str">
        <f>"Week "&amp;(U5-($B$3-WEEKDAY($B$3,1)+2))/7+1</f>
        <v>Week 7</v>
      </c>
      <c r="V3" s="190"/>
      <c r="W3" s="190"/>
      <c r="X3" s="190"/>
      <c r="Y3" s="190"/>
      <c r="Z3" s="190"/>
      <c r="AA3" s="191"/>
      <c r="AB3" s="189" t="str">
        <f>"Week "&amp;(AB5-($B$3-WEEKDAY($B$3,1)+2))/7+1</f>
        <v>Week 8</v>
      </c>
      <c r="AC3" s="190"/>
      <c r="AD3" s="190"/>
      <c r="AE3" s="190"/>
      <c r="AF3" s="190"/>
      <c r="AG3" s="190"/>
      <c r="AH3" s="191"/>
      <c r="AI3" s="189" t="str">
        <f>"Week "&amp;(AI5-($B$3-WEEKDAY($B$3,1)+2))/7+1</f>
        <v>Week 9</v>
      </c>
      <c r="AJ3" s="190"/>
      <c r="AK3" s="190"/>
      <c r="AL3" s="190"/>
      <c r="AM3" s="190"/>
      <c r="AN3" s="190"/>
      <c r="AO3" s="191"/>
      <c r="AP3" s="189" t="str">
        <f>"Week "&amp;(AP5-($B$3-WEEKDAY($B$3,1)+2))/7+1</f>
        <v>Week 10</v>
      </c>
      <c r="AQ3" s="190"/>
      <c r="AR3" s="190"/>
      <c r="AS3" s="190"/>
      <c r="AT3" s="190"/>
      <c r="AU3" s="190"/>
      <c r="AV3" s="191"/>
      <c r="AW3" s="189" t="str">
        <f>"Week "&amp;(AW5-($B$3-WEEKDAY($B$3,1)+2))/7+1</f>
        <v>Week 11</v>
      </c>
      <c r="AX3" s="190"/>
      <c r="AY3" s="190"/>
      <c r="AZ3" s="190"/>
      <c r="BA3" s="190"/>
      <c r="BB3" s="190"/>
      <c r="BC3" s="191"/>
      <c r="BD3" s="189" t="str">
        <f>"Week "&amp;(BD5-($B$3-WEEKDAY($B$3,1)+2))/7+1</f>
        <v>Week 12</v>
      </c>
      <c r="BE3" s="190"/>
      <c r="BF3" s="190"/>
      <c r="BG3" s="190"/>
      <c r="BH3" s="190"/>
      <c r="BI3" s="190"/>
      <c r="BJ3" s="191"/>
      <c r="BK3" s="189" t="str">
        <f>"Week "&amp;(BK5-($B$3-WEEKDAY($B$3,1)+2))/7+1</f>
        <v>Week 13</v>
      </c>
      <c r="BL3" s="190"/>
      <c r="BM3" s="190"/>
      <c r="BN3" s="190"/>
      <c r="BO3" s="190"/>
      <c r="BP3" s="190"/>
      <c r="BQ3" s="191"/>
      <c r="BR3" s="189" t="str">
        <f>"Week "&amp;(BR5-($B$3-WEEKDAY($B$3,1)+2))/7+1</f>
        <v>Week 14</v>
      </c>
      <c r="BS3" s="190"/>
      <c r="BT3" s="190"/>
      <c r="BU3" s="190"/>
      <c r="BV3" s="190"/>
      <c r="BW3" s="190"/>
      <c r="BX3" s="191"/>
      <c r="BY3" s="189" t="str">
        <f>"Week "&amp;(BY5-($B$3-WEEKDAY($B$3,1)+2))/7+1</f>
        <v>Week 15</v>
      </c>
      <c r="BZ3" s="190"/>
      <c r="CA3" s="190"/>
      <c r="CB3" s="190"/>
      <c r="CC3" s="190"/>
      <c r="CD3" s="190"/>
      <c r="CE3" s="191"/>
    </row>
    <row r="4" spans="1:83" ht="5.25" customHeight="1">
      <c r="B4" s="4"/>
      <c r="C4" s="12"/>
      <c r="D4" s="12"/>
      <c r="E4" s="12"/>
      <c r="F4" s="13"/>
      <c r="N4" s="186">
        <f>N5</f>
        <v>45691</v>
      </c>
      <c r="O4" s="187"/>
      <c r="P4" s="187"/>
      <c r="Q4" s="187"/>
      <c r="R4" s="187"/>
      <c r="S4" s="187"/>
      <c r="T4" s="188"/>
      <c r="U4" s="186">
        <f>U5</f>
        <v>45698</v>
      </c>
      <c r="V4" s="187"/>
      <c r="W4" s="187"/>
      <c r="X4" s="187"/>
      <c r="Y4" s="187"/>
      <c r="Z4" s="187"/>
      <c r="AA4" s="188"/>
      <c r="AB4" s="186">
        <f>AB5</f>
        <v>45705</v>
      </c>
      <c r="AC4" s="187"/>
      <c r="AD4" s="187"/>
      <c r="AE4" s="187"/>
      <c r="AF4" s="187"/>
      <c r="AG4" s="187"/>
      <c r="AH4" s="188"/>
      <c r="AI4" s="186">
        <f>AI5</f>
        <v>45712</v>
      </c>
      <c r="AJ4" s="187"/>
      <c r="AK4" s="187"/>
      <c r="AL4" s="187"/>
      <c r="AM4" s="187"/>
      <c r="AN4" s="187"/>
      <c r="AO4" s="188"/>
      <c r="AP4" s="186">
        <f>AP5</f>
        <v>45719</v>
      </c>
      <c r="AQ4" s="187"/>
      <c r="AR4" s="187"/>
      <c r="AS4" s="187"/>
      <c r="AT4" s="187"/>
      <c r="AU4" s="187"/>
      <c r="AV4" s="188"/>
      <c r="AW4" s="186">
        <f>AW5</f>
        <v>45726</v>
      </c>
      <c r="AX4" s="187"/>
      <c r="AY4" s="187"/>
      <c r="AZ4" s="187"/>
      <c r="BA4" s="187"/>
      <c r="BB4" s="187"/>
      <c r="BC4" s="188"/>
      <c r="BD4" s="186">
        <f>BD5</f>
        <v>45733</v>
      </c>
      <c r="BE4" s="187"/>
      <c r="BF4" s="187"/>
      <c r="BG4" s="187"/>
      <c r="BH4" s="187"/>
      <c r="BI4" s="187"/>
      <c r="BJ4" s="188"/>
      <c r="BK4" s="186">
        <f>BK5</f>
        <v>45740</v>
      </c>
      <c r="BL4" s="187"/>
      <c r="BM4" s="187"/>
      <c r="BN4" s="187"/>
      <c r="BO4" s="187"/>
      <c r="BP4" s="187"/>
      <c r="BQ4" s="188"/>
      <c r="BR4" s="186">
        <f>BR5</f>
        <v>45747</v>
      </c>
      <c r="BS4" s="187"/>
      <c r="BT4" s="187"/>
      <c r="BU4" s="187"/>
      <c r="BV4" s="187"/>
      <c r="BW4" s="187"/>
      <c r="BX4" s="188"/>
      <c r="BY4" s="186">
        <f>BY5</f>
        <v>45754</v>
      </c>
      <c r="BZ4" s="187"/>
      <c r="CA4" s="187"/>
      <c r="CB4" s="187"/>
      <c r="CC4" s="187"/>
      <c r="CD4" s="187"/>
      <c r="CE4" s="188"/>
    </row>
    <row r="5" spans="1:83" ht="4" customHeight="1">
      <c r="B5" s="4"/>
      <c r="D5" s="7"/>
      <c r="E5" s="7"/>
      <c r="N5" s="15">
        <f>B3-WEEKDAY(B3,1)+2+7*(K3-1)</f>
        <v>45691</v>
      </c>
      <c r="O5" s="16">
        <f t="shared" ref="O5:BZ5" si="0">N5+1</f>
        <v>45692</v>
      </c>
      <c r="P5" s="16">
        <f t="shared" si="0"/>
        <v>45693</v>
      </c>
      <c r="Q5" s="16">
        <f t="shared" si="0"/>
        <v>45694</v>
      </c>
      <c r="R5" s="16">
        <f t="shared" si="0"/>
        <v>45695</v>
      </c>
      <c r="S5" s="16">
        <f t="shared" si="0"/>
        <v>45696</v>
      </c>
      <c r="T5" s="17">
        <f t="shared" si="0"/>
        <v>45697</v>
      </c>
      <c r="U5" s="15">
        <f t="shared" si="0"/>
        <v>45698</v>
      </c>
      <c r="V5" s="16">
        <f t="shared" si="0"/>
        <v>45699</v>
      </c>
      <c r="W5" s="16">
        <f t="shared" si="0"/>
        <v>45700</v>
      </c>
      <c r="X5" s="16">
        <f t="shared" si="0"/>
        <v>45701</v>
      </c>
      <c r="Y5" s="16">
        <f t="shared" si="0"/>
        <v>45702</v>
      </c>
      <c r="Z5" s="16">
        <f t="shared" si="0"/>
        <v>45703</v>
      </c>
      <c r="AA5" s="17">
        <f t="shared" si="0"/>
        <v>45704</v>
      </c>
      <c r="AB5" s="15">
        <f t="shared" si="0"/>
        <v>45705</v>
      </c>
      <c r="AC5" s="16">
        <f t="shared" si="0"/>
        <v>45706</v>
      </c>
      <c r="AD5" s="16">
        <f t="shared" si="0"/>
        <v>45707</v>
      </c>
      <c r="AE5" s="16">
        <f t="shared" si="0"/>
        <v>45708</v>
      </c>
      <c r="AF5" s="16">
        <f t="shared" si="0"/>
        <v>45709</v>
      </c>
      <c r="AG5" s="16">
        <f t="shared" si="0"/>
        <v>45710</v>
      </c>
      <c r="AH5" s="17">
        <f t="shared" si="0"/>
        <v>45711</v>
      </c>
      <c r="AI5" s="15">
        <f t="shared" si="0"/>
        <v>45712</v>
      </c>
      <c r="AJ5" s="16">
        <f t="shared" si="0"/>
        <v>45713</v>
      </c>
      <c r="AK5" s="16">
        <f t="shared" si="0"/>
        <v>45714</v>
      </c>
      <c r="AL5" s="16">
        <f t="shared" si="0"/>
        <v>45715</v>
      </c>
      <c r="AM5" s="16">
        <f t="shared" si="0"/>
        <v>45716</v>
      </c>
      <c r="AN5" s="16">
        <f t="shared" si="0"/>
        <v>45717</v>
      </c>
      <c r="AO5" s="17">
        <f t="shared" si="0"/>
        <v>45718</v>
      </c>
      <c r="AP5" s="15">
        <f t="shared" si="0"/>
        <v>45719</v>
      </c>
      <c r="AQ5" s="16">
        <f t="shared" si="0"/>
        <v>45720</v>
      </c>
      <c r="AR5" s="16">
        <f t="shared" si="0"/>
        <v>45721</v>
      </c>
      <c r="AS5" s="16">
        <f t="shared" si="0"/>
        <v>45722</v>
      </c>
      <c r="AT5" s="16">
        <f t="shared" si="0"/>
        <v>45723</v>
      </c>
      <c r="AU5" s="16">
        <f t="shared" si="0"/>
        <v>45724</v>
      </c>
      <c r="AV5" s="17">
        <f t="shared" si="0"/>
        <v>45725</v>
      </c>
      <c r="AW5" s="15">
        <f t="shared" si="0"/>
        <v>45726</v>
      </c>
      <c r="AX5" s="16">
        <f t="shared" si="0"/>
        <v>45727</v>
      </c>
      <c r="AY5" s="16">
        <f t="shared" si="0"/>
        <v>45728</v>
      </c>
      <c r="AZ5" s="16">
        <f t="shared" si="0"/>
        <v>45729</v>
      </c>
      <c r="BA5" s="16">
        <f t="shared" si="0"/>
        <v>45730</v>
      </c>
      <c r="BB5" s="16">
        <f t="shared" si="0"/>
        <v>45731</v>
      </c>
      <c r="BC5" s="17">
        <f t="shared" si="0"/>
        <v>45732</v>
      </c>
      <c r="BD5" s="15">
        <f t="shared" si="0"/>
        <v>45733</v>
      </c>
      <c r="BE5" s="16">
        <f t="shared" si="0"/>
        <v>45734</v>
      </c>
      <c r="BF5" s="16">
        <f t="shared" si="0"/>
        <v>45735</v>
      </c>
      <c r="BG5" s="16">
        <f t="shared" si="0"/>
        <v>45736</v>
      </c>
      <c r="BH5" s="16">
        <f t="shared" si="0"/>
        <v>45737</v>
      </c>
      <c r="BI5" s="16">
        <f t="shared" si="0"/>
        <v>45738</v>
      </c>
      <c r="BJ5" s="17">
        <f t="shared" si="0"/>
        <v>45739</v>
      </c>
      <c r="BK5" s="15">
        <f t="shared" si="0"/>
        <v>45740</v>
      </c>
      <c r="BL5" s="16">
        <f t="shared" si="0"/>
        <v>45741</v>
      </c>
      <c r="BM5" s="16">
        <f t="shared" si="0"/>
        <v>45742</v>
      </c>
      <c r="BN5" s="16">
        <f t="shared" si="0"/>
        <v>45743</v>
      </c>
      <c r="BO5" s="16">
        <f t="shared" si="0"/>
        <v>45744</v>
      </c>
      <c r="BP5" s="16">
        <f t="shared" si="0"/>
        <v>45745</v>
      </c>
      <c r="BQ5" s="17">
        <f t="shared" si="0"/>
        <v>45746</v>
      </c>
      <c r="BR5" s="15">
        <f t="shared" si="0"/>
        <v>45747</v>
      </c>
      <c r="BS5" s="16">
        <f t="shared" si="0"/>
        <v>45748</v>
      </c>
      <c r="BT5" s="16">
        <f t="shared" si="0"/>
        <v>45749</v>
      </c>
      <c r="BU5" s="16">
        <f t="shared" si="0"/>
        <v>45750</v>
      </c>
      <c r="BV5" s="16">
        <f t="shared" si="0"/>
        <v>45751</v>
      </c>
      <c r="BW5" s="16">
        <f t="shared" si="0"/>
        <v>45752</v>
      </c>
      <c r="BX5" s="17">
        <f t="shared" si="0"/>
        <v>45753</v>
      </c>
      <c r="BY5" s="15">
        <f t="shared" si="0"/>
        <v>45754</v>
      </c>
      <c r="BZ5" s="16">
        <f t="shared" si="0"/>
        <v>45755</v>
      </c>
      <c r="CA5" s="16">
        <f t="shared" ref="CA5:CE5" si="1">BZ5+1</f>
        <v>45756</v>
      </c>
      <c r="CB5" s="16">
        <f t="shared" si="1"/>
        <v>45757</v>
      </c>
      <c r="CC5" s="16">
        <f t="shared" si="1"/>
        <v>45758</v>
      </c>
      <c r="CD5" s="16">
        <f t="shared" si="1"/>
        <v>45759</v>
      </c>
      <c r="CE5" s="17">
        <f t="shared" si="1"/>
        <v>45760</v>
      </c>
    </row>
    <row r="6" spans="1:83" s="2" customFormat="1" ht="29.25" customHeight="1" thickBot="1">
      <c r="A6" s="18" t="s">
        <v>32</v>
      </c>
      <c r="B6" s="18" t="s">
        <v>33</v>
      </c>
      <c r="C6" s="19" t="s">
        <v>3</v>
      </c>
      <c r="D6" s="19" t="s">
        <v>34</v>
      </c>
      <c r="E6" s="19" t="s">
        <v>35</v>
      </c>
      <c r="F6" s="20" t="s">
        <v>36</v>
      </c>
      <c r="G6" s="20" t="s">
        <v>37</v>
      </c>
      <c r="H6" s="19" t="s">
        <v>39</v>
      </c>
      <c r="I6" s="19" t="s">
        <v>38</v>
      </c>
      <c r="J6" s="19" t="s">
        <v>40</v>
      </c>
      <c r="K6" s="19" t="s">
        <v>41</v>
      </c>
      <c r="L6" s="21" t="s">
        <v>42</v>
      </c>
      <c r="M6" s="21"/>
      <c r="N6" s="22" t="str">
        <f t="shared" ref="N6:BY6" si="2">CHOOSE(WEEKDAY(N5,1),"S","M","T","W","T","F","S")</f>
        <v>M</v>
      </c>
      <c r="O6" s="23" t="str">
        <f t="shared" si="2"/>
        <v>T</v>
      </c>
      <c r="P6" s="23" t="str">
        <f t="shared" si="2"/>
        <v>W</v>
      </c>
      <c r="Q6" s="23" t="str">
        <f t="shared" si="2"/>
        <v>T</v>
      </c>
      <c r="R6" s="23" t="str">
        <f t="shared" si="2"/>
        <v>F</v>
      </c>
      <c r="S6" s="23" t="str">
        <f t="shared" si="2"/>
        <v>S</v>
      </c>
      <c r="T6" s="24" t="str">
        <f t="shared" si="2"/>
        <v>S</v>
      </c>
      <c r="U6" s="22" t="str">
        <f t="shared" si="2"/>
        <v>M</v>
      </c>
      <c r="V6" s="23" t="str">
        <f t="shared" si="2"/>
        <v>T</v>
      </c>
      <c r="W6" s="23" t="str">
        <f t="shared" si="2"/>
        <v>W</v>
      </c>
      <c r="X6" s="23" t="str">
        <f t="shared" si="2"/>
        <v>T</v>
      </c>
      <c r="Y6" s="23" t="str">
        <f t="shared" si="2"/>
        <v>F</v>
      </c>
      <c r="Z6" s="23" t="str">
        <f t="shared" si="2"/>
        <v>S</v>
      </c>
      <c r="AA6" s="24" t="str">
        <f t="shared" si="2"/>
        <v>S</v>
      </c>
      <c r="AB6" s="22" t="str">
        <f t="shared" si="2"/>
        <v>M</v>
      </c>
      <c r="AC6" s="23" t="str">
        <f t="shared" si="2"/>
        <v>T</v>
      </c>
      <c r="AD6" s="23" t="str">
        <f t="shared" si="2"/>
        <v>W</v>
      </c>
      <c r="AE6" s="23" t="str">
        <f t="shared" si="2"/>
        <v>T</v>
      </c>
      <c r="AF6" s="23" t="str">
        <f t="shared" si="2"/>
        <v>F</v>
      </c>
      <c r="AG6" s="23" t="str">
        <f t="shared" si="2"/>
        <v>S</v>
      </c>
      <c r="AH6" s="24" t="str">
        <f t="shared" si="2"/>
        <v>S</v>
      </c>
      <c r="AI6" s="22" t="str">
        <f t="shared" si="2"/>
        <v>M</v>
      </c>
      <c r="AJ6" s="23" t="str">
        <f t="shared" si="2"/>
        <v>T</v>
      </c>
      <c r="AK6" s="23" t="str">
        <f t="shared" si="2"/>
        <v>W</v>
      </c>
      <c r="AL6" s="23" t="str">
        <f t="shared" si="2"/>
        <v>T</v>
      </c>
      <c r="AM6" s="23" t="str">
        <f t="shared" si="2"/>
        <v>F</v>
      </c>
      <c r="AN6" s="23" t="str">
        <f t="shared" si="2"/>
        <v>S</v>
      </c>
      <c r="AO6" s="24" t="str">
        <f t="shared" si="2"/>
        <v>S</v>
      </c>
      <c r="AP6" s="22" t="str">
        <f t="shared" si="2"/>
        <v>M</v>
      </c>
      <c r="AQ6" s="23" t="str">
        <f t="shared" si="2"/>
        <v>T</v>
      </c>
      <c r="AR6" s="23" t="str">
        <f t="shared" si="2"/>
        <v>W</v>
      </c>
      <c r="AS6" s="23" t="str">
        <f t="shared" si="2"/>
        <v>T</v>
      </c>
      <c r="AT6" s="23" t="str">
        <f t="shared" si="2"/>
        <v>F</v>
      </c>
      <c r="AU6" s="23" t="str">
        <f t="shared" si="2"/>
        <v>S</v>
      </c>
      <c r="AV6" s="24" t="str">
        <f t="shared" si="2"/>
        <v>S</v>
      </c>
      <c r="AW6" s="22" t="str">
        <f t="shared" si="2"/>
        <v>M</v>
      </c>
      <c r="AX6" s="23" t="str">
        <f t="shared" si="2"/>
        <v>T</v>
      </c>
      <c r="AY6" s="23" t="str">
        <f t="shared" si="2"/>
        <v>W</v>
      </c>
      <c r="AZ6" s="23" t="str">
        <f t="shared" si="2"/>
        <v>T</v>
      </c>
      <c r="BA6" s="23" t="str">
        <f t="shared" si="2"/>
        <v>F</v>
      </c>
      <c r="BB6" s="23" t="str">
        <f t="shared" si="2"/>
        <v>S</v>
      </c>
      <c r="BC6" s="24" t="str">
        <f t="shared" si="2"/>
        <v>S</v>
      </c>
      <c r="BD6" s="22" t="str">
        <f t="shared" si="2"/>
        <v>M</v>
      </c>
      <c r="BE6" s="23" t="str">
        <f t="shared" si="2"/>
        <v>T</v>
      </c>
      <c r="BF6" s="23" t="str">
        <f t="shared" si="2"/>
        <v>W</v>
      </c>
      <c r="BG6" s="23" t="str">
        <f t="shared" si="2"/>
        <v>T</v>
      </c>
      <c r="BH6" s="23" t="str">
        <f t="shared" si="2"/>
        <v>F</v>
      </c>
      <c r="BI6" s="23" t="str">
        <f t="shared" si="2"/>
        <v>S</v>
      </c>
      <c r="BJ6" s="24" t="str">
        <f t="shared" si="2"/>
        <v>S</v>
      </c>
      <c r="BK6" s="22" t="str">
        <f t="shared" si="2"/>
        <v>M</v>
      </c>
      <c r="BL6" s="23" t="str">
        <f t="shared" si="2"/>
        <v>T</v>
      </c>
      <c r="BM6" s="23" t="str">
        <f t="shared" si="2"/>
        <v>W</v>
      </c>
      <c r="BN6" s="23" t="str">
        <f t="shared" si="2"/>
        <v>T</v>
      </c>
      <c r="BO6" s="23" t="str">
        <f t="shared" si="2"/>
        <v>F</v>
      </c>
      <c r="BP6" s="23" t="str">
        <f t="shared" si="2"/>
        <v>S</v>
      </c>
      <c r="BQ6" s="24" t="str">
        <f t="shared" si="2"/>
        <v>S</v>
      </c>
      <c r="BR6" s="22" t="str">
        <f t="shared" si="2"/>
        <v>M</v>
      </c>
      <c r="BS6" s="23" t="str">
        <f t="shared" si="2"/>
        <v>T</v>
      </c>
      <c r="BT6" s="23" t="str">
        <f t="shared" si="2"/>
        <v>W</v>
      </c>
      <c r="BU6" s="23" t="str">
        <f t="shared" si="2"/>
        <v>T</v>
      </c>
      <c r="BV6" s="23" t="str">
        <f t="shared" si="2"/>
        <v>F</v>
      </c>
      <c r="BW6" s="23" t="str">
        <f t="shared" si="2"/>
        <v>S</v>
      </c>
      <c r="BX6" s="24" t="str">
        <f t="shared" si="2"/>
        <v>S</v>
      </c>
      <c r="BY6" s="22" t="str">
        <f t="shared" si="2"/>
        <v>M</v>
      </c>
      <c r="BZ6" s="23" t="str">
        <f t="shared" ref="BZ6:CE6" si="3">CHOOSE(WEEKDAY(BZ5,1),"S","M","T","W","T","F","S")</f>
        <v>T</v>
      </c>
      <c r="CA6" s="23" t="str">
        <f t="shared" si="3"/>
        <v>W</v>
      </c>
      <c r="CB6" s="23" t="str">
        <f t="shared" si="3"/>
        <v>T</v>
      </c>
      <c r="CC6" s="23" t="str">
        <f t="shared" si="3"/>
        <v>F</v>
      </c>
      <c r="CD6" s="23" t="str">
        <f t="shared" si="3"/>
        <v>S</v>
      </c>
      <c r="CE6" s="24" t="str">
        <f t="shared" si="3"/>
        <v>S</v>
      </c>
    </row>
    <row r="7" spans="1:83" s="35" customFormat="1" ht="18.5">
      <c r="A7" s="25">
        <v>1</v>
      </c>
      <c r="B7" s="26" t="s">
        <v>5</v>
      </c>
      <c r="C7" s="27" t="s">
        <v>2</v>
      </c>
      <c r="D7" s="28"/>
      <c r="E7" s="28"/>
      <c r="F7" s="29">
        <f>MIN(F8:F12)</f>
        <v>45706</v>
      </c>
      <c r="G7" s="29">
        <f>IF(ISBLANK(F7)," - ",MAX(G8:G12))</f>
        <v>45777</v>
      </c>
      <c r="H7" s="30">
        <f>IF(OR(G7=0,F7=0)," - ",G7-F7+1)</f>
        <v>72</v>
      </c>
      <c r="I7" s="31">
        <f>AVERAGE(I8:I12)</f>
        <v>0.2</v>
      </c>
      <c r="J7" s="30" t="e">
        <f>IF(OR(G7=0,F7=0)," - ",NETWORKDAYS(F7,G7,#REF!))</f>
        <v>#REF!</v>
      </c>
      <c r="K7" s="32"/>
      <c r="L7" s="30" t="str">
        <f>IF(OR(K7=0,G7=0)," - ",NETWORKDAYS(G7,K7,#REF!))</f>
        <v xml:space="preserve"> - </v>
      </c>
      <c r="M7" s="33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</row>
    <row r="8" spans="1:83" s="45" customFormat="1" ht="132" outlineLevel="1">
      <c r="A8" s="3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8" s="37" t="s">
        <v>4</v>
      </c>
      <c r="C8" s="38" t="s">
        <v>43</v>
      </c>
      <c r="D8" s="37" t="s">
        <v>76</v>
      </c>
      <c r="E8" s="37" t="s">
        <v>77</v>
      </c>
      <c r="F8" s="39">
        <v>45707</v>
      </c>
      <c r="G8" s="40">
        <v>45772</v>
      </c>
      <c r="H8" s="41">
        <f>IF(OR(G8=0,F8=0)," - ",G8-F8+1)</f>
        <v>66</v>
      </c>
      <c r="I8" s="42">
        <v>0.2</v>
      </c>
      <c r="J8" s="41" t="e">
        <f>IF(OR(G8=0,F8=0)," - ",NETWORKDAYS(F8,G8,#REF!))</f>
        <v>#REF!</v>
      </c>
      <c r="K8" s="43"/>
      <c r="L8" s="41" t="str">
        <f>IF(OR(K8=0,G8=0)," - ",NETWORKDAYS(G8,K8,#REF!))</f>
        <v xml:space="preserve"> - </v>
      </c>
      <c r="M8" s="44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</row>
    <row r="9" spans="1:83" s="45" customFormat="1" ht="72" outlineLevel="1">
      <c r="A9" s="36" t="str">
        <f t="shared" ref="A9:A12" si="4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9" s="37" t="s">
        <v>44</v>
      </c>
      <c r="C9" s="38" t="s">
        <v>45</v>
      </c>
      <c r="D9" s="37" t="s">
        <v>79</v>
      </c>
      <c r="E9" s="37" t="s">
        <v>80</v>
      </c>
      <c r="F9" s="39">
        <v>45706</v>
      </c>
      <c r="G9" s="40">
        <v>45772</v>
      </c>
      <c r="H9" s="41">
        <f t="shared" ref="H9:H12" si="5">IF(OR(G9=0,F9=0)," - ",G9-F9+1)</f>
        <v>67</v>
      </c>
      <c r="I9" s="42">
        <v>0.25</v>
      </c>
      <c r="J9" s="41" t="e">
        <f>IF(OR(G9=0,F9=0)," - ",NETWORKDAYS(F9,G9,#REF!))</f>
        <v>#REF!</v>
      </c>
      <c r="K9" s="43"/>
      <c r="L9" s="41" t="str">
        <f>IF(OR(K9=0,G9=0)," - ",NETWORKDAYS(G9,K9,#REF!))</f>
        <v xml:space="preserve"> - </v>
      </c>
      <c r="M9" s="44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</row>
    <row r="10" spans="1:83" s="45" customFormat="1" ht="72" outlineLevel="1">
      <c r="A10" s="36" t="str">
        <f t="shared" si="4"/>
        <v>1.3</v>
      </c>
      <c r="B10" s="37" t="s">
        <v>46</v>
      </c>
      <c r="C10" s="38" t="s">
        <v>72</v>
      </c>
      <c r="D10" s="37" t="s">
        <v>82</v>
      </c>
      <c r="E10" s="37" t="s">
        <v>83</v>
      </c>
      <c r="F10" s="39">
        <v>45706</v>
      </c>
      <c r="G10" s="40">
        <v>45772</v>
      </c>
      <c r="H10" s="41">
        <f t="shared" si="5"/>
        <v>67</v>
      </c>
      <c r="I10" s="42">
        <v>0.25</v>
      </c>
      <c r="J10" s="41" t="e">
        <f>IF(OR(G10=0,F10=0)," - ",NETWORKDAYS(F10,G10,#REF!))</f>
        <v>#REF!</v>
      </c>
      <c r="K10" s="43"/>
      <c r="L10" s="41" t="str">
        <f>IF(OR(K10=0,G10=0)," - ",NETWORKDAYS(G10,K10,#REF!))</f>
        <v xml:space="preserve"> - </v>
      </c>
      <c r="M10" s="44"/>
      <c r="N10" s="36"/>
      <c r="O10" s="36"/>
      <c r="P10" s="4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</row>
    <row r="11" spans="1:83" s="45" customFormat="1" ht="96" outlineLevel="1">
      <c r="A11" s="36" t="str">
        <f t="shared" si="4"/>
        <v>1.4</v>
      </c>
      <c r="B11" s="37" t="s">
        <v>24</v>
      </c>
      <c r="C11" s="38" t="s">
        <v>47</v>
      </c>
      <c r="D11" s="37" t="s">
        <v>85</v>
      </c>
      <c r="E11" s="37" t="s">
        <v>86</v>
      </c>
      <c r="F11" s="39">
        <v>45707</v>
      </c>
      <c r="G11" s="40">
        <v>45777</v>
      </c>
      <c r="H11" s="41">
        <f t="shared" si="5"/>
        <v>71</v>
      </c>
      <c r="I11" s="42">
        <v>0.05</v>
      </c>
      <c r="J11" s="41" t="e">
        <f>IF(OR(G11=0,F11=0)," - ",NETWORKDAYS(F11,G11,#REF!))</f>
        <v>#REF!</v>
      </c>
      <c r="K11" s="43"/>
      <c r="L11" s="41" t="str">
        <f>IF(OR(K11=0,G11=0)," - ",NETWORKDAYS(G11,K11,#REF!))</f>
        <v xml:space="preserve"> - </v>
      </c>
      <c r="M11" s="44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</row>
    <row r="12" spans="1:83" s="45" customFormat="1" ht="96" outlineLevel="1">
      <c r="A12" s="36" t="str">
        <f t="shared" si="4"/>
        <v>1.5</v>
      </c>
      <c r="B12" s="37" t="s">
        <v>25</v>
      </c>
      <c r="C12" s="38" t="s">
        <v>72</v>
      </c>
      <c r="D12" s="37" t="s">
        <v>89</v>
      </c>
      <c r="E12" s="37" t="s">
        <v>90</v>
      </c>
      <c r="F12" s="39">
        <v>45706</v>
      </c>
      <c r="G12" s="40">
        <v>45736</v>
      </c>
      <c r="H12" s="41">
        <f t="shared" si="5"/>
        <v>31</v>
      </c>
      <c r="I12" s="42">
        <v>0.25</v>
      </c>
      <c r="J12" s="41" t="e">
        <f>IF(OR(G12=0,F12=0)," - ",NETWORKDAYS(F12,G12,#REF!))</f>
        <v>#REF!</v>
      </c>
      <c r="K12" s="43"/>
      <c r="L12" s="41" t="str">
        <f>IF(OR(K12=0,G12=0)," - ",NETWORKDAYS(G12,K12,#REF!))</f>
        <v xml:space="preserve"> - </v>
      </c>
      <c r="M12" s="44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</row>
    <row r="13" spans="1:83" s="35" customFormat="1" ht="18.5">
      <c r="A13" s="47">
        <v>2</v>
      </c>
      <c r="B13" s="48" t="s">
        <v>7</v>
      </c>
      <c r="C13" s="49" t="s">
        <v>1</v>
      </c>
      <c r="D13" s="50"/>
      <c r="E13" s="50"/>
      <c r="F13" s="29">
        <f>MIN(F14:F16)</f>
        <v>45691</v>
      </c>
      <c r="G13" s="51">
        <f>IF(ISBLANK(F13)," - ",MAX(G14:G16))</f>
        <v>45723</v>
      </c>
      <c r="H13" s="30">
        <f>IF(OR(G13=0,F13=0)," - ",G13-F13+1)</f>
        <v>33</v>
      </c>
      <c r="I13" s="52">
        <f>AVERAGE(I14:I16)</f>
        <v>0.45</v>
      </c>
      <c r="J13" s="30" t="e">
        <f>IF(OR(G13=0,F13=0)," - ",NETWORKDAYS(F13,G13,#REF!))</f>
        <v>#REF!</v>
      </c>
      <c r="K13" s="32"/>
      <c r="L13" s="30" t="str">
        <f>IF(OR(K13=0,G13=0)," - ",NETWORKDAYS(G13,K13,#REF!))</f>
        <v xml:space="preserve"> - </v>
      </c>
      <c r="M13" s="53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</row>
    <row r="14" spans="1:83" s="45" customFormat="1" ht="24" outlineLevel="1">
      <c r="A14" s="3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4" s="37" t="s">
        <v>6</v>
      </c>
      <c r="C14" s="38" t="s">
        <v>48</v>
      </c>
      <c r="D14" s="37" t="s">
        <v>91</v>
      </c>
      <c r="E14" s="37" t="s">
        <v>92</v>
      </c>
      <c r="F14" s="39">
        <v>45691</v>
      </c>
      <c r="G14" s="40">
        <v>45709</v>
      </c>
      <c r="H14" s="41">
        <f>IF(OR(G14=0,F14=0)," - ",G14-F14+1)</f>
        <v>19</v>
      </c>
      <c r="I14" s="42">
        <v>0.25</v>
      </c>
      <c r="J14" s="41" t="e">
        <f>IF(OR(G14=0,F14=0)," - ",NETWORKDAYS(F14,G14,#REF!))</f>
        <v>#REF!</v>
      </c>
      <c r="K14" s="43"/>
      <c r="L14" s="41" t="str">
        <f>IF(OR(K14=0,G14=0)," - ",NETWORKDAYS(G14,K14,#REF!))</f>
        <v xml:space="preserve"> - </v>
      </c>
      <c r="M14" s="44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</row>
    <row r="15" spans="1:83" s="45" customFormat="1" ht="48" outlineLevel="1">
      <c r="A15" s="3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5" s="37" t="s">
        <v>12</v>
      </c>
      <c r="C15" s="38" t="s">
        <v>49</v>
      </c>
      <c r="D15" s="37" t="s">
        <v>50</v>
      </c>
      <c r="E15" s="37" t="s">
        <v>93</v>
      </c>
      <c r="F15" s="39">
        <v>45705</v>
      </c>
      <c r="G15" s="40">
        <v>45723</v>
      </c>
      <c r="H15" s="41">
        <f t="shared" ref="H15:H25" si="6">IF(OR(G15=0,F15=0)," - ",G15-F15+1)</f>
        <v>19</v>
      </c>
      <c r="I15" s="42">
        <v>0.2</v>
      </c>
      <c r="J15" s="41" t="e">
        <f>IF(OR(G15=0,F15=0)," - ",NETWORKDAYS(F15,G15,#REF!))</f>
        <v>#REF!</v>
      </c>
      <c r="K15" s="43"/>
      <c r="L15" s="41" t="str">
        <f>IF(OR(K15=0,G15=0)," - ",NETWORKDAYS(G15,K15,#REF!))</f>
        <v xml:space="preserve"> - </v>
      </c>
      <c r="M15" s="44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</row>
    <row r="16" spans="1:83" s="45" customFormat="1" ht="24" outlineLevel="1">
      <c r="A16" s="3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6" s="37" t="s">
        <v>13</v>
      </c>
      <c r="C16" s="38" t="s">
        <v>49</v>
      </c>
      <c r="D16" s="37" t="s">
        <v>51</v>
      </c>
      <c r="E16" s="37" t="s">
        <v>94</v>
      </c>
      <c r="F16" s="39">
        <v>45691</v>
      </c>
      <c r="G16" s="40">
        <v>45723</v>
      </c>
      <c r="H16" s="41">
        <f t="shared" si="6"/>
        <v>33</v>
      </c>
      <c r="I16" s="42">
        <v>0.9</v>
      </c>
      <c r="J16" s="41" t="e">
        <f>IF(OR(G16=0,F16=0)," - ",NETWORKDAYS(F16,G16,#REF!))</f>
        <v>#REF!</v>
      </c>
      <c r="K16" s="43"/>
      <c r="L16" s="41" t="str">
        <f>IF(OR(K16=0,G16=0)," - ",NETWORKDAYS(G16,K16,#REF!))</f>
        <v xml:space="preserve"> - </v>
      </c>
      <c r="M16" s="44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</row>
    <row r="17" spans="1:83" s="74" customFormat="1" ht="18.5">
      <c r="A17" s="80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2.3.1</v>
      </c>
      <c r="B17" s="83" t="s">
        <v>66</v>
      </c>
      <c r="C17" s="82" t="s">
        <v>65</v>
      </c>
      <c r="D17" s="81"/>
      <c r="E17" s="81"/>
      <c r="F17" s="96"/>
      <c r="G17" s="69"/>
      <c r="H17" s="94" t="str">
        <f t="shared" si="6"/>
        <v xml:space="preserve"> - </v>
      </c>
      <c r="I17" s="97">
        <v>0</v>
      </c>
      <c r="J17" s="98" t="str">
        <f>IF(OR(G17=0,F17=0)," - ",NETWORKDAYS(F17,G17,#REF!))</f>
        <v xml:space="preserve"> - </v>
      </c>
      <c r="K17" s="99"/>
      <c r="L17" s="98" t="str">
        <f>IF(OR(K17=0,G17=0)," - ",NETWORKDAYS(G17,K17,#REF!))</f>
        <v xml:space="preserve"> - </v>
      </c>
      <c r="M17" s="100"/>
      <c r="N17" s="101"/>
      <c r="O17" s="101"/>
      <c r="P17" s="102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</row>
    <row r="18" spans="1:83" s="74" customFormat="1" ht="18.5">
      <c r="A18" s="80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2.3.2</v>
      </c>
      <c r="B18" s="83" t="s">
        <v>66</v>
      </c>
      <c r="C18" s="82" t="s">
        <v>65</v>
      </c>
      <c r="D18" s="81"/>
      <c r="E18" s="81"/>
      <c r="F18" s="96"/>
      <c r="G18" s="69"/>
      <c r="H18" s="94" t="str">
        <f t="shared" si="6"/>
        <v xml:space="preserve"> - </v>
      </c>
      <c r="I18" s="97">
        <v>0</v>
      </c>
      <c r="J18" s="98" t="str">
        <f>IF(OR(G18=0,F18=0)," - ",NETWORKDAYS(F18,G18,#REF!))</f>
        <v xml:space="preserve"> - </v>
      </c>
      <c r="K18" s="99"/>
      <c r="L18" s="98" t="str">
        <f>IF(OR(K18=0,G18=0)," - ",NETWORKDAYS(G18,K18,#REF!))</f>
        <v xml:space="preserve"> - </v>
      </c>
      <c r="M18" s="100"/>
      <c r="N18" s="101"/>
      <c r="O18" s="101"/>
      <c r="P18" s="102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</row>
    <row r="19" spans="1:83" s="74" customFormat="1" ht="18.5">
      <c r="A19" s="80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2.3.3</v>
      </c>
      <c r="B19" s="83" t="s">
        <v>66</v>
      </c>
      <c r="C19" s="82" t="s">
        <v>65</v>
      </c>
      <c r="D19" s="81"/>
      <c r="E19" s="81"/>
      <c r="F19" s="96"/>
      <c r="G19" s="69"/>
      <c r="H19" s="94" t="str">
        <f t="shared" si="6"/>
        <v xml:space="preserve"> - </v>
      </c>
      <c r="I19" s="97">
        <v>0</v>
      </c>
      <c r="J19" s="98" t="str">
        <f>IF(OR(G19=0,F19=0)," - ",NETWORKDAYS(F19,G19,#REF!))</f>
        <v xml:space="preserve"> - </v>
      </c>
      <c r="K19" s="99"/>
      <c r="L19" s="98" t="str">
        <f>IF(OR(K19=0,G19=0)," - ",NETWORKDAYS(G19,K19,#REF!))</f>
        <v xml:space="preserve"> - </v>
      </c>
      <c r="M19" s="100"/>
      <c r="N19" s="101"/>
      <c r="O19" s="101"/>
      <c r="P19" s="102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</row>
    <row r="20" spans="1:83" s="35" customFormat="1" ht="18.5">
      <c r="A20" s="47">
        <v>3</v>
      </c>
      <c r="B20" s="48" t="s">
        <v>11</v>
      </c>
      <c r="C20" s="49" t="s">
        <v>52</v>
      </c>
      <c r="D20" s="50"/>
      <c r="E20" s="50"/>
      <c r="F20" s="29">
        <f>MIN(F21:F32)</f>
        <v>45707</v>
      </c>
      <c r="G20" s="51">
        <f>IF(ISBLANK(F20)," - ",MAX(G21:G32))</f>
        <v>45838</v>
      </c>
      <c r="H20" s="30">
        <f t="shared" si="6"/>
        <v>132</v>
      </c>
      <c r="I20" s="52">
        <f>AVERAGE(I21:I32)</f>
        <v>0.29166666666666663</v>
      </c>
      <c r="J20" s="30" t="e">
        <f>IF(OR(G20=0,F20=0)," - ",NETWORKDAYS(F20,G20,#REF!))</f>
        <v>#REF!</v>
      </c>
      <c r="K20" s="32"/>
      <c r="L20" s="30" t="str">
        <f>IF(OR(K20=0,G20=0)," - ",NETWORKDAYS(G20,K20,#REF!))</f>
        <v xml:space="preserve"> - </v>
      </c>
      <c r="M20" s="53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</row>
    <row r="21" spans="1:83" s="45" customFormat="1" ht="60" outlineLevel="1">
      <c r="A21" s="36" t="str">
        <f t="shared" ref="A21:A32" si="7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1" s="65" t="s">
        <v>10</v>
      </c>
      <c r="C21" s="38" t="s">
        <v>48</v>
      </c>
      <c r="D21" s="37" t="s">
        <v>95</v>
      </c>
      <c r="E21" s="37" t="s">
        <v>96</v>
      </c>
      <c r="F21" s="39">
        <v>45707</v>
      </c>
      <c r="G21" s="40">
        <v>45736</v>
      </c>
      <c r="H21" s="41">
        <f t="shared" si="6"/>
        <v>30</v>
      </c>
      <c r="I21" s="42">
        <v>0.3</v>
      </c>
      <c r="J21" s="41" t="e">
        <f>IF(OR(G21=0,F21=0)," - ",NETWORKDAYS(F21,G21,#REF!))</f>
        <v>#REF!</v>
      </c>
      <c r="K21" s="43"/>
      <c r="L21" s="41" t="str">
        <f>IF(OR(K21=0,G21=0)," - ",NETWORKDAYS(G21,K21,#REF!))</f>
        <v xml:space="preserve"> - </v>
      </c>
      <c r="M21" s="44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</row>
    <row r="22" spans="1:83" s="45" customFormat="1" ht="48" outlineLevel="1">
      <c r="A22" s="36" t="str">
        <f t="shared" si="7"/>
        <v>3.2</v>
      </c>
      <c r="B22" s="65" t="s">
        <v>53</v>
      </c>
      <c r="C22" s="38" t="s">
        <v>48</v>
      </c>
      <c r="D22" s="37" t="s">
        <v>95</v>
      </c>
      <c r="E22" s="65" t="s">
        <v>97</v>
      </c>
      <c r="F22" s="39">
        <v>45707</v>
      </c>
      <c r="G22" s="40">
        <v>45736</v>
      </c>
      <c r="H22" s="41">
        <f t="shared" si="6"/>
        <v>30</v>
      </c>
      <c r="I22" s="42">
        <v>0.3</v>
      </c>
      <c r="J22" s="41" t="e">
        <f>IF(OR(G22=0,F22=0)," - ",NETWORKDAYS(F22,G22,#REF!))</f>
        <v>#REF!</v>
      </c>
      <c r="K22" s="43"/>
      <c r="L22" s="41" t="str">
        <f>IF(OR(K22=0,G22=0)," - ",NETWORKDAYS(G22,K22,#REF!))</f>
        <v xml:space="preserve"> - </v>
      </c>
      <c r="M22" s="44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</row>
    <row r="23" spans="1:83" s="45" customFormat="1" ht="60" outlineLevel="1">
      <c r="A23" s="36" t="str">
        <f t="shared" si="7"/>
        <v>3.3</v>
      </c>
      <c r="B23" s="65" t="s">
        <v>17</v>
      </c>
      <c r="C23" s="38" t="s">
        <v>52</v>
      </c>
      <c r="D23" s="37" t="s">
        <v>98</v>
      </c>
      <c r="E23" s="65" t="s">
        <v>99</v>
      </c>
      <c r="F23" s="39">
        <v>45707</v>
      </c>
      <c r="G23" s="40">
        <v>45726</v>
      </c>
      <c r="H23" s="41">
        <f t="shared" si="6"/>
        <v>20</v>
      </c>
      <c r="I23" s="42">
        <v>0.5</v>
      </c>
      <c r="J23" s="41" t="e">
        <f>IF(OR(G23=0,F23=0)," - ",NETWORKDAYS(F23,G23,#REF!))</f>
        <v>#REF!</v>
      </c>
      <c r="K23" s="43"/>
      <c r="L23" s="41" t="str">
        <f>IF(OR(K23=0,G23=0)," - ",NETWORKDAYS(G23,K23,#REF!))</f>
        <v xml:space="preserve"> - </v>
      </c>
      <c r="M23" s="44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</row>
    <row r="24" spans="1:83" s="45" customFormat="1" ht="48" outlineLevel="1">
      <c r="A24" s="36" t="str">
        <f t="shared" si="7"/>
        <v>3.4</v>
      </c>
      <c r="B24" s="37" t="s">
        <v>18</v>
      </c>
      <c r="C24" s="38" t="s">
        <v>52</v>
      </c>
      <c r="D24" s="37" t="s">
        <v>98</v>
      </c>
      <c r="E24" s="65" t="s">
        <v>100</v>
      </c>
      <c r="F24" s="39">
        <v>45707</v>
      </c>
      <c r="G24" s="40">
        <v>45726</v>
      </c>
      <c r="H24" s="41">
        <f t="shared" si="6"/>
        <v>20</v>
      </c>
      <c r="I24" s="42">
        <v>0.5</v>
      </c>
      <c r="J24" s="41" t="e">
        <f>IF(OR(G24=0,F24=0)," - ",NETWORKDAYS(F24,G24,#REF!))</f>
        <v>#REF!</v>
      </c>
      <c r="K24" s="43"/>
      <c r="L24" s="41" t="str">
        <f>IF(OR(K24=0,G24=0)," - ",NETWORKDAYS(G24,K24,#REF!))</f>
        <v xml:space="preserve"> - </v>
      </c>
      <c r="M24" s="44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</row>
    <row r="25" spans="1:83" s="45" customFormat="1" ht="72" outlineLevel="1">
      <c r="A25" s="36" t="str">
        <f t="shared" si="7"/>
        <v>3.5</v>
      </c>
      <c r="B25" s="37" t="s">
        <v>54</v>
      </c>
      <c r="C25" s="38" t="s">
        <v>55</v>
      </c>
      <c r="D25" s="37" t="s">
        <v>101</v>
      </c>
      <c r="E25" s="65" t="s">
        <v>131</v>
      </c>
      <c r="F25" s="39">
        <v>45778</v>
      </c>
      <c r="G25" s="40">
        <v>45838</v>
      </c>
      <c r="H25" s="41">
        <f t="shared" si="6"/>
        <v>61</v>
      </c>
      <c r="I25" s="42">
        <v>0</v>
      </c>
      <c r="J25" s="41" t="e">
        <f>IF(OR(G25=0,F25=0)," - ",NETWORKDAYS(F25,G25,#REF!))</f>
        <v>#REF!</v>
      </c>
      <c r="K25" s="43"/>
      <c r="L25" s="41" t="str">
        <f>IF(OR(K25=0,G25=0)," - ",NETWORKDAYS(G25,K25,#REF!))</f>
        <v xml:space="preserve"> - </v>
      </c>
      <c r="M25" s="44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</row>
    <row r="26" spans="1:83" s="74" customFormat="1" ht="24">
      <c r="A26" s="80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3.5.1</v>
      </c>
      <c r="B26" s="83" t="s">
        <v>19</v>
      </c>
      <c r="C26" s="82" t="s">
        <v>65</v>
      </c>
      <c r="D26" s="81"/>
      <c r="E26" s="81" t="s">
        <v>132</v>
      </c>
      <c r="F26" s="96">
        <v>45707</v>
      </c>
      <c r="G26" s="69">
        <v>45726</v>
      </c>
      <c r="H26" s="94">
        <f>IF(OR(G26=0,F26=0)," - ",G26-F26+1)</f>
        <v>20</v>
      </c>
      <c r="I26" s="97">
        <v>0.4</v>
      </c>
      <c r="J26" s="98" t="e">
        <f>IF(OR(G26=0,F26=0)," - ",NETWORKDAYS(F26,G26,#REF!))</f>
        <v>#REF!</v>
      </c>
      <c r="K26" s="99"/>
      <c r="L26" s="98" t="str">
        <f>IF(OR(K26=0,G26=0)," - ",NETWORKDAYS(G26,K26,#REF!))</f>
        <v xml:space="preserve"> - </v>
      </c>
      <c r="M26" s="100"/>
      <c r="N26" s="101"/>
      <c r="O26" s="101"/>
      <c r="P26" s="102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</row>
    <row r="27" spans="1:83" s="45" customFormat="1" ht="48" outlineLevel="1">
      <c r="A27" s="36" t="str">
        <f t="shared" si="7"/>
        <v>3.6</v>
      </c>
      <c r="B27" s="67" t="s">
        <v>20</v>
      </c>
      <c r="C27" s="68" t="s">
        <v>56</v>
      </c>
      <c r="D27" s="65" t="s">
        <v>95</v>
      </c>
      <c r="E27" s="65" t="s">
        <v>103</v>
      </c>
      <c r="F27" s="39">
        <v>45707</v>
      </c>
      <c r="G27" s="40">
        <v>45736</v>
      </c>
      <c r="H27" s="41">
        <f t="shared" ref="H27:H32" si="8">IF(OR(G27=0,F27=0)," - ",G27-F27+1)</f>
        <v>30</v>
      </c>
      <c r="I27" s="42">
        <v>0.4</v>
      </c>
      <c r="J27" s="41" t="e">
        <f>IF(OR(G27=0,F27=0)," - ",NETWORKDAYS(F27,G27,#REF!))</f>
        <v>#REF!</v>
      </c>
      <c r="K27" s="43"/>
      <c r="L27" s="41" t="str">
        <f>IF(OR(K27=0,G27=0)," - ",NETWORKDAYS(G27,K27,#REF!))</f>
        <v xml:space="preserve"> - </v>
      </c>
      <c r="M27" s="44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</row>
    <row r="28" spans="1:83" s="45" customFormat="1" ht="48" outlineLevel="1">
      <c r="A28" s="36" t="str">
        <f t="shared" si="7"/>
        <v>3.7</v>
      </c>
      <c r="B28" s="67" t="s">
        <v>21</v>
      </c>
      <c r="C28" s="68" t="s">
        <v>72</v>
      </c>
      <c r="D28" s="65" t="s">
        <v>95</v>
      </c>
      <c r="E28" s="65" t="s">
        <v>104</v>
      </c>
      <c r="F28" s="39">
        <v>45707</v>
      </c>
      <c r="G28" s="40">
        <v>45736</v>
      </c>
      <c r="H28" s="41">
        <f t="shared" si="8"/>
        <v>30</v>
      </c>
      <c r="I28" s="42">
        <v>0.4</v>
      </c>
      <c r="J28" s="41" t="e">
        <f>IF(OR(G28=0,F28=0)," - ",NETWORKDAYS(F28,G28,#REF!))</f>
        <v>#REF!</v>
      </c>
      <c r="K28" s="43"/>
      <c r="L28" s="41" t="str">
        <f>IF(OR(K28=0,G28=0)," - ",NETWORKDAYS(G28,K28,#REF!))</f>
        <v xml:space="preserve"> - </v>
      </c>
      <c r="M28" s="44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</row>
    <row r="29" spans="1:83" s="45" customFormat="1" ht="49.5" customHeight="1" outlineLevel="1">
      <c r="A29" s="36" t="str">
        <f t="shared" si="7"/>
        <v>3.8</v>
      </c>
      <c r="B29" s="67" t="s">
        <v>22</v>
      </c>
      <c r="C29" s="68" t="s">
        <v>57</v>
      </c>
      <c r="D29" s="67" t="s">
        <v>105</v>
      </c>
      <c r="E29" s="65" t="s">
        <v>133</v>
      </c>
      <c r="F29" s="39">
        <v>45707</v>
      </c>
      <c r="G29" s="40">
        <v>45758</v>
      </c>
      <c r="H29" s="41">
        <f t="shared" si="8"/>
        <v>52</v>
      </c>
      <c r="I29" s="42">
        <v>0.3</v>
      </c>
      <c r="J29" s="41" t="e">
        <f>IF(OR(G29=0,F29=0)," - ",NETWORKDAYS(F29,G29,#REF!))</f>
        <v>#REF!</v>
      </c>
      <c r="K29" s="43"/>
      <c r="L29" s="41" t="str">
        <f>IF(OR(K29=0,G29=0)," - ",NETWORKDAYS(G29,K29,#REF!))</f>
        <v xml:space="preserve"> - </v>
      </c>
      <c r="M29" s="44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</row>
    <row r="30" spans="1:83" s="45" customFormat="1" ht="72" outlineLevel="1">
      <c r="A30" s="36" t="str">
        <f t="shared" si="7"/>
        <v>3.9</v>
      </c>
      <c r="B30" s="67" t="s">
        <v>23</v>
      </c>
      <c r="C30" s="68" t="s">
        <v>52</v>
      </c>
      <c r="D30" s="67" t="s">
        <v>107</v>
      </c>
      <c r="E30" s="65" t="s">
        <v>134</v>
      </c>
      <c r="F30" s="39">
        <v>45707</v>
      </c>
      <c r="G30" s="40">
        <v>45777</v>
      </c>
      <c r="H30" s="41">
        <f t="shared" si="8"/>
        <v>71</v>
      </c>
      <c r="I30" s="42">
        <v>0.1</v>
      </c>
      <c r="J30" s="41" t="e">
        <f>IF(OR(G30=0,F30=0)," - ",NETWORKDAYS(F30,G30,#REF!))</f>
        <v>#REF!</v>
      </c>
      <c r="K30" s="43"/>
      <c r="L30" s="41" t="str">
        <f>IF(OR(K30=0,G30=0)," - ",NETWORKDAYS(G30,K30,#REF!))</f>
        <v xml:space="preserve"> - </v>
      </c>
      <c r="M30" s="44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</row>
    <row r="31" spans="1:83" s="45" customFormat="1" ht="60" outlineLevel="1">
      <c r="A31" s="36" t="str">
        <f t="shared" si="7"/>
        <v>3.10</v>
      </c>
      <c r="B31" s="67" t="s">
        <v>28</v>
      </c>
      <c r="C31" s="68" t="s">
        <v>72</v>
      </c>
      <c r="D31" s="67" t="s">
        <v>109</v>
      </c>
      <c r="E31" s="65" t="s">
        <v>135</v>
      </c>
      <c r="F31" s="39">
        <v>45707</v>
      </c>
      <c r="G31" s="40">
        <v>45736</v>
      </c>
      <c r="H31" s="41">
        <f t="shared" si="8"/>
        <v>30</v>
      </c>
      <c r="I31" s="42">
        <v>0.05</v>
      </c>
      <c r="J31" s="41" t="e">
        <f>IF(OR(G31=0,F31=0)," - ",NETWORKDAYS(F31,G31,#REF!))</f>
        <v>#REF!</v>
      </c>
      <c r="K31" s="43"/>
      <c r="L31" s="41" t="str">
        <f>IF(OR(K31=0,G31=0)," - ",NETWORKDAYS(G31,K31,#REF!))</f>
        <v xml:space="preserve"> - </v>
      </c>
      <c r="M31" s="44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</row>
    <row r="32" spans="1:83" s="45" customFormat="1" ht="48" outlineLevel="1">
      <c r="A32" s="36" t="str">
        <f t="shared" si="7"/>
        <v>3.11</v>
      </c>
      <c r="B32" s="67" t="s">
        <v>29</v>
      </c>
      <c r="C32" s="68" t="s">
        <v>58</v>
      </c>
      <c r="D32" s="67" t="s">
        <v>111</v>
      </c>
      <c r="E32" s="65" t="s">
        <v>136</v>
      </c>
      <c r="F32" s="39">
        <v>45707</v>
      </c>
      <c r="G32" s="40">
        <v>45736</v>
      </c>
      <c r="H32" s="41">
        <f t="shared" si="8"/>
        <v>30</v>
      </c>
      <c r="I32" s="42">
        <v>0.25</v>
      </c>
      <c r="J32" s="41" t="e">
        <f>IF(OR(G32=0,F32=0)," - ",NETWORKDAYS(F32,G32,#REF!))</f>
        <v>#REF!</v>
      </c>
      <c r="K32" s="43"/>
      <c r="L32" s="41" t="str">
        <f>IF(OR(K32=0,G32=0)," - ",NETWORKDAYS(G32,K32,#REF!))</f>
        <v xml:space="preserve"> - </v>
      </c>
      <c r="M32" s="44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</row>
    <row r="33" spans="1:83" s="35" customFormat="1" ht="18.5">
      <c r="A33" s="25">
        <v>4</v>
      </c>
      <c r="B33" s="26" t="s">
        <v>9</v>
      </c>
      <c r="C33" s="27" t="s">
        <v>59</v>
      </c>
      <c r="D33" s="28"/>
      <c r="E33" s="28"/>
      <c r="F33" s="29">
        <f>MIN(F34:F39)</f>
        <v>45659</v>
      </c>
      <c r="G33" s="29">
        <f>IF(ISBLANK(F33)," - ",MAX(G34:G39))</f>
        <v>45744</v>
      </c>
      <c r="H33" s="30">
        <f>IF(OR(G33=0,F33=0)," - ",G33-F33+1)</f>
        <v>86</v>
      </c>
      <c r="I33" s="31">
        <f>AVERAGE(I34:I39)</f>
        <v>4.1666666666666664E-2</v>
      </c>
      <c r="J33" s="30" t="e">
        <f>IF(OR(G33=0,F33=0)," - ",NETWORKDAYS(F33,G33,#REF!))</f>
        <v>#REF!</v>
      </c>
      <c r="K33" s="32"/>
      <c r="L33" s="30" t="str">
        <f>IF(OR(K33=0,G33=0)," - ",NETWORKDAYS(G33,K33,#REF!))</f>
        <v xml:space="preserve"> - </v>
      </c>
      <c r="M33" s="33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 spans="1:83" s="45" customFormat="1" ht="72" outlineLevel="1">
      <c r="A34" s="3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4" s="37" t="s">
        <v>8</v>
      </c>
      <c r="C34" s="38" t="s">
        <v>55</v>
      </c>
      <c r="D34" s="95" t="s">
        <v>113</v>
      </c>
      <c r="E34" s="65" t="s">
        <v>114</v>
      </c>
      <c r="F34" s="39">
        <v>45730</v>
      </c>
      <c r="G34" s="40">
        <v>45744</v>
      </c>
      <c r="H34" s="41">
        <f>IF(OR(G34=0,F34=0)," - ",G34-F34+1)</f>
        <v>15</v>
      </c>
      <c r="I34" s="42">
        <v>0</v>
      </c>
      <c r="J34" s="41" t="e">
        <f>IF(OR(G34=0,F34=0)," - ",NETWORKDAYS(F34,G34,#REF!))</f>
        <v>#REF!</v>
      </c>
      <c r="K34" s="43"/>
      <c r="L34" s="41" t="str">
        <f>IF(OR(K34=0,G34=0)," - ",NETWORKDAYS(G34,K34,#REF!))</f>
        <v xml:space="preserve"> - </v>
      </c>
      <c r="M34" s="44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</row>
    <row r="35" spans="1:83" s="45" customFormat="1" ht="84" outlineLevel="1">
      <c r="A35" s="36" t="str">
        <f t="shared" ref="A35:A39" si="9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5" s="37" t="s">
        <v>14</v>
      </c>
      <c r="C35" s="38" t="s">
        <v>49</v>
      </c>
      <c r="D35" s="95" t="s">
        <v>115</v>
      </c>
      <c r="E35" s="65" t="s">
        <v>116</v>
      </c>
      <c r="F35" s="39">
        <v>45723</v>
      </c>
      <c r="G35" s="40">
        <v>45736</v>
      </c>
      <c r="H35" s="41">
        <f t="shared" ref="H35:H39" si="10">IF(OR(G35=0,F35=0)," - ",G35-F35+1)</f>
        <v>14</v>
      </c>
      <c r="I35" s="42">
        <v>0</v>
      </c>
      <c r="J35" s="41" t="e">
        <f>IF(OR(G35=0,F35=0)," - ",NETWORKDAYS(F35,G35,#REF!))</f>
        <v>#REF!</v>
      </c>
      <c r="K35" s="43"/>
      <c r="L35" s="41" t="str">
        <f>IF(OR(K35=0,G35=0)," - ",NETWORKDAYS(G35,K35,#REF!))</f>
        <v xml:space="preserve"> - </v>
      </c>
      <c r="M35" s="44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</row>
    <row r="36" spans="1:83" s="45" customFormat="1" ht="60" outlineLevel="1">
      <c r="A36" s="36" t="str">
        <f t="shared" si="9"/>
        <v>4.3</v>
      </c>
      <c r="B36" s="37" t="s">
        <v>15</v>
      </c>
      <c r="C36" s="38" t="s">
        <v>55</v>
      </c>
      <c r="D36" s="95" t="s">
        <v>117</v>
      </c>
      <c r="E36" s="65" t="s">
        <v>118</v>
      </c>
      <c r="F36" s="39">
        <v>45723</v>
      </c>
      <c r="G36" s="40">
        <v>45744</v>
      </c>
      <c r="H36" s="41">
        <f t="shared" si="10"/>
        <v>22</v>
      </c>
      <c r="I36" s="42">
        <v>0</v>
      </c>
      <c r="J36" s="41" t="e">
        <f>IF(OR(G36=0,F36=0)," - ",NETWORKDAYS(F36,G36,#REF!))</f>
        <v>#REF!</v>
      </c>
      <c r="K36" s="43"/>
      <c r="L36" s="41" t="str">
        <f>IF(OR(K36=0,G36=0)," - ",NETWORKDAYS(G36,K36,#REF!))</f>
        <v xml:space="preserve"> - </v>
      </c>
      <c r="M36" s="44"/>
      <c r="N36" s="36"/>
      <c r="O36" s="36"/>
      <c r="P36" s="4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</row>
    <row r="37" spans="1:83" s="45" customFormat="1" ht="48" outlineLevel="1">
      <c r="A37" s="36" t="str">
        <f t="shared" si="9"/>
        <v>4.4</v>
      </c>
      <c r="B37" s="37" t="s">
        <v>16</v>
      </c>
      <c r="C37" s="38" t="s">
        <v>59</v>
      </c>
      <c r="D37" s="37" t="s">
        <v>119</v>
      </c>
      <c r="E37" s="65" t="s">
        <v>120</v>
      </c>
      <c r="F37" s="39">
        <v>45659</v>
      </c>
      <c r="G37" s="40">
        <v>45734</v>
      </c>
      <c r="H37" s="41">
        <f t="shared" si="10"/>
        <v>76</v>
      </c>
      <c r="I37" s="42">
        <v>0</v>
      </c>
      <c r="J37" s="41" t="e">
        <f>IF(OR(G37=0,F37=0)," - ",NETWORKDAYS(F37,G37,#REF!))</f>
        <v>#REF!</v>
      </c>
      <c r="K37" s="43"/>
      <c r="L37" s="41" t="str">
        <f>IF(OR(K37=0,G37=0)," - ",NETWORKDAYS(G37,K37,#REF!))</f>
        <v xml:space="preserve"> - </v>
      </c>
      <c r="M37" s="44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</row>
    <row r="38" spans="1:83" s="45" customFormat="1" ht="72" outlineLevel="1">
      <c r="A38" s="36" t="str">
        <f t="shared" si="9"/>
        <v>4.5</v>
      </c>
      <c r="B38" s="37" t="s">
        <v>26</v>
      </c>
      <c r="C38" s="38" t="s">
        <v>60</v>
      </c>
      <c r="D38" s="95" t="s">
        <v>121</v>
      </c>
      <c r="E38" s="65" t="s">
        <v>122</v>
      </c>
      <c r="F38" s="39">
        <v>45706</v>
      </c>
      <c r="G38" s="69">
        <v>45744</v>
      </c>
      <c r="H38" s="41">
        <f>IF(OR(G38=0,F38=0)," - ",G38-F38+1)</f>
        <v>39</v>
      </c>
      <c r="I38" s="42">
        <v>0</v>
      </c>
      <c r="J38" s="41" t="e">
        <f>IF(OR(G38=0,F38=0)," - ",NETWORKDAYS(F38,G38,#REF!))</f>
        <v>#REF!</v>
      </c>
      <c r="K38" s="43"/>
      <c r="L38" s="41" t="str">
        <f>IF(OR(K38=0,G38=0)," - ",NETWORKDAYS(G38,K38,#REF!))</f>
        <v xml:space="preserve"> - </v>
      </c>
      <c r="M38" s="44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</row>
    <row r="39" spans="1:83" s="45" customFormat="1" ht="60" outlineLevel="1">
      <c r="A39" s="36" t="str">
        <f t="shared" si="9"/>
        <v>4.6</v>
      </c>
      <c r="B39" s="37" t="s">
        <v>27</v>
      </c>
      <c r="C39" s="38" t="s">
        <v>61</v>
      </c>
      <c r="D39" s="65" t="s">
        <v>130</v>
      </c>
      <c r="E39" s="65" t="s">
        <v>124</v>
      </c>
      <c r="F39" s="39">
        <v>45706</v>
      </c>
      <c r="G39" s="40">
        <v>45744</v>
      </c>
      <c r="H39" s="41">
        <f t="shared" si="10"/>
        <v>39</v>
      </c>
      <c r="I39" s="42">
        <v>0.25</v>
      </c>
      <c r="J39" s="41" t="e">
        <f>IF(OR(G39=0,F39=0)," - ",NETWORKDAYS(F39,G39,#REF!))</f>
        <v>#REF!</v>
      </c>
      <c r="K39" s="43"/>
      <c r="L39" s="41" t="str">
        <f>IF(OR(K39=0,G39=0)," - ",NETWORKDAYS(G39,K39,#REF!))</f>
        <v xml:space="preserve"> - </v>
      </c>
      <c r="M39" s="44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</row>
    <row r="40" spans="1:83" s="62" customFormat="1" ht="18.5">
      <c r="A40" s="36"/>
      <c r="B40" s="55"/>
      <c r="C40" s="56"/>
      <c r="D40" s="55"/>
      <c r="E40" s="55"/>
      <c r="F40" s="57"/>
      <c r="G40" s="57"/>
      <c r="H40" s="58"/>
      <c r="I40" s="59"/>
      <c r="J40" s="60"/>
      <c r="K40" s="60"/>
      <c r="L40" s="60"/>
      <c r="M40" s="61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</row>
    <row r="46" spans="1:83" s="74" customFormat="1" ht="14.5">
      <c r="A46" s="70" t="s">
        <v>62</v>
      </c>
      <c r="B46" s="71"/>
      <c r="C46" s="72"/>
      <c r="D46" s="73"/>
      <c r="E46" s="73"/>
    </row>
    <row r="47" spans="1:83" s="74" customFormat="1" ht="18.5">
      <c r="A47" s="75">
        <v>0</v>
      </c>
      <c r="B47" s="76" t="s">
        <v>63</v>
      </c>
      <c r="C47" s="77"/>
      <c r="D47" s="78"/>
      <c r="E47" s="78"/>
      <c r="F47" s="79"/>
      <c r="G47" s="29" t="str">
        <f>IF(ISBLANK(F47)," - ",MAX(G48:G51))</f>
        <v xml:space="preserve"> - </v>
      </c>
      <c r="H47" s="30" t="str">
        <f>IF(OR(G47=0,F47=0)," - ",G47-F47+1)</f>
        <v xml:space="preserve"> - </v>
      </c>
      <c r="I47" s="31">
        <f>AVERAGE(I48:I51)</f>
        <v>0</v>
      </c>
      <c r="J47" s="30" t="str">
        <f>IF(OR(G47=0,F47=0)," - ",NETWORKDAYS(F47,G47,#REF!))</f>
        <v xml:space="preserve"> - </v>
      </c>
      <c r="K47" s="32"/>
      <c r="L47" s="30" t="str">
        <f>IF(OR(K47=0,G47=0)," - ",NETWORKDAYS(G47,K47,#REF!))</f>
        <v xml:space="preserve"> - </v>
      </c>
      <c r="M47" s="33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</row>
    <row r="48" spans="1:83" s="74" customFormat="1" ht="18.5">
      <c r="A48" s="8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0.1</v>
      </c>
      <c r="B48" s="81" t="s">
        <v>64</v>
      </c>
      <c r="C48" s="82" t="s">
        <v>65</v>
      </c>
      <c r="D48" s="81"/>
      <c r="E48" s="81"/>
      <c r="F48" s="39"/>
      <c r="G48" s="69"/>
      <c r="H48" s="94" t="str">
        <f>IF(OR(G48=0,F48=0)," - ",G48-F48+1)</f>
        <v xml:space="preserve"> - </v>
      </c>
      <c r="I48" s="42">
        <v>0</v>
      </c>
      <c r="J48" s="41" t="str">
        <f>IF(OR(G48=0,F48=0)," - ",NETWORKDAYS(F48,G48,#REF!))</f>
        <v xml:space="preserve"> - </v>
      </c>
      <c r="K48" s="43"/>
      <c r="L48" s="41" t="str">
        <f>IF(OR(K48=0,G48=0)," - ",NETWORKDAYS(G48,K48,#REF!))</f>
        <v xml:space="preserve"> - </v>
      </c>
      <c r="M48" s="44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</row>
    <row r="49" spans="1:83" s="74" customFormat="1" ht="18.5">
      <c r="A49" s="80" t="str">
        <f t="shared" ref="A49" si="1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0.2</v>
      </c>
      <c r="B49" s="81" t="s">
        <v>64</v>
      </c>
      <c r="C49" s="82" t="s">
        <v>65</v>
      </c>
      <c r="D49" s="81"/>
      <c r="E49" s="81"/>
      <c r="F49" s="39"/>
      <c r="G49" s="40"/>
      <c r="H49" s="94" t="str">
        <f t="shared" ref="H49:H51" si="12">IF(OR(G49=0,F49=0)," - ",G49-F49+1)</f>
        <v xml:space="preserve"> - </v>
      </c>
      <c r="I49" s="42">
        <v>0</v>
      </c>
      <c r="J49" s="41" t="str">
        <f>IF(OR(G49=0,F49=0)," - ",NETWORKDAYS(F49,G49,#REF!))</f>
        <v xml:space="preserve"> - </v>
      </c>
      <c r="K49" s="43"/>
      <c r="L49" s="41" t="str">
        <f>IF(OR(K49=0,G49=0)," - ",NETWORKDAYS(G49,K49,#REF!))</f>
        <v xml:space="preserve"> - </v>
      </c>
      <c r="M49" s="44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</row>
    <row r="50" spans="1:83" s="74" customFormat="1" ht="18.5">
      <c r="A50" s="80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0.2.1</v>
      </c>
      <c r="B50" s="83" t="s">
        <v>66</v>
      </c>
      <c r="C50" s="82" t="s">
        <v>65</v>
      </c>
      <c r="D50" s="81"/>
      <c r="E50" s="81"/>
      <c r="F50" s="39"/>
      <c r="G50" s="40"/>
      <c r="H50" s="94" t="str">
        <f t="shared" si="12"/>
        <v xml:space="preserve"> - </v>
      </c>
      <c r="I50" s="42">
        <v>0</v>
      </c>
      <c r="J50" s="41" t="str">
        <f>IF(OR(G50=0,F50=0)," - ",NETWORKDAYS(F50,G50,#REF!))</f>
        <v xml:space="preserve"> - </v>
      </c>
      <c r="K50" s="43"/>
      <c r="L50" s="41" t="str">
        <f>IF(OR(K50=0,G50=0)," - ",NETWORKDAYS(G50,K50,#REF!))</f>
        <v xml:space="preserve"> - </v>
      </c>
      <c r="M50" s="44"/>
      <c r="N50" s="36"/>
      <c r="O50" s="36"/>
      <c r="P50" s="4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</row>
    <row r="51" spans="1:83" s="74" customFormat="1" ht="18.5">
      <c r="A51" s="80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0.2.2</v>
      </c>
      <c r="B51" s="83" t="s">
        <v>66</v>
      </c>
      <c r="C51" s="82" t="s">
        <v>65</v>
      </c>
      <c r="D51" s="81"/>
      <c r="E51" s="81"/>
      <c r="F51" s="39"/>
      <c r="G51" s="40"/>
      <c r="H51" s="94" t="str">
        <f t="shared" si="12"/>
        <v xml:space="preserve"> - </v>
      </c>
      <c r="I51" s="42">
        <v>0</v>
      </c>
      <c r="J51" s="41" t="str">
        <f>IF(OR(G51=0,F51=0)," - ",NETWORKDAYS(F51,G51,#REF!))</f>
        <v xml:space="preserve"> - </v>
      </c>
      <c r="K51" s="43"/>
      <c r="L51" s="41" t="str">
        <f>IF(OR(K51=0,G51=0)," - ",NETWORKDAYS(G51,K51,#REF!))</f>
        <v xml:space="preserve"> - </v>
      </c>
      <c r="M51" s="44"/>
      <c r="N51" s="36"/>
      <c r="O51" s="36"/>
      <c r="P51" s="4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</row>
    <row r="52" spans="1:83" s="87" customFormat="1" ht="18.5">
      <c r="A52" s="80"/>
      <c r="B52" s="84"/>
      <c r="C52" s="85"/>
      <c r="D52" s="84"/>
      <c r="E52" s="84"/>
      <c r="F52" s="86"/>
      <c r="G52" s="86"/>
      <c r="H52" s="58"/>
      <c r="I52" s="59"/>
      <c r="J52" s="60"/>
      <c r="K52" s="60"/>
      <c r="L52" s="60"/>
      <c r="M52" s="44"/>
      <c r="N52" s="36"/>
      <c r="O52" s="36"/>
      <c r="P52" s="4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</row>
    <row r="53" spans="1:83" s="74" customFormat="1">
      <c r="B53" s="71"/>
      <c r="C53" s="72"/>
      <c r="D53" s="73"/>
      <c r="E53" s="73"/>
    </row>
    <row r="54" spans="1:83" s="92" customFormat="1" ht="16">
      <c r="A54" s="88" t="s">
        <v>69</v>
      </c>
      <c r="B54" s="89"/>
      <c r="C54" s="90"/>
      <c r="D54" s="91"/>
      <c r="E54" s="91"/>
    </row>
    <row r="55" spans="1:83" s="74" customFormat="1">
      <c r="A55" s="93"/>
      <c r="B55" s="71"/>
      <c r="C55" s="72"/>
      <c r="D55" s="73"/>
      <c r="E55" s="73"/>
    </row>
    <row r="56" spans="1:83" s="74" customFormat="1">
      <c r="B56" s="71"/>
      <c r="C56" s="72"/>
      <c r="D56" s="73"/>
      <c r="E56" s="73"/>
    </row>
    <row r="57" spans="1:83" s="74" customFormat="1">
      <c r="B57" s="71"/>
      <c r="C57" s="72"/>
      <c r="D57" s="73"/>
      <c r="E57" s="73"/>
    </row>
    <row r="58" spans="1:83" s="74" customFormat="1">
      <c r="B58" s="71"/>
      <c r="C58" s="72"/>
      <c r="D58" s="73"/>
      <c r="E58" s="73"/>
    </row>
    <row r="59" spans="1:83" s="74" customFormat="1">
      <c r="B59" s="71"/>
      <c r="C59" s="72"/>
      <c r="D59" s="73"/>
      <c r="E59" s="73"/>
    </row>
    <row r="60" spans="1:83" s="74" customFormat="1">
      <c r="B60" s="71"/>
      <c r="C60" s="72"/>
      <c r="D60" s="73"/>
      <c r="E60" s="73"/>
    </row>
    <row r="61" spans="1:83" s="74" customFormat="1">
      <c r="B61" s="71"/>
      <c r="C61" s="72"/>
      <c r="D61" s="73"/>
      <c r="E61" s="73"/>
    </row>
    <row r="62" spans="1:83" s="74" customFormat="1">
      <c r="B62" s="71"/>
      <c r="C62" s="72"/>
      <c r="D62" s="73"/>
      <c r="E62" s="73"/>
    </row>
    <row r="63" spans="1:83" s="74" customFormat="1">
      <c r="B63" s="71"/>
      <c r="C63" s="72"/>
      <c r="D63" s="73"/>
      <c r="E63" s="73"/>
    </row>
    <row r="64" spans="1:83" s="74" customFormat="1">
      <c r="B64" s="71"/>
      <c r="C64" s="72"/>
      <c r="D64" s="73"/>
      <c r="E64" s="73"/>
    </row>
    <row r="65" spans="2:5" s="74" customFormat="1">
      <c r="B65" s="71"/>
      <c r="C65" s="72"/>
      <c r="D65" s="73"/>
      <c r="E65" s="73"/>
    </row>
    <row r="66" spans="2:5" s="74" customFormat="1">
      <c r="B66" s="71"/>
      <c r="C66" s="72"/>
      <c r="D66" s="73"/>
      <c r="E66" s="73"/>
    </row>
    <row r="67" spans="2:5" s="74" customFormat="1">
      <c r="B67" s="71"/>
      <c r="C67" s="72"/>
      <c r="D67" s="73"/>
      <c r="E67" s="73"/>
    </row>
    <row r="68" spans="2:5" s="74" customFormat="1">
      <c r="B68" s="71"/>
      <c r="C68" s="72"/>
      <c r="D68" s="73"/>
      <c r="E68" s="73"/>
    </row>
    <row r="69" spans="2:5" s="74" customFormat="1">
      <c r="B69" s="71"/>
      <c r="C69" s="72"/>
      <c r="D69" s="73"/>
      <c r="E69" s="73"/>
    </row>
    <row r="70" spans="2:5" s="74" customFormat="1">
      <c r="B70" s="71"/>
      <c r="C70" s="72"/>
      <c r="D70" s="73"/>
      <c r="E70" s="73"/>
    </row>
    <row r="71" spans="2:5" s="74" customFormat="1">
      <c r="B71" s="71"/>
      <c r="C71" s="72"/>
      <c r="D71" s="73"/>
      <c r="E71" s="73"/>
    </row>
    <row r="72" spans="2:5" s="74" customFormat="1">
      <c r="B72" s="71"/>
      <c r="C72" s="72"/>
      <c r="D72" s="73"/>
      <c r="E72" s="73"/>
    </row>
    <row r="73" spans="2:5" s="74" customFormat="1">
      <c r="B73" s="71"/>
      <c r="C73" s="72"/>
      <c r="D73" s="73"/>
      <c r="E73" s="73"/>
    </row>
    <row r="74" spans="2:5" s="74" customFormat="1">
      <c r="B74" s="71"/>
      <c r="C74" s="72"/>
      <c r="D74" s="73"/>
      <c r="E74" s="73"/>
    </row>
    <row r="75" spans="2:5" s="74" customFormat="1">
      <c r="B75" s="71"/>
      <c r="C75" s="72"/>
      <c r="D75" s="73"/>
      <c r="E75" s="73"/>
    </row>
    <row r="76" spans="2:5" s="74" customFormat="1">
      <c r="B76" s="71"/>
      <c r="C76" s="72"/>
      <c r="D76" s="73"/>
      <c r="E76" s="73"/>
    </row>
    <row r="77" spans="2:5" s="74" customFormat="1">
      <c r="B77" s="71"/>
      <c r="C77" s="72"/>
      <c r="D77" s="73"/>
      <c r="E77" s="73"/>
    </row>
    <row r="78" spans="2:5" s="74" customFormat="1">
      <c r="B78" s="71"/>
      <c r="C78" s="72"/>
      <c r="D78" s="73"/>
      <c r="E78" s="73"/>
    </row>
    <row r="79" spans="2:5" s="74" customFormat="1">
      <c r="B79" s="71"/>
      <c r="C79" s="72"/>
      <c r="D79" s="73"/>
      <c r="E79" s="73"/>
    </row>
    <row r="80" spans="2:5" s="74" customFormat="1">
      <c r="B80" s="71"/>
      <c r="C80" s="72"/>
      <c r="D80" s="73"/>
      <c r="E80" s="73"/>
    </row>
    <row r="81" spans="2:5" s="74" customFormat="1">
      <c r="B81" s="71"/>
      <c r="C81" s="72"/>
      <c r="D81" s="73"/>
      <c r="E81" s="73"/>
    </row>
    <row r="82" spans="2:5" s="74" customFormat="1">
      <c r="B82" s="71"/>
      <c r="C82" s="72"/>
      <c r="D82" s="73"/>
      <c r="E82" s="73"/>
    </row>
    <row r="83" spans="2:5" s="74" customFormat="1">
      <c r="B83" s="71"/>
      <c r="C83" s="72"/>
      <c r="D83" s="73"/>
      <c r="E83" s="73"/>
    </row>
    <row r="84" spans="2:5" s="74" customFormat="1">
      <c r="B84" s="71"/>
      <c r="C84" s="72"/>
      <c r="D84" s="73"/>
      <c r="E84" s="73"/>
    </row>
    <row r="85" spans="2:5" s="74" customFormat="1">
      <c r="B85" s="71"/>
      <c r="C85" s="72"/>
      <c r="D85" s="73"/>
      <c r="E85" s="73"/>
    </row>
    <row r="86" spans="2:5" s="74" customFormat="1">
      <c r="B86" s="71"/>
      <c r="C86" s="72"/>
      <c r="D86" s="73"/>
      <c r="E86" s="73"/>
    </row>
    <row r="87" spans="2:5" s="74" customFormat="1">
      <c r="B87" s="71"/>
      <c r="C87" s="72"/>
      <c r="D87" s="73"/>
      <c r="E87" s="73"/>
    </row>
    <row r="88" spans="2:5" s="74" customFormat="1">
      <c r="B88" s="71"/>
      <c r="C88" s="72"/>
      <c r="D88" s="73"/>
      <c r="E88" s="73"/>
    </row>
    <row r="89" spans="2:5" s="74" customFormat="1">
      <c r="B89" s="71"/>
      <c r="C89" s="72"/>
      <c r="D89" s="73"/>
      <c r="E89" s="73"/>
    </row>
    <row r="90" spans="2:5" s="74" customFormat="1">
      <c r="B90" s="71"/>
      <c r="C90" s="72"/>
      <c r="D90" s="73"/>
      <c r="E90" s="73"/>
    </row>
    <row r="91" spans="2:5" s="74" customFormat="1">
      <c r="B91" s="71"/>
      <c r="C91" s="72"/>
      <c r="D91" s="73"/>
      <c r="E91" s="73"/>
    </row>
    <row r="92" spans="2:5" s="74" customFormat="1">
      <c r="B92" s="71"/>
      <c r="C92" s="72"/>
      <c r="D92" s="73"/>
      <c r="E92" s="73"/>
    </row>
    <row r="93" spans="2:5" s="74" customFormat="1">
      <c r="B93" s="71"/>
      <c r="C93" s="72"/>
      <c r="D93" s="73"/>
      <c r="E93" s="73"/>
    </row>
    <row r="94" spans="2:5" s="74" customFormat="1">
      <c r="B94" s="71"/>
      <c r="C94" s="72"/>
      <c r="D94" s="73"/>
      <c r="E94" s="73"/>
    </row>
    <row r="95" spans="2:5" s="74" customFormat="1">
      <c r="B95" s="71"/>
      <c r="C95" s="72"/>
      <c r="D95" s="73"/>
      <c r="E95" s="73"/>
    </row>
    <row r="96" spans="2:5" s="74" customFormat="1">
      <c r="B96" s="71"/>
      <c r="C96" s="72"/>
      <c r="D96" s="73"/>
      <c r="E96" s="73"/>
    </row>
    <row r="97" spans="2:5" s="74" customFormat="1">
      <c r="B97" s="71"/>
      <c r="C97" s="72"/>
      <c r="D97" s="73"/>
      <c r="E97" s="73"/>
    </row>
    <row r="98" spans="2:5" s="74" customFormat="1">
      <c r="B98" s="71"/>
      <c r="C98" s="72"/>
      <c r="D98" s="73"/>
      <c r="E98" s="73"/>
    </row>
    <row r="99" spans="2:5" s="74" customFormat="1">
      <c r="B99" s="71"/>
      <c r="C99" s="72"/>
      <c r="D99" s="73"/>
      <c r="E99" s="73"/>
    </row>
    <row r="100" spans="2:5" s="74" customFormat="1">
      <c r="B100" s="71"/>
      <c r="C100" s="72"/>
      <c r="D100" s="73"/>
      <c r="E100" s="73"/>
    </row>
    <row r="101" spans="2:5" s="74" customFormat="1">
      <c r="B101" s="71"/>
      <c r="C101" s="72"/>
      <c r="D101" s="73"/>
      <c r="E101" s="73"/>
    </row>
    <row r="102" spans="2:5" s="74" customFormat="1">
      <c r="B102" s="71"/>
      <c r="C102" s="72"/>
      <c r="D102" s="73"/>
      <c r="E102" s="73"/>
    </row>
    <row r="103" spans="2:5" s="74" customFormat="1">
      <c r="B103" s="71"/>
      <c r="C103" s="72"/>
      <c r="D103" s="73"/>
      <c r="E103" s="73"/>
    </row>
    <row r="104" spans="2:5" s="74" customFormat="1">
      <c r="B104" s="71"/>
      <c r="C104" s="72"/>
      <c r="D104" s="73"/>
      <c r="E104" s="73"/>
    </row>
    <row r="105" spans="2:5" s="74" customFormat="1">
      <c r="B105" s="71"/>
      <c r="C105" s="72"/>
      <c r="D105" s="73"/>
      <c r="E105" s="73"/>
    </row>
    <row r="106" spans="2:5" s="74" customFormat="1">
      <c r="B106" s="71"/>
      <c r="C106" s="72"/>
      <c r="D106" s="73"/>
      <c r="E106" s="73"/>
    </row>
    <row r="107" spans="2:5" s="74" customFormat="1">
      <c r="B107" s="71"/>
      <c r="C107" s="72"/>
      <c r="D107" s="73"/>
      <c r="E107" s="73"/>
    </row>
    <row r="108" spans="2:5" s="74" customFormat="1">
      <c r="B108" s="71"/>
      <c r="C108" s="72"/>
      <c r="D108" s="73"/>
      <c r="E108" s="73"/>
    </row>
    <row r="109" spans="2:5" s="74" customFormat="1">
      <c r="B109" s="71"/>
      <c r="C109" s="72"/>
      <c r="D109" s="73"/>
      <c r="E109" s="73"/>
    </row>
    <row r="110" spans="2:5" s="74" customFormat="1">
      <c r="B110" s="71"/>
      <c r="C110" s="72"/>
      <c r="D110" s="73"/>
      <c r="E110" s="73"/>
    </row>
    <row r="111" spans="2:5" s="74" customFormat="1">
      <c r="B111" s="71"/>
      <c r="C111" s="72"/>
      <c r="D111" s="73"/>
      <c r="E111" s="73"/>
    </row>
    <row r="112" spans="2:5" s="74" customFormat="1">
      <c r="B112" s="71"/>
      <c r="C112" s="72"/>
      <c r="D112" s="73"/>
      <c r="E112" s="73"/>
    </row>
    <row r="113" spans="2:5" s="74" customFormat="1">
      <c r="B113" s="71"/>
      <c r="C113" s="72"/>
      <c r="D113" s="73"/>
      <c r="E113" s="73"/>
    </row>
    <row r="114" spans="2:5" s="74" customFormat="1">
      <c r="B114" s="71"/>
      <c r="C114" s="72"/>
      <c r="D114" s="73"/>
      <c r="E114" s="73"/>
    </row>
    <row r="115" spans="2:5" s="74" customFormat="1">
      <c r="B115" s="71"/>
      <c r="C115" s="72"/>
      <c r="D115" s="73"/>
      <c r="E115" s="73"/>
    </row>
    <row r="116" spans="2:5" s="74" customFormat="1">
      <c r="B116" s="71"/>
      <c r="C116" s="72"/>
      <c r="D116" s="73"/>
      <c r="E116" s="73"/>
    </row>
    <row r="117" spans="2:5" s="74" customFormat="1">
      <c r="B117" s="71"/>
      <c r="C117" s="72"/>
      <c r="D117" s="73"/>
      <c r="E117" s="73"/>
    </row>
    <row r="118" spans="2:5" s="74" customFormat="1">
      <c r="B118" s="71"/>
      <c r="C118" s="72"/>
      <c r="D118" s="73"/>
      <c r="E118" s="73"/>
    </row>
    <row r="119" spans="2:5" s="74" customFormat="1">
      <c r="B119" s="71"/>
      <c r="C119" s="72"/>
      <c r="D119" s="73"/>
      <c r="E119" s="73"/>
    </row>
    <row r="120" spans="2:5" s="74" customFormat="1">
      <c r="B120" s="71"/>
      <c r="C120" s="72"/>
      <c r="D120" s="73"/>
      <c r="E120" s="73"/>
    </row>
    <row r="121" spans="2:5" s="74" customFormat="1">
      <c r="B121" s="71"/>
      <c r="C121" s="72"/>
      <c r="D121" s="73"/>
      <c r="E121" s="73"/>
    </row>
    <row r="122" spans="2:5" s="74" customFormat="1">
      <c r="B122" s="71"/>
      <c r="C122" s="72"/>
      <c r="D122" s="73"/>
      <c r="E122" s="73"/>
    </row>
    <row r="123" spans="2:5" s="74" customFormat="1">
      <c r="B123" s="71"/>
      <c r="C123" s="72"/>
      <c r="D123" s="73"/>
      <c r="E123" s="73"/>
    </row>
    <row r="124" spans="2:5" s="74" customFormat="1">
      <c r="B124" s="71"/>
      <c r="C124" s="72"/>
      <c r="D124" s="73"/>
      <c r="E124" s="73"/>
    </row>
    <row r="125" spans="2:5" s="74" customFormat="1">
      <c r="B125" s="71"/>
      <c r="C125" s="72"/>
      <c r="D125" s="73"/>
      <c r="E125" s="73"/>
    </row>
    <row r="126" spans="2:5" s="74" customFormat="1">
      <c r="B126" s="71"/>
      <c r="C126" s="72"/>
      <c r="D126" s="73"/>
      <c r="E126" s="73"/>
    </row>
    <row r="127" spans="2:5" s="74" customFormat="1">
      <c r="B127" s="71"/>
      <c r="C127" s="72"/>
      <c r="D127" s="73"/>
      <c r="E127" s="73"/>
    </row>
    <row r="128" spans="2:5" s="74" customFormat="1">
      <c r="B128" s="71"/>
      <c r="C128" s="72"/>
      <c r="D128" s="73"/>
      <c r="E128" s="73"/>
    </row>
    <row r="129" spans="2:5" s="74" customFormat="1">
      <c r="B129" s="71"/>
      <c r="C129" s="72"/>
      <c r="D129" s="73"/>
      <c r="E129" s="73"/>
    </row>
    <row r="130" spans="2:5" s="74" customFormat="1">
      <c r="B130" s="71"/>
      <c r="C130" s="72"/>
      <c r="D130" s="73"/>
      <c r="E130" s="73"/>
    </row>
    <row r="131" spans="2:5" s="74" customFormat="1">
      <c r="B131" s="71"/>
      <c r="C131" s="72"/>
      <c r="D131" s="73"/>
      <c r="E131" s="73"/>
    </row>
    <row r="132" spans="2:5" s="74" customFormat="1">
      <c r="B132" s="71"/>
      <c r="C132" s="72"/>
      <c r="D132" s="73"/>
      <c r="E132" s="73"/>
    </row>
    <row r="133" spans="2:5" s="74" customFormat="1">
      <c r="B133" s="71"/>
      <c r="C133" s="72"/>
      <c r="D133" s="73"/>
      <c r="E133" s="73"/>
    </row>
    <row r="134" spans="2:5" s="74" customFormat="1">
      <c r="B134" s="71"/>
      <c r="C134" s="72"/>
      <c r="D134" s="73"/>
      <c r="E134" s="73"/>
    </row>
    <row r="135" spans="2:5" s="74" customFormat="1">
      <c r="B135" s="71"/>
      <c r="C135" s="72"/>
      <c r="D135" s="73"/>
      <c r="E135" s="73"/>
    </row>
    <row r="136" spans="2:5" s="74" customFormat="1">
      <c r="B136" s="71"/>
      <c r="C136" s="72"/>
      <c r="D136" s="73"/>
      <c r="E136" s="73"/>
    </row>
  </sheetData>
  <sheetProtection formatCells="0" formatColumns="0" formatRows="0" insertRows="0" deleteRows="0"/>
  <mergeCells count="20">
    <mergeCell ref="BD4:BJ4"/>
    <mergeCell ref="BK4:BQ4"/>
    <mergeCell ref="BR4:BX4"/>
    <mergeCell ref="BY4:CE4"/>
    <mergeCell ref="BD3:BJ3"/>
    <mergeCell ref="BK3:BQ3"/>
    <mergeCell ref="BR3:BX3"/>
    <mergeCell ref="BY3:CE3"/>
    <mergeCell ref="AW4:BC4"/>
    <mergeCell ref="N3:T3"/>
    <mergeCell ref="U3:AA3"/>
    <mergeCell ref="AB3:AH3"/>
    <mergeCell ref="AI3:AO3"/>
    <mergeCell ref="AP3:AV3"/>
    <mergeCell ref="AW3:BC3"/>
    <mergeCell ref="N4:T4"/>
    <mergeCell ref="U4:AA4"/>
    <mergeCell ref="AB4:AH4"/>
    <mergeCell ref="AI4:AO4"/>
    <mergeCell ref="AP4:AV4"/>
  </mergeCells>
  <conditionalFormatting sqref="I7:I16 I20:I25 I27:I40">
    <cfRule type="dataBar" priority="14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{6645974D-A34E-2F4D-BC0B-F6EEFDA06FC2}</x14:id>
        </ext>
      </extLst>
    </cfRule>
  </conditionalFormatting>
  <conditionalFormatting sqref="I17 I19">
    <cfRule type="dataBar" priority="6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{375107BF-C9C3-5048-BACD-1F215FD1C16E}</x14:id>
        </ext>
      </extLst>
    </cfRule>
  </conditionalFormatting>
  <conditionalFormatting sqref="I18">
    <cfRule type="dataBar" priority="5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{4C06BE31-FA38-444A-94EB-88EC08BF4608}</x14:id>
        </ext>
      </extLst>
    </cfRule>
  </conditionalFormatting>
  <conditionalFormatting sqref="I26">
    <cfRule type="dataBar" priority="4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{A60460B0-1A45-0745-BFC7-EA3B0840D64E}</x14:id>
        </ext>
      </extLst>
    </cfRule>
  </conditionalFormatting>
  <conditionalFormatting sqref="I47">
    <cfRule type="dataBar" priority="11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{BDE499C4-100D-AC44-AB4C-367A83EF7B5D}</x14:id>
        </ext>
      </extLst>
    </cfRule>
  </conditionalFormatting>
  <conditionalFormatting sqref="I48:I51">
    <cfRule type="dataBar" priority="10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{97E96C45-5B99-034E-92EA-D7F587BEAF88}</x14:id>
        </ext>
      </extLst>
    </cfRule>
  </conditionalFormatting>
  <conditionalFormatting sqref="I52">
    <cfRule type="dataBar" priority="12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{85306593-12CE-8141-920E-36F0DCDE9D59}</x14:id>
        </ext>
      </extLst>
    </cfRule>
  </conditionalFormatting>
  <conditionalFormatting sqref="N5:CE6">
    <cfRule type="expression" dxfId="23" priority="13" stopIfTrue="1">
      <formula>N$5=TODAY()</formula>
    </cfRule>
  </conditionalFormatting>
  <conditionalFormatting sqref="N5:CE16">
    <cfRule type="expression" dxfId="22" priority="15">
      <formula>N$5=TODAY()</formula>
    </cfRule>
  </conditionalFormatting>
  <conditionalFormatting sqref="N7:CE40">
    <cfRule type="expression" dxfId="21" priority="2">
      <formula>AND($F7&lt;=N$5,ROUNDDOWN(($G7-$F7+1)*$I7,0)+$F7-1&gt;=N$5)</formula>
    </cfRule>
    <cfRule type="expression" dxfId="20" priority="3">
      <formula>AND(NOT(ISBLANK($F7)),$F7&lt;=N$5,$G7&gt;=N$5)</formula>
    </cfRule>
  </conditionalFormatting>
  <conditionalFormatting sqref="N17:CE40">
    <cfRule type="expression" dxfId="19" priority="1">
      <formula>N$5=TODAY()</formula>
    </cfRule>
  </conditionalFormatting>
  <conditionalFormatting sqref="N47:CE52">
    <cfRule type="expression" dxfId="18" priority="7">
      <formula>N$5=TODAY()</formula>
    </cfRule>
    <cfRule type="expression" dxfId="17" priority="8">
      <formula>AND($F47&lt;=N$5,ROUNDDOWN(($G47-$F47+1)*$I47,0)+$F47-1&gt;=N$5)</formula>
    </cfRule>
    <cfRule type="expression" dxfId="16" priority="9">
      <formula>AND(NOT(ISBLANK($F47)),$F47&lt;=N$5,$G47&gt;=N$5)</formula>
    </cfRule>
  </conditionalFormatting>
  <dataValidations disablePrompts="1" count="1">
    <dataValidation allowBlank="1" showInputMessage="1" promptTitle="Display Week" prompt="Enter the week number to display first in the Gantt Chart. The weeks are numbered starting from the week containing the Project Start Date." sqref="K3" xr:uid="{9C02FFA6-A67C-D042-A511-0CAE22D7D262}"/>
  </dataValidations>
  <pageMargins left="0.25" right="0.25" top="0.5" bottom="0.5" header="0.5" footer="0.25"/>
  <pageSetup scale="36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croll Bar 1">
              <controlPr defaultSize="0" print="0" autoPict="0">
                <anchor moveWithCells="1">
                  <from>
                    <xdr:col>12</xdr:col>
                    <xdr:colOff>101600</xdr:colOff>
                    <xdr:row>1</xdr:row>
                    <xdr:rowOff>12700</xdr:rowOff>
                  </from>
                  <to>
                    <xdr:col>41</xdr:col>
                    <xdr:colOff>12700</xdr:colOff>
                    <xdr:row>1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45974D-A34E-2F4D-BC0B-F6EEFDA06F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I7:I16 I20:I25 I27:I40</xm:sqref>
        </x14:conditionalFormatting>
        <x14:conditionalFormatting xmlns:xm="http://schemas.microsoft.com/office/excel/2006/main">
          <x14:cfRule type="dataBar" id="{375107BF-C9C3-5048-BACD-1F215FD1C1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I17 I19</xm:sqref>
        </x14:conditionalFormatting>
        <x14:conditionalFormatting xmlns:xm="http://schemas.microsoft.com/office/excel/2006/main">
          <x14:cfRule type="dataBar" id="{4C06BE31-FA38-444A-94EB-88EC08BF46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A60460B0-1A45-0745-BFC7-EA3B0840D6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I26</xm:sqref>
        </x14:conditionalFormatting>
        <x14:conditionalFormatting xmlns:xm="http://schemas.microsoft.com/office/excel/2006/main">
          <x14:cfRule type="dataBar" id="{BDE499C4-100D-AC44-AB4C-367A83EF7B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I47</xm:sqref>
        </x14:conditionalFormatting>
        <x14:conditionalFormatting xmlns:xm="http://schemas.microsoft.com/office/excel/2006/main">
          <x14:cfRule type="dataBar" id="{97E96C45-5B99-034E-92EA-D7F587BEAF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I48:I51</xm:sqref>
        </x14:conditionalFormatting>
        <x14:conditionalFormatting xmlns:xm="http://schemas.microsoft.com/office/excel/2006/main">
          <x14:cfRule type="dataBar" id="{85306593-12CE-8141-920E-36F0DCDE9D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0451781810843B8CE15DE95C83A9D" ma:contentTypeVersion="13" ma:contentTypeDescription="Create a new document." ma:contentTypeScope="" ma:versionID="4afe3acc6c7e5f60016f581214257480">
  <xsd:schema xmlns:xsd="http://www.w3.org/2001/XMLSchema" xmlns:xs="http://www.w3.org/2001/XMLSchema" xmlns:p="http://schemas.microsoft.com/office/2006/metadata/properties" xmlns:ns2="b80c3b28-34bf-4a53-be63-8b96351b0a92" xmlns:ns3="477eefab-9230-40b2-a738-8f4e8871f59d" targetNamespace="http://schemas.microsoft.com/office/2006/metadata/properties" ma:root="true" ma:fieldsID="d6c0e68d99f4ad2f567ee2016ef9b726" ns2:_="" ns3:_="">
    <xsd:import namespace="b80c3b28-34bf-4a53-be63-8b96351b0a92"/>
    <xsd:import namespace="477eefab-9230-40b2-a738-8f4e8871f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c3b28-34bf-4a53-be63-8b96351b0a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a287009-c027-4cc0-ae32-713e1adba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eefab-9230-40b2-a738-8f4e8871f59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e75c55e-a4d9-4351-bb47-0ad014e5dcf0}" ma:internalName="TaxCatchAll" ma:showField="CatchAllData" ma:web="477eefab-9230-40b2-a738-8f4e8871f5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0c3b28-34bf-4a53-be63-8b96351b0a92">
      <Terms xmlns="http://schemas.microsoft.com/office/infopath/2007/PartnerControls"/>
    </lcf76f155ced4ddcb4097134ff3c332f>
    <TaxCatchAll xmlns="477eefab-9230-40b2-a738-8f4e8871f59d" xsi:nil="true"/>
  </documentManagement>
</p:properties>
</file>

<file path=customXml/itemProps1.xml><?xml version="1.0" encoding="utf-8"?>
<ds:datastoreItem xmlns:ds="http://schemas.openxmlformats.org/officeDocument/2006/customXml" ds:itemID="{BFC3FF22-EE4D-401C-A774-FB5889A511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0c3b28-34bf-4a53-be63-8b96351b0a92"/>
    <ds:schemaRef ds:uri="477eefab-9230-40b2-a738-8f4e8871f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32AA10-5E46-4FCC-ABCA-71B65B9ECB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BA0EC2-748E-4355-AF7F-560A57B7E06D}">
  <ds:schemaRefs>
    <ds:schemaRef ds:uri="http://schemas.microsoft.com/office/2006/metadata/properties"/>
    <ds:schemaRef ds:uri="http://schemas.microsoft.com/office/infopath/2007/PartnerControls"/>
    <ds:schemaRef ds:uri="b80c3b28-34bf-4a53-be63-8b96351b0a92"/>
    <ds:schemaRef ds:uri="477eefab-9230-40b2-a738-8f4e8871f59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</vt:lpstr>
      <vt:lpstr>Sheet1</vt:lpstr>
      <vt:lpstr>Sheet2BU1</vt:lpstr>
      <vt:lpstr>Progress</vt:lpstr>
      <vt:lpstr>GanttChart (bup070325)</vt:lpstr>
      <vt:lpstr>GanttChart BUP280225</vt:lpstr>
      <vt:lpstr>'GanttChart (bup070325)'!prevWBS</vt:lpstr>
      <vt:lpstr>'GanttChart BUP280225'!prevWBS</vt:lpstr>
      <vt:lpstr>'GanttChart (bup070325)'!Print_Area</vt:lpstr>
      <vt:lpstr>'GanttChart BUP280225'!Print_Area</vt:lpstr>
      <vt:lpstr>'GanttChart (bup070325)'!Print_Titles</vt:lpstr>
      <vt:lpstr>'GanttChart BUP280225'!Print_Titles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Calvin Gozali</dc:creator>
  <cp:keywords/>
  <dc:description/>
  <cp:lastModifiedBy>Marsandra Vienaty</cp:lastModifiedBy>
  <cp:revision/>
  <dcterms:created xsi:type="dcterms:W3CDTF">2025-02-04T05:56:36Z</dcterms:created>
  <dcterms:modified xsi:type="dcterms:W3CDTF">2025-05-21T06:09:10Z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53d25b-1bbe-426f-bfc3-9641cb42d44c_Enabled">
    <vt:lpwstr>true</vt:lpwstr>
  </property>
  <property fmtid="{D5CDD505-2E9C-101B-9397-08002B2CF9AE}" pid="3" name="MSIP_Label_a653d25b-1bbe-426f-bfc3-9641cb42d44c_SetDate">
    <vt:lpwstr>2025-02-04T07:24:35Z</vt:lpwstr>
  </property>
  <property fmtid="{D5CDD505-2E9C-101B-9397-08002B2CF9AE}" pid="4" name="MSIP_Label_a653d25b-1bbe-426f-bfc3-9641cb42d44c_Method">
    <vt:lpwstr>Privileged</vt:lpwstr>
  </property>
  <property fmtid="{D5CDD505-2E9C-101B-9397-08002B2CF9AE}" pid="5" name="MSIP_Label_a653d25b-1bbe-426f-bfc3-9641cb42d44c_Name">
    <vt:lpwstr>defa4170-0d19-0005-0004-bc88714345d2</vt:lpwstr>
  </property>
  <property fmtid="{D5CDD505-2E9C-101B-9397-08002B2CF9AE}" pid="6" name="MSIP_Label_a653d25b-1bbe-426f-bfc3-9641cb42d44c_SiteId">
    <vt:lpwstr>c0cee9c2-19a6-4aba-82e5-34bfc0b2dbce</vt:lpwstr>
  </property>
  <property fmtid="{D5CDD505-2E9C-101B-9397-08002B2CF9AE}" pid="7" name="MSIP_Label_a653d25b-1bbe-426f-bfc3-9641cb42d44c_ActionId">
    <vt:lpwstr>f41b94a6-50cb-4755-ba6d-133d40c2b227</vt:lpwstr>
  </property>
  <property fmtid="{D5CDD505-2E9C-101B-9397-08002B2CF9AE}" pid="8" name="MSIP_Label_a653d25b-1bbe-426f-bfc3-9641cb42d44c_ContentBits">
    <vt:lpwstr>0</vt:lpwstr>
  </property>
  <property fmtid="{D5CDD505-2E9C-101B-9397-08002B2CF9AE}" pid="9" name="MSIP_Label_a653d25b-1bbe-426f-bfc3-9641cb42d44c_Tag">
    <vt:lpwstr>50, 0, 1, 1</vt:lpwstr>
  </property>
  <property fmtid="{D5CDD505-2E9C-101B-9397-08002B2CF9AE}" pid="10" name="ContentTypeId">
    <vt:lpwstr>0x0101002F80451781810843B8CE15DE95C83A9D</vt:lpwstr>
  </property>
  <property fmtid="{D5CDD505-2E9C-101B-9397-08002B2CF9AE}" pid="11" name="MediaServiceImageTags">
    <vt:lpwstr/>
  </property>
</Properties>
</file>