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ixingzeng/Documents/10.video/初级入门课/03 第三章 Excel 处理自动化 I/3.4 案例 6：拆分员工工资表/05.其他相关文件/case5/课程/"/>
    </mc:Choice>
  </mc:AlternateContent>
  <xr:revisionPtr revIDLastSave="0" documentId="13_ncr:9_{C442AE4D-B6AA-E043-BB21-83FFAC5FEBB0}" xr6:coauthVersionLast="47" xr6:coauthVersionMax="47" xr10:uidLastSave="{00000000-0000-0000-0000-000000000000}"/>
  <bookViews>
    <workbookView xWindow="12480" yWindow="-24920" windowWidth="34700" windowHeight="22500" xr2:uid="{C3651C1E-AC98-1A4F-85B2-F2704CCDB4F3}"/>
  </bookViews>
  <sheets>
    <sheet name="工资表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W5" i="1" s="1"/>
  <c r="T6" i="1"/>
  <c r="W6" i="1" s="1"/>
  <c r="T7" i="1"/>
  <c r="W7" i="1" s="1"/>
  <c r="T8" i="1"/>
  <c r="W8" i="1" s="1"/>
  <c r="T9" i="1"/>
  <c r="W9" i="1" s="1"/>
  <c r="T10" i="1"/>
  <c r="W10" i="1" s="1"/>
  <c r="T11" i="1"/>
  <c r="W11" i="1" s="1"/>
  <c r="T12" i="1"/>
  <c r="W12" i="1" s="1"/>
  <c r="T3" i="1"/>
  <c r="F13" i="1"/>
  <c r="G13" i="1"/>
  <c r="H13" i="1"/>
  <c r="I13" i="1"/>
  <c r="J4" i="1"/>
  <c r="J5" i="1"/>
  <c r="J6" i="1"/>
  <c r="J7" i="1"/>
  <c r="J8" i="1"/>
  <c r="J9" i="1"/>
  <c r="J10" i="1"/>
  <c r="J11" i="1"/>
  <c r="J12" i="1"/>
  <c r="J3" i="1"/>
  <c r="K13" i="1"/>
  <c r="L13" i="1"/>
  <c r="M13" i="1"/>
  <c r="N13" i="1"/>
  <c r="O13" i="1"/>
  <c r="P13" i="1"/>
  <c r="Q13" i="1"/>
  <c r="R4" i="1"/>
  <c r="R5" i="1"/>
  <c r="R6" i="1"/>
  <c r="R7" i="1"/>
  <c r="R8" i="1"/>
  <c r="R9" i="1"/>
  <c r="R10" i="1"/>
  <c r="R11" i="1"/>
  <c r="R12" i="1"/>
  <c r="S13" i="1"/>
  <c r="U13" i="1"/>
  <c r="V13" i="1"/>
  <c r="E13" i="1"/>
  <c r="R3" i="1"/>
  <c r="W3" i="1"/>
  <c r="T13" i="1" l="1"/>
  <c r="X7" i="1"/>
  <c r="W4" i="1"/>
  <c r="X12" i="1"/>
  <c r="X4" i="1"/>
  <c r="X11" i="1"/>
  <c r="X9" i="1"/>
  <c r="X10" i="1"/>
  <c r="X8" i="1"/>
  <c r="J13" i="1"/>
  <c r="R13" i="1"/>
  <c r="X6" i="1"/>
  <c r="X5" i="1"/>
  <c r="W13" i="1"/>
  <c r="Y7" i="1"/>
  <c r="Y11" i="1"/>
  <c r="X3" i="1"/>
  <c r="Z11" i="1" l="1"/>
  <c r="Y5" i="1"/>
  <c r="Z5" i="1"/>
  <c r="Y6" i="1"/>
  <c r="Z6" i="1" s="1"/>
  <c r="Z7" i="1"/>
  <c r="Y10" i="1"/>
  <c r="Z10" i="1" s="1"/>
  <c r="Y9" i="1"/>
  <c r="Z9" i="1" s="1"/>
  <c r="Y4" i="1"/>
  <c r="Z4" i="1" s="1"/>
  <c r="Y12" i="1"/>
  <c r="Z12" i="1" s="1"/>
  <c r="Y8" i="1"/>
  <c r="Z8" i="1" s="1"/>
  <c r="X13" i="1"/>
  <c r="Y3" i="1"/>
  <c r="Z3" i="1" s="1"/>
  <c r="Y13" i="1" l="1"/>
  <c r="Z13" i="1"/>
</calcChain>
</file>

<file path=xl/sharedStrings.xml><?xml version="1.0" encoding="utf-8"?>
<sst xmlns="http://schemas.openxmlformats.org/spreadsheetml/2006/main" count="58" uniqueCount="49">
  <si>
    <t>序号</t>
    <phoneticPr fontId="2" type="noConversion"/>
  </si>
  <si>
    <t>姓名</t>
    <phoneticPr fontId="2" type="noConversion"/>
  </si>
  <si>
    <t>基本工资</t>
    <phoneticPr fontId="2" type="noConversion"/>
  </si>
  <si>
    <t>岗位工资</t>
    <phoneticPr fontId="2" type="noConversion"/>
  </si>
  <si>
    <t>工龄</t>
    <phoneticPr fontId="2" type="noConversion"/>
  </si>
  <si>
    <t>职务津贴</t>
    <phoneticPr fontId="2" type="noConversion"/>
  </si>
  <si>
    <t>其他</t>
    <phoneticPr fontId="2" type="noConversion"/>
  </si>
  <si>
    <t>合计</t>
    <phoneticPr fontId="2" type="noConversion"/>
  </si>
  <si>
    <t>餐补</t>
    <phoneticPr fontId="2" type="noConversion"/>
  </si>
  <si>
    <t>通讯</t>
    <phoneticPr fontId="2" type="noConversion"/>
  </si>
  <si>
    <t>交通</t>
    <phoneticPr fontId="2" type="noConversion"/>
  </si>
  <si>
    <t>节日福利</t>
    <phoneticPr fontId="2" type="noConversion"/>
  </si>
  <si>
    <t>加班</t>
    <phoneticPr fontId="2" type="noConversion"/>
  </si>
  <si>
    <t>绩效奖金</t>
    <phoneticPr fontId="2" type="noConversion"/>
  </si>
  <si>
    <t>罚款</t>
    <phoneticPr fontId="2" type="noConversion"/>
  </si>
  <si>
    <t>租房补贴</t>
    <phoneticPr fontId="2" type="noConversion"/>
  </si>
  <si>
    <t>实发工资</t>
    <phoneticPr fontId="2" type="noConversion"/>
  </si>
  <si>
    <t>应发工资</t>
    <phoneticPr fontId="2" type="noConversion"/>
  </si>
  <si>
    <t>个税</t>
    <phoneticPr fontId="2" type="noConversion"/>
  </si>
  <si>
    <t>身份证号</t>
    <phoneticPr fontId="2" type="noConversion"/>
  </si>
  <si>
    <t>固定工资合计</t>
    <phoneticPr fontId="2" type="noConversion"/>
  </si>
  <si>
    <t>浮动工资合计</t>
    <phoneticPr fontId="2" type="noConversion"/>
  </si>
  <si>
    <t>扣款合计</t>
    <phoneticPr fontId="2" type="noConversion"/>
  </si>
  <si>
    <t>北京ZZ 电子商务有限公司员工工资表</t>
    <phoneticPr fontId="2" type="noConversion"/>
  </si>
  <si>
    <t>371724200109044216</t>
    <phoneticPr fontId="2" type="noConversion"/>
  </si>
  <si>
    <t>21102119940916081X</t>
    <phoneticPr fontId="2" type="noConversion"/>
  </si>
  <si>
    <t>142431199701185718</t>
    <phoneticPr fontId="2" type="noConversion"/>
  </si>
  <si>
    <t>622322199209300418</t>
    <phoneticPr fontId="2" type="noConversion"/>
  </si>
  <si>
    <t>63012120000202841X</t>
    <phoneticPr fontId="2" type="noConversion"/>
  </si>
  <si>
    <t>140602199708291011</t>
    <phoneticPr fontId="2" type="noConversion"/>
  </si>
  <si>
    <t>152101199308083019</t>
    <phoneticPr fontId="2" type="noConversion"/>
  </si>
  <si>
    <t>622827199103070314</t>
    <phoneticPr fontId="2" type="noConversion"/>
  </si>
  <si>
    <t>610324199409284217</t>
    <phoneticPr fontId="2" type="noConversion"/>
  </si>
  <si>
    <t>63222319901125021X</t>
    <phoneticPr fontId="2" type="noConversion"/>
  </si>
  <si>
    <t>李谦</t>
  </si>
  <si>
    <t>谢东晋</t>
  </si>
  <si>
    <t>李响</t>
  </si>
  <si>
    <t>李研</t>
  </si>
  <si>
    <t>徐红良</t>
  </si>
  <si>
    <t>杜云龙</t>
    <phoneticPr fontId="2" type="noConversion"/>
  </si>
  <si>
    <t>胡楠</t>
    <phoneticPr fontId="2" type="noConversion"/>
  </si>
  <si>
    <t>赵小旭</t>
    <phoneticPr fontId="2" type="noConversion"/>
  </si>
  <si>
    <t>李瑞鹏</t>
    <phoneticPr fontId="2" type="noConversion"/>
  </si>
  <si>
    <t>吴林海</t>
    <phoneticPr fontId="2" type="noConversion"/>
  </si>
  <si>
    <t>计薪周期</t>
    <phoneticPr fontId="2" type="noConversion"/>
  </si>
  <si>
    <t>20240701-20240731</t>
    <phoneticPr fontId="2" type="noConversion"/>
  </si>
  <si>
    <t>社保扣款</t>
    <phoneticPr fontId="2" type="noConversion"/>
  </si>
  <si>
    <t>考勤扣款</t>
    <phoneticPr fontId="2" type="noConversion"/>
  </si>
  <si>
    <t>其他扣款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</si>
</sst>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_ "/>
  </numFmts>
  <fonts count="5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49" fontId="1" fillId="0" borderId="1" xfId="0" applyNumberFormat="1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184" fontId="4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D7D9-379D-7E48-8485-88963CEDD1DE}">
  <dimension ref="A1:Z13"/>
  <sheetViews>
    <sheetView tabSelected="1" topLeftCell="E1" zoomScale="219" workbookViewId="0">
      <selection activeCell="Y3" sqref="Y3"/>
    </sheetView>
  </sheetViews>
  <sheetFormatPr baseColWidth="10" defaultRowHeight="15"/>
  <cols>
    <col min="1" max="1" width="4.5" bestFit="1" customWidth="1"/>
    <col min="2" max="2" width="8" bestFit="1" customWidth="1"/>
    <col min="3" max="3" width="20" customWidth="1"/>
    <col min="4" max="4" width="17.5" customWidth="1"/>
    <col min="5" max="6" width="6.1640625" bestFit="1" customWidth="1"/>
    <col min="7" max="7" width="3.6640625" bestFit="1" customWidth="1"/>
    <col min="8" max="8" width="5.33203125" bestFit="1" customWidth="1"/>
    <col min="9" max="9" width="3.6640625" bestFit="1" customWidth="1"/>
    <col min="10" max="10" width="6.1640625" bestFit="1" customWidth="1"/>
    <col min="11" max="13" width="5.33203125" bestFit="1" customWidth="1"/>
    <col min="14" max="14" width="4.5" bestFit="1" customWidth="1"/>
    <col min="15" max="15" width="5.33203125" bestFit="1" customWidth="1"/>
    <col min="16" max="16" width="4.5" bestFit="1" customWidth="1"/>
    <col min="17" max="17" width="3.6640625" bestFit="1" customWidth="1"/>
    <col min="18" max="18" width="5.33203125" bestFit="1" customWidth="1"/>
    <col min="19" max="19" width="4.5" bestFit="1" customWidth="1"/>
    <col min="20" max="20" width="7.83203125" bestFit="1" customWidth="1"/>
    <col min="21" max="21" width="5.33203125" bestFit="1" customWidth="1"/>
    <col min="22" max="22" width="4.5" bestFit="1" customWidth="1"/>
    <col min="23" max="23" width="8.6640625" bestFit="1" customWidth="1"/>
    <col min="24" max="24" width="9.5" bestFit="1" customWidth="1"/>
    <col min="25" max="25" width="8.6640625" bestFit="1" customWidth="1"/>
    <col min="26" max="26" width="9.5" customWidth="1"/>
    <col min="27" max="256" width="8.83203125" customWidth="1"/>
  </cols>
  <sheetData>
    <row r="1" spans="1:26" s="3" customFormat="1" ht="21.75" customHeight="1">
      <c r="A1" s="8" t="s">
        <v>23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s="3" customFormat="1" ht="60">
      <c r="A2" s="9" t="s">
        <v>0</v>
      </c>
      <c r="B2" s="9" t="s">
        <v>1</v>
      </c>
      <c r="C2" s="4" t="s">
        <v>19</v>
      </c>
      <c r="D2" s="4" t="s">
        <v>44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9" t="s">
        <v>20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15</v>
      </c>
      <c r="P2" s="4" t="s">
        <v>12</v>
      </c>
      <c r="Q2" s="4" t="s">
        <v>13</v>
      </c>
      <c r="R2" s="9" t="s">
        <v>21</v>
      </c>
      <c r="S2" s="4" t="s">
        <v>14</v>
      </c>
      <c r="T2" s="4" t="s">
        <v>46</v>
      </c>
      <c r="U2" s="4" t="s">
        <v>47</v>
      </c>
      <c r="V2" s="4" t="s">
        <v>48</v>
      </c>
      <c r="W2" s="9" t="s">
        <v>22</v>
      </c>
      <c r="X2" s="9" t="s">
        <v>17</v>
      </c>
      <c r="Y2" s="9" t="s">
        <v>18</v>
      </c>
      <c r="Z2" s="9" t="s">
        <v>16</v>
      </c>
    </row>
    <row r="3" spans="1:26" s="16" customFormat="1">
      <c r="A3" s="11">
        <v>1</v>
      </c>
      <c r="B3" s="12" t="s">
        <v>39</v>
      </c>
      <c r="C3" s="13" t="s">
        <v>24</v>
      </c>
      <c r="D3" s="13" t="s">
        <v>45</v>
      </c>
      <c r="E3" s="14">
        <v>4500</v>
      </c>
      <c r="F3" s="14">
        <v>2000</v>
      </c>
      <c r="G3" s="14">
        <v>2</v>
      </c>
      <c r="H3" s="14">
        <v>0</v>
      </c>
      <c r="I3" s="14">
        <v>0</v>
      </c>
      <c r="J3" s="14">
        <f>SUM(E3:I3)</f>
        <v>6502</v>
      </c>
      <c r="K3" s="14">
        <v>150</v>
      </c>
      <c r="L3" s="14">
        <v>100</v>
      </c>
      <c r="M3" s="14">
        <v>50</v>
      </c>
      <c r="N3" s="14">
        <v>0</v>
      </c>
      <c r="O3" s="14">
        <v>300</v>
      </c>
      <c r="P3" s="14">
        <v>0</v>
      </c>
      <c r="Q3" s="14">
        <v>0</v>
      </c>
      <c r="R3" s="14">
        <f>SUM(K3:Q3)</f>
        <v>600</v>
      </c>
      <c r="S3" s="14">
        <v>0</v>
      </c>
      <c r="T3" s="15">
        <f>E3*0.12</f>
        <v>540</v>
      </c>
      <c r="U3" s="14">
        <v>10</v>
      </c>
      <c r="V3" s="14">
        <v>0</v>
      </c>
      <c r="W3" s="15">
        <f>S3+T3+U3+V3</f>
        <v>550</v>
      </c>
      <c r="X3" s="15">
        <f>J3+R3+W3</f>
        <v>7652</v>
      </c>
      <c r="Y3" s="15">
        <f>IF(X3-3500&lt;=0,0,IF(X3-3500&lt;=1500,(X3-3500)*0.03,IF(X3-3500&lt;=4500,(X3-3500)*0.1-105,IF(X3-3500&lt;=9000,(X3-3500)*0.2-555,IF(X3-3500&lt;=35000,(X3-3500)*0.25-1005,IF(X3-3500&lt;=55000,(X3-3500)*0.3-2755,IF(X3-3500&lt;=80000,(X3-3500)*0.35-5505,IF(X3-3500&gt;80000,(X3-3500)*0.45-13505,0))))))))</f>
        <v>310.20000000000005</v>
      </c>
      <c r="Z3" s="15">
        <f>X3-Y3-W3</f>
        <v>6791.8</v>
      </c>
    </row>
    <row r="4" spans="1:26" s="16" customFormat="1">
      <c r="A4" s="11">
        <v>2</v>
      </c>
      <c r="B4" s="12" t="s">
        <v>41</v>
      </c>
      <c r="C4" s="13" t="s">
        <v>25</v>
      </c>
      <c r="D4" s="13" t="s">
        <v>45</v>
      </c>
      <c r="E4" s="14">
        <v>6200</v>
      </c>
      <c r="F4" s="14">
        <v>3600</v>
      </c>
      <c r="G4" s="14">
        <v>3</v>
      </c>
      <c r="H4" s="14">
        <v>0</v>
      </c>
      <c r="I4" s="14">
        <v>0</v>
      </c>
      <c r="J4" s="14">
        <f t="shared" ref="J4:J12" si="0">SUM(E4:I4)</f>
        <v>9803</v>
      </c>
      <c r="K4" s="14">
        <v>150</v>
      </c>
      <c r="L4" s="14">
        <v>100</v>
      </c>
      <c r="M4" s="14">
        <v>50</v>
      </c>
      <c r="N4" s="14">
        <v>0</v>
      </c>
      <c r="O4" s="14">
        <v>300</v>
      </c>
      <c r="P4" s="14">
        <v>0</v>
      </c>
      <c r="Q4" s="14">
        <v>0</v>
      </c>
      <c r="R4" s="14">
        <f t="shared" ref="R4:R12" si="1">SUM(K4:Q4)</f>
        <v>600</v>
      </c>
      <c r="S4" s="14">
        <v>0</v>
      </c>
      <c r="T4" s="15">
        <f t="shared" ref="T4:T12" si="2">E4*0.12</f>
        <v>744</v>
      </c>
      <c r="U4" s="14">
        <v>0</v>
      </c>
      <c r="V4" s="14">
        <v>0</v>
      </c>
      <c r="W4" s="15">
        <f t="shared" ref="W4:W12" si="3">SUM(S4:V4)</f>
        <v>744</v>
      </c>
      <c r="X4" s="15">
        <f t="shared" ref="X4:X12" si="4">J4+R4-W4</f>
        <v>9659</v>
      </c>
      <c r="Y4" s="15">
        <f t="shared" ref="Y4:Y12" si="5">IF(X4-3500&lt;=0,0,IF(X4-3500&lt;=1500,(X4-3500)*0.03,IF(X4-3500&lt;=4500,(X4-3500)*0.1-105,IF(X4-3500&lt;=9000,(X4-3500)*0.2-555,IF(X4-3500&lt;=35000,(X4-3500)*0.25-1005,IF(X4-3500&lt;=55000,(X4-3500)*0.3-2755,IF(X4-3500&lt;=80000,(X4-3500)*0.35-5505,IF(X4-3500&gt;80000,(X4-3500)*0.45-13505,0))))))))</f>
        <v>676.80000000000018</v>
      </c>
      <c r="Z4" s="15">
        <f t="shared" ref="Z4:Z12" si="6">X4-Y4-W4</f>
        <v>8238.2000000000007</v>
      </c>
    </row>
    <row r="5" spans="1:26" s="16" customFormat="1">
      <c r="A5" s="11">
        <v>3</v>
      </c>
      <c r="B5" s="17" t="s">
        <v>34</v>
      </c>
      <c r="C5" s="13" t="s">
        <v>26</v>
      </c>
      <c r="D5" s="13" t="s">
        <v>45</v>
      </c>
      <c r="E5" s="14">
        <v>4500</v>
      </c>
      <c r="F5" s="14">
        <v>2800</v>
      </c>
      <c r="G5" s="14">
        <v>1</v>
      </c>
      <c r="H5" s="14">
        <v>0</v>
      </c>
      <c r="I5" s="14">
        <v>0</v>
      </c>
      <c r="J5" s="14">
        <f t="shared" si="0"/>
        <v>7301</v>
      </c>
      <c r="K5" s="14">
        <v>150</v>
      </c>
      <c r="L5" s="14">
        <v>50</v>
      </c>
      <c r="M5" s="14">
        <v>50</v>
      </c>
      <c r="N5" s="14">
        <v>0</v>
      </c>
      <c r="O5" s="14">
        <v>300</v>
      </c>
      <c r="P5" s="14">
        <v>0</v>
      </c>
      <c r="Q5" s="14">
        <v>0</v>
      </c>
      <c r="R5" s="14">
        <f t="shared" si="1"/>
        <v>550</v>
      </c>
      <c r="S5" s="14">
        <v>0</v>
      </c>
      <c r="T5" s="15">
        <f t="shared" si="2"/>
        <v>540</v>
      </c>
      <c r="U5" s="14">
        <v>0</v>
      </c>
      <c r="V5" s="14">
        <v>0</v>
      </c>
      <c r="W5" s="15">
        <f t="shared" si="3"/>
        <v>540</v>
      </c>
      <c r="X5" s="15">
        <f t="shared" si="4"/>
        <v>7311</v>
      </c>
      <c r="Y5" s="15">
        <f t="shared" si="5"/>
        <v>276.10000000000002</v>
      </c>
      <c r="Z5" s="15">
        <f t="shared" si="6"/>
        <v>6494.9</v>
      </c>
    </row>
    <row r="6" spans="1:26" s="16" customFormat="1">
      <c r="A6" s="11">
        <v>4</v>
      </c>
      <c r="B6" s="12" t="s">
        <v>40</v>
      </c>
      <c r="C6" s="13" t="s">
        <v>27</v>
      </c>
      <c r="D6" s="13" t="s">
        <v>45</v>
      </c>
      <c r="E6" s="14">
        <v>6200</v>
      </c>
      <c r="F6" s="14">
        <v>2400</v>
      </c>
      <c r="G6" s="14">
        <v>3</v>
      </c>
      <c r="H6" s="14">
        <v>0</v>
      </c>
      <c r="I6" s="14">
        <v>0</v>
      </c>
      <c r="J6" s="14">
        <f t="shared" si="0"/>
        <v>8603</v>
      </c>
      <c r="K6" s="14">
        <v>150</v>
      </c>
      <c r="L6" s="14">
        <v>40</v>
      </c>
      <c r="M6" s="14">
        <v>50</v>
      </c>
      <c r="N6" s="14">
        <v>0</v>
      </c>
      <c r="O6" s="14">
        <v>300</v>
      </c>
      <c r="P6" s="14">
        <v>0</v>
      </c>
      <c r="Q6" s="14">
        <v>0</v>
      </c>
      <c r="R6" s="14">
        <f t="shared" si="1"/>
        <v>540</v>
      </c>
      <c r="S6" s="14">
        <v>0</v>
      </c>
      <c r="T6" s="15">
        <f t="shared" si="2"/>
        <v>744</v>
      </c>
      <c r="U6" s="14">
        <v>0</v>
      </c>
      <c r="V6" s="14">
        <v>0</v>
      </c>
      <c r="W6" s="15">
        <f t="shared" si="3"/>
        <v>744</v>
      </c>
      <c r="X6" s="15">
        <f t="shared" si="4"/>
        <v>8399</v>
      </c>
      <c r="Y6" s="15">
        <f t="shared" si="5"/>
        <v>424.80000000000007</v>
      </c>
      <c r="Z6" s="15">
        <f t="shared" si="6"/>
        <v>7230.2</v>
      </c>
    </row>
    <row r="7" spans="1:26" s="16" customFormat="1">
      <c r="A7" s="11">
        <v>5</v>
      </c>
      <c r="B7" s="17" t="s">
        <v>35</v>
      </c>
      <c r="C7" s="13" t="s">
        <v>28</v>
      </c>
      <c r="D7" s="13" t="s">
        <v>45</v>
      </c>
      <c r="E7" s="14">
        <v>4500</v>
      </c>
      <c r="F7" s="14">
        <v>2300</v>
      </c>
      <c r="G7" s="14">
        <v>2</v>
      </c>
      <c r="H7" s="14">
        <v>0</v>
      </c>
      <c r="I7" s="14">
        <v>0</v>
      </c>
      <c r="J7" s="14">
        <f t="shared" si="0"/>
        <v>6802</v>
      </c>
      <c r="K7" s="14">
        <v>150</v>
      </c>
      <c r="L7" s="14">
        <v>30</v>
      </c>
      <c r="M7" s="14">
        <v>50</v>
      </c>
      <c r="N7" s="14">
        <v>0</v>
      </c>
      <c r="O7" s="14">
        <v>300</v>
      </c>
      <c r="P7" s="14">
        <v>0</v>
      </c>
      <c r="Q7" s="14">
        <v>0</v>
      </c>
      <c r="R7" s="14">
        <f t="shared" si="1"/>
        <v>530</v>
      </c>
      <c r="S7" s="14">
        <v>0</v>
      </c>
      <c r="T7" s="15">
        <f t="shared" si="2"/>
        <v>540</v>
      </c>
      <c r="U7" s="14">
        <v>0</v>
      </c>
      <c r="V7" s="14">
        <v>0</v>
      </c>
      <c r="W7" s="15">
        <f t="shared" si="3"/>
        <v>540</v>
      </c>
      <c r="X7" s="15">
        <f t="shared" si="4"/>
        <v>6792</v>
      </c>
      <c r="Y7" s="15">
        <f t="shared" si="5"/>
        <v>224.20000000000005</v>
      </c>
      <c r="Z7" s="15">
        <f t="shared" si="6"/>
        <v>6027.8</v>
      </c>
    </row>
    <row r="8" spans="1:26" s="16" customFormat="1">
      <c r="A8" s="11">
        <v>6</v>
      </c>
      <c r="B8" s="12" t="s">
        <v>42</v>
      </c>
      <c r="C8" s="13" t="s">
        <v>29</v>
      </c>
      <c r="D8" s="13" t="s">
        <v>45</v>
      </c>
      <c r="E8" s="14">
        <v>4500</v>
      </c>
      <c r="F8" s="14">
        <v>1800</v>
      </c>
      <c r="G8" s="14">
        <v>1</v>
      </c>
      <c r="H8" s="14">
        <v>0</v>
      </c>
      <c r="I8" s="14">
        <v>0</v>
      </c>
      <c r="J8" s="14">
        <f t="shared" si="0"/>
        <v>6301</v>
      </c>
      <c r="K8" s="14">
        <v>150</v>
      </c>
      <c r="L8" s="14">
        <v>20</v>
      </c>
      <c r="M8" s="14">
        <v>50</v>
      </c>
      <c r="N8" s="14">
        <v>0</v>
      </c>
      <c r="O8" s="14">
        <v>300</v>
      </c>
      <c r="P8" s="14">
        <v>0</v>
      </c>
      <c r="Q8" s="14">
        <v>0</v>
      </c>
      <c r="R8" s="14">
        <f t="shared" si="1"/>
        <v>520</v>
      </c>
      <c r="S8" s="14">
        <v>0</v>
      </c>
      <c r="T8" s="15">
        <f t="shared" si="2"/>
        <v>540</v>
      </c>
      <c r="U8" s="14">
        <v>0</v>
      </c>
      <c r="V8" s="14">
        <v>0</v>
      </c>
      <c r="W8" s="15">
        <f t="shared" si="3"/>
        <v>540</v>
      </c>
      <c r="X8" s="15">
        <f t="shared" si="4"/>
        <v>6281</v>
      </c>
      <c r="Y8" s="15">
        <f t="shared" si="5"/>
        <v>173.10000000000002</v>
      </c>
      <c r="Z8" s="15">
        <f t="shared" si="6"/>
        <v>5567.9</v>
      </c>
    </row>
    <row r="9" spans="1:26" s="16" customFormat="1">
      <c r="A9" s="11">
        <v>7</v>
      </c>
      <c r="B9" s="17" t="s">
        <v>36</v>
      </c>
      <c r="C9" s="13" t="s">
        <v>30</v>
      </c>
      <c r="D9" s="13" t="s">
        <v>45</v>
      </c>
      <c r="E9" s="14">
        <v>6200</v>
      </c>
      <c r="F9" s="14">
        <v>1500</v>
      </c>
      <c r="G9" s="14">
        <v>3</v>
      </c>
      <c r="H9" s="14">
        <v>0</v>
      </c>
      <c r="I9" s="14">
        <v>0</v>
      </c>
      <c r="J9" s="14">
        <f t="shared" si="0"/>
        <v>7703</v>
      </c>
      <c r="K9" s="14">
        <v>150</v>
      </c>
      <c r="L9" s="14">
        <v>50</v>
      </c>
      <c r="M9" s="14">
        <v>50</v>
      </c>
      <c r="N9" s="14">
        <v>0</v>
      </c>
      <c r="O9" s="14">
        <v>300</v>
      </c>
      <c r="P9" s="14">
        <v>0</v>
      </c>
      <c r="Q9" s="14">
        <v>0</v>
      </c>
      <c r="R9" s="14">
        <f t="shared" si="1"/>
        <v>550</v>
      </c>
      <c r="S9" s="14">
        <v>0</v>
      </c>
      <c r="T9" s="15">
        <f t="shared" si="2"/>
        <v>744</v>
      </c>
      <c r="U9" s="14">
        <v>0</v>
      </c>
      <c r="V9" s="14">
        <v>0</v>
      </c>
      <c r="W9" s="15">
        <f t="shared" si="3"/>
        <v>744</v>
      </c>
      <c r="X9" s="15">
        <f t="shared" si="4"/>
        <v>7509</v>
      </c>
      <c r="Y9" s="15">
        <f t="shared" si="5"/>
        <v>295.90000000000003</v>
      </c>
      <c r="Z9" s="15">
        <f t="shared" si="6"/>
        <v>6469.1</v>
      </c>
    </row>
    <row r="10" spans="1:26" s="16" customFormat="1">
      <c r="A10" s="11">
        <v>8</v>
      </c>
      <c r="B10" s="17" t="s">
        <v>37</v>
      </c>
      <c r="C10" s="13" t="s">
        <v>31</v>
      </c>
      <c r="D10" s="13" t="s">
        <v>45</v>
      </c>
      <c r="E10" s="14">
        <v>4500</v>
      </c>
      <c r="F10" s="14">
        <v>900</v>
      </c>
      <c r="G10" s="14">
        <v>5</v>
      </c>
      <c r="H10" s="14">
        <v>0</v>
      </c>
      <c r="I10" s="14">
        <v>0</v>
      </c>
      <c r="J10" s="14">
        <f t="shared" si="0"/>
        <v>5405</v>
      </c>
      <c r="K10" s="14">
        <v>150</v>
      </c>
      <c r="L10" s="14">
        <v>30</v>
      </c>
      <c r="M10" s="14">
        <v>50</v>
      </c>
      <c r="N10" s="14">
        <v>0</v>
      </c>
      <c r="O10" s="14">
        <v>300</v>
      </c>
      <c r="P10" s="14">
        <v>0</v>
      </c>
      <c r="Q10" s="14">
        <v>0</v>
      </c>
      <c r="R10" s="14">
        <f t="shared" si="1"/>
        <v>530</v>
      </c>
      <c r="S10" s="14">
        <v>0</v>
      </c>
      <c r="T10" s="15">
        <f t="shared" si="2"/>
        <v>540</v>
      </c>
      <c r="U10" s="14">
        <v>0</v>
      </c>
      <c r="V10" s="14">
        <v>0</v>
      </c>
      <c r="W10" s="15">
        <f t="shared" si="3"/>
        <v>540</v>
      </c>
      <c r="X10" s="15">
        <f t="shared" si="4"/>
        <v>5395</v>
      </c>
      <c r="Y10" s="15">
        <f t="shared" si="5"/>
        <v>84.5</v>
      </c>
      <c r="Z10" s="15">
        <f t="shared" si="6"/>
        <v>4770.5</v>
      </c>
    </row>
    <row r="11" spans="1:26" s="16" customFormat="1">
      <c r="A11" s="11">
        <v>9</v>
      </c>
      <c r="B11" s="17" t="s">
        <v>38</v>
      </c>
      <c r="C11" s="13" t="s">
        <v>32</v>
      </c>
      <c r="D11" s="13" t="s">
        <v>45</v>
      </c>
      <c r="E11" s="14">
        <v>6200</v>
      </c>
      <c r="F11" s="14">
        <v>800</v>
      </c>
      <c r="G11" s="14">
        <v>7</v>
      </c>
      <c r="H11" s="14">
        <v>0</v>
      </c>
      <c r="I11" s="14">
        <v>0</v>
      </c>
      <c r="J11" s="14">
        <f t="shared" si="0"/>
        <v>7007</v>
      </c>
      <c r="K11" s="14">
        <v>150</v>
      </c>
      <c r="L11" s="14">
        <v>20</v>
      </c>
      <c r="M11" s="14">
        <v>50</v>
      </c>
      <c r="N11" s="14">
        <v>0</v>
      </c>
      <c r="O11" s="14">
        <v>300</v>
      </c>
      <c r="P11" s="14">
        <v>0</v>
      </c>
      <c r="Q11" s="14">
        <v>0</v>
      </c>
      <c r="R11" s="14">
        <f t="shared" si="1"/>
        <v>520</v>
      </c>
      <c r="S11" s="14">
        <v>0</v>
      </c>
      <c r="T11" s="15">
        <f t="shared" si="2"/>
        <v>744</v>
      </c>
      <c r="U11" s="14">
        <v>0</v>
      </c>
      <c r="V11" s="14">
        <v>0</v>
      </c>
      <c r="W11" s="15">
        <f t="shared" si="3"/>
        <v>744</v>
      </c>
      <c r="X11" s="15">
        <f t="shared" si="4"/>
        <v>6783</v>
      </c>
      <c r="Y11" s="15">
        <f t="shared" si="5"/>
        <v>223.3</v>
      </c>
      <c r="Z11" s="15">
        <f t="shared" si="6"/>
        <v>5815.7</v>
      </c>
    </row>
    <row r="12" spans="1:26" s="16" customFormat="1">
      <c r="A12" s="11">
        <v>10</v>
      </c>
      <c r="B12" s="12" t="s">
        <v>43</v>
      </c>
      <c r="C12" s="13" t="s">
        <v>33</v>
      </c>
      <c r="D12" s="13" t="s">
        <v>45</v>
      </c>
      <c r="E12" s="14">
        <v>8300</v>
      </c>
      <c r="F12" s="14">
        <v>0</v>
      </c>
      <c r="G12" s="14">
        <v>1</v>
      </c>
      <c r="H12" s="14">
        <v>0</v>
      </c>
      <c r="I12" s="14">
        <v>0</v>
      </c>
      <c r="J12" s="14">
        <f t="shared" si="0"/>
        <v>8301</v>
      </c>
      <c r="K12" s="14">
        <v>150</v>
      </c>
      <c r="L12" s="14">
        <v>40</v>
      </c>
      <c r="M12" s="14">
        <v>50</v>
      </c>
      <c r="N12" s="14">
        <v>0</v>
      </c>
      <c r="O12" s="14">
        <v>300</v>
      </c>
      <c r="P12" s="14">
        <v>0</v>
      </c>
      <c r="Q12" s="14">
        <v>0</v>
      </c>
      <c r="R12" s="14">
        <f t="shared" si="1"/>
        <v>540</v>
      </c>
      <c r="S12" s="14">
        <v>0</v>
      </c>
      <c r="T12" s="15">
        <f t="shared" si="2"/>
        <v>996</v>
      </c>
      <c r="U12" s="14">
        <v>0</v>
      </c>
      <c r="V12" s="14">
        <v>0</v>
      </c>
      <c r="W12" s="15">
        <f t="shared" si="3"/>
        <v>996</v>
      </c>
      <c r="X12" s="15">
        <f t="shared" si="4"/>
        <v>7845</v>
      </c>
      <c r="Y12" s="15">
        <f t="shared" si="5"/>
        <v>329.5</v>
      </c>
      <c r="Z12" s="15">
        <f t="shared" si="6"/>
        <v>6519.5</v>
      </c>
    </row>
    <row r="13" spans="1:26">
      <c r="A13" s="2">
        <v>11</v>
      </c>
      <c r="B13" s="10" t="s">
        <v>7</v>
      </c>
      <c r="C13" s="1"/>
      <c r="D13" s="1"/>
      <c r="E13" s="7">
        <f>SUM(E3:E12)</f>
        <v>55600</v>
      </c>
      <c r="F13" s="6">
        <f>SUM(F3:F12)</f>
        <v>18100</v>
      </c>
      <c r="G13" s="6">
        <f>SUM(G3:G12)</f>
        <v>28</v>
      </c>
      <c r="H13" s="6">
        <f>SUM(H3:H12)</f>
        <v>0</v>
      </c>
      <c r="I13" s="6">
        <f>SUM(I3:I12)</f>
        <v>0</v>
      </c>
      <c r="J13" s="6">
        <f>SUM(J3:J12)</f>
        <v>73728</v>
      </c>
      <c r="K13" s="6">
        <f>SUM(K3:K12)</f>
        <v>1500</v>
      </c>
      <c r="L13" s="6">
        <f>SUM(L3:L12)</f>
        <v>480</v>
      </c>
      <c r="M13" s="6">
        <f>SUM(M3:M12)</f>
        <v>500</v>
      </c>
      <c r="N13" s="6">
        <f>SUM(N3:N12)</f>
        <v>0</v>
      </c>
      <c r="O13" s="6">
        <f>SUM(O3:O12)</f>
        <v>3000</v>
      </c>
      <c r="P13" s="6">
        <f>SUM(P3:P12)</f>
        <v>0</v>
      </c>
      <c r="Q13" s="6">
        <f>SUM(Q3:Q12)</f>
        <v>0</v>
      </c>
      <c r="R13" s="6">
        <f>SUM(R3:R12)</f>
        <v>5480</v>
      </c>
      <c r="S13" s="6">
        <f>SUM(S3:S12)</f>
        <v>0</v>
      </c>
      <c r="T13" s="6">
        <f>SUM(T3:T12)</f>
        <v>6672</v>
      </c>
      <c r="U13" s="6">
        <f>SUM(U3:U12)</f>
        <v>10</v>
      </c>
      <c r="V13" s="6">
        <f>SUM(V3:V12)</f>
        <v>0</v>
      </c>
      <c r="W13" s="5">
        <f>SUM(W3:W12)</f>
        <v>6682</v>
      </c>
      <c r="X13" s="5">
        <f>SUM(X3:X12)</f>
        <v>73626</v>
      </c>
      <c r="Y13" s="5">
        <f>SUM(Y3:Y12)</f>
        <v>3018.400000000001</v>
      </c>
      <c r="Z13" s="5">
        <f>SUM(Z3:Z12)</f>
        <v>63925.599999999999</v>
      </c>
    </row>
  </sheetData>
  <mergeCells count="1">
    <mergeCell ref="A1:Z1"/>
  </mergeCells>
  <phoneticPr fontId="2" type="noConversion"/>
  <pageMargins left="0.1" right="0.14000000000000001" top="0.2" bottom="0.39370078740157483" header="0" footer="0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29007-6118-D647-AD60-D0C05DA42483}">
  <dimension ref="A1"/>
  <sheetViews>
    <sheetView workbookViewId="0"/>
  </sheetViews>
  <sheetFormatPr baseColWidth="10" defaultRowHeight="15"/>
  <cols>
    <col min="1" max="256" width="8.83203125" customWidth="1"/>
  </cols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1D690-1512-764E-876D-23D829159202}">
  <dimension ref="A1"/>
  <sheetViews>
    <sheetView workbookViewId="0"/>
  </sheetViews>
  <sheetFormatPr baseColWidth="10" defaultRowHeight="15"/>
  <cols>
    <col min="1" max="256" width="8.83203125" customWidth="1"/>
  </cols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工资表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Zak Max</cp:lastModifiedBy>
  <cp:lastPrinted>2014-06-10T02:56:42Z</cp:lastPrinted>
  <dcterms:created xsi:type="dcterms:W3CDTF">2014-06-10T02:04:06Z</dcterms:created>
  <dcterms:modified xsi:type="dcterms:W3CDTF">2024-08-23T07:47:00Z</dcterms:modified>
</cp:coreProperties>
</file>