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g\OneDrive\Desktop\github\project\Sales_Data\"/>
    </mc:Choice>
  </mc:AlternateContent>
  <xr:revisionPtr revIDLastSave="0" documentId="8_{6D645D0A-9B4B-495D-AD94-3DCB0C7BCE9C}" xr6:coauthVersionLast="47" xr6:coauthVersionMax="47" xr10:uidLastSave="{00000000-0000-0000-0000-000000000000}"/>
  <bookViews>
    <workbookView xWindow="-108" yWindow="-108" windowWidth="23256" windowHeight="13896" tabRatio="597" activeTab="4" xr2:uid="{00000000-000D-0000-FFFF-FFFF00000000}"/>
  </bookViews>
  <sheets>
    <sheet name="Sales_Data" sheetId="2" r:id="rId1"/>
    <sheet name="Pivot Summary" sheetId="3" r:id="rId2"/>
    <sheet name="Forecast" sheetId="8" r:id="rId3"/>
    <sheet name="Stock_Cover" sheetId="10" r:id="rId4"/>
    <sheet name="Dashboard" sheetId="12" r:id="rId5"/>
  </sheets>
  <definedNames>
    <definedName name="ExternalData_1" localSheetId="0" hidden="1">Sales_Data!$A$1:$H$469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2" l="1"/>
  <c r="B11" i="12"/>
  <c r="B3" i="12"/>
  <c r="B2" i="12"/>
  <c r="A2" i="10" a="1"/>
  <c r="A2" i="10" s="1"/>
  <c r="F2" i="10" s="1"/>
  <c r="D4" i="10" a="1"/>
  <c r="D4" i="10" s="1"/>
  <c r="D7" i="10" a="1"/>
  <c r="D7" i="10" s="1"/>
  <c r="D8" i="10" a="1"/>
  <c r="D8" i="10" s="1"/>
  <c r="D10" i="10" a="1"/>
  <c r="D10" i="10" s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2" i="8"/>
  <c r="C2" i="8" a="1"/>
  <c r="C2" i="8" s="1"/>
  <c r="B2" i="8" s="1"/>
  <c r="F3" i="10" l="1"/>
  <c r="C8" i="10"/>
  <c r="E8" i="10" s="1"/>
  <c r="C3" i="10"/>
  <c r="C10" i="10"/>
  <c r="E10" i="10" s="1"/>
  <c r="C9" i="10"/>
  <c r="C7" i="10"/>
  <c r="E7" i="10" s="1"/>
  <c r="I7" i="10" s="1"/>
  <c r="J7" i="10" s="1"/>
  <c r="F10" i="10"/>
  <c r="C6" i="10"/>
  <c r="F9" i="10"/>
  <c r="C5" i="10"/>
  <c r="F8" i="10"/>
  <c r="C4" i="10"/>
  <c r="F7" i="10"/>
  <c r="F6" i="10"/>
  <c r="C2" i="10"/>
  <c r="F5" i="10"/>
  <c r="F4" i="10"/>
  <c r="D3" i="10" a="1"/>
  <c r="D3" i="10" s="1"/>
  <c r="D2" i="10" a="1"/>
  <c r="D2" i="10" s="1"/>
  <c r="D9" i="10" a="1"/>
  <c r="D9" i="10" s="1"/>
  <c r="D6" i="10" a="1"/>
  <c r="D6" i="10" s="1"/>
  <c r="D5" i="10" a="1"/>
  <c r="D5" i="10" s="1"/>
  <c r="N2" i="8" a="1"/>
  <c r="N2" i="8" s="1"/>
  <c r="B29" i="8"/>
  <c r="B38" i="8"/>
  <c r="B28" i="8"/>
  <c r="B27" i="8"/>
  <c r="B26" i="8"/>
  <c r="B53" i="8"/>
  <c r="B17" i="8"/>
  <c r="B52" i="8"/>
  <c r="B16" i="8"/>
  <c r="B51" i="8"/>
  <c r="B15" i="8"/>
  <c r="B50" i="8"/>
  <c r="B14" i="8"/>
  <c r="B41" i="8"/>
  <c r="B5" i="8"/>
  <c r="B40" i="8"/>
  <c r="B4" i="8"/>
  <c r="B39" i="8"/>
  <c r="B3" i="8"/>
  <c r="B49" i="8"/>
  <c r="B37" i="8"/>
  <c r="B25" i="8"/>
  <c r="B13" i="8"/>
  <c r="B48" i="8"/>
  <c r="B36" i="8"/>
  <c r="B24" i="8"/>
  <c r="B12" i="8"/>
  <c r="B47" i="8"/>
  <c r="B35" i="8"/>
  <c r="B23" i="8"/>
  <c r="B11" i="8"/>
  <c r="B46" i="8"/>
  <c r="B34" i="8"/>
  <c r="B22" i="8"/>
  <c r="B10" i="8"/>
  <c r="B45" i="8"/>
  <c r="B33" i="8"/>
  <c r="B21" i="8"/>
  <c r="B9" i="8"/>
  <c r="B44" i="8"/>
  <c r="B32" i="8"/>
  <c r="B20" i="8"/>
  <c r="B8" i="8"/>
  <c r="B43" i="8"/>
  <c r="B31" i="8"/>
  <c r="B19" i="8"/>
  <c r="B7" i="8"/>
  <c r="B42" i="8"/>
  <c r="B30" i="8"/>
  <c r="B18" i="8"/>
  <c r="B6" i="8"/>
  <c r="K7" i="10" l="1"/>
  <c r="E6" i="10"/>
  <c r="I6" i="10" s="1"/>
  <c r="J6" i="10" s="1"/>
  <c r="K6" i="10" s="1"/>
  <c r="E5" i="10"/>
  <c r="I5" i="10" s="1"/>
  <c r="J5" i="10" s="1"/>
  <c r="K5" i="10" s="1"/>
  <c r="I10" i="10"/>
  <c r="J10" i="10" s="1"/>
  <c r="K10" i="10" s="1"/>
  <c r="E2" i="10"/>
  <c r="I2" i="10" s="1"/>
  <c r="J2" i="10" s="1"/>
  <c r="K2" i="10" s="1"/>
  <c r="B10" i="12" s="1"/>
  <c r="E3" i="10"/>
  <c r="I3" i="10" s="1"/>
  <c r="J3" i="10" s="1"/>
  <c r="K3" i="10" s="1"/>
  <c r="I8" i="10"/>
  <c r="J8" i="10" s="1"/>
  <c r="K8" i="10" s="1"/>
  <c r="E9" i="10"/>
  <c r="E4" i="10"/>
  <c r="I4" i="10" s="1"/>
  <c r="J4" i="10" s="1"/>
  <c r="K4" i="10" s="1"/>
  <c r="G10" i="10"/>
  <c r="G7" i="10"/>
  <c r="G8" i="10"/>
  <c r="M2" i="8" a="1"/>
  <c r="G4" i="10" l="1"/>
  <c r="I9" i="10"/>
  <c r="J9" i="10" s="1"/>
  <c r="K9" i="10" s="1"/>
  <c r="B6" i="12" s="1"/>
  <c r="G2" i="10"/>
  <c r="G9" i="10"/>
  <c r="G6" i="10"/>
  <c r="G5" i="10"/>
  <c r="G3" i="10"/>
  <c r="M2" i="8"/>
  <c r="O15" i="8"/>
  <c r="O39" i="8"/>
  <c r="O51" i="8"/>
  <c r="O4" i="8"/>
  <c r="O16" i="8"/>
  <c r="O28" i="8"/>
  <c r="O40" i="8"/>
  <c r="O52" i="8"/>
  <c r="O5" i="8"/>
  <c r="O17" i="8"/>
  <c r="O29" i="8"/>
  <c r="O53" i="8"/>
  <c r="O6" i="8"/>
  <c r="O18" i="8"/>
  <c r="O30" i="8"/>
  <c r="O42" i="8"/>
  <c r="O7" i="8"/>
  <c r="O19" i="8"/>
  <c r="O31" i="8"/>
  <c r="O43" i="8"/>
  <c r="O8" i="8"/>
  <c r="O32" i="8"/>
  <c r="O44" i="8"/>
  <c r="O9" i="8"/>
  <c r="O45" i="8"/>
  <c r="O10" i="8"/>
  <c r="O46" i="8"/>
  <c r="O11" i="8"/>
  <c r="O23" i="8"/>
  <c r="O47" i="8"/>
  <c r="O24" i="8"/>
  <c r="O13" i="8"/>
  <c r="O14" i="8"/>
  <c r="O25" i="8"/>
  <c r="O26" i="8"/>
  <c r="O37" i="8"/>
  <c r="O49" i="8"/>
  <c r="O50" i="8"/>
  <c r="B7" i="12" l="1"/>
  <c r="B5" i="12"/>
  <c r="B4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5EE042-A36D-4380-91FC-40F9793980A3}" keepAlive="1" name="Query - Sales_Data" description="Connection to the 'Sales_Data' query in the workbook." type="5" refreshedVersion="8" background="1" saveData="1">
    <dbPr connection="Provider=Microsoft.Mashup.OleDb.1;Data Source=$Workbook$;Location=Sales_Data;Extended Properties=&quot;&quot;" command="SELECT * FROM [Sales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<sst xmlns="http://schemas.openxmlformats.org/spreadsheetml/2006/main" count="1503" uniqueCount="58">
  <si>
    <t>Date</t>
  </si>
  <si>
    <t>Store</t>
  </si>
  <si>
    <t>Product Category</t>
  </si>
  <si>
    <t>SKU</t>
  </si>
  <si>
    <t>Units Sold</t>
  </si>
  <si>
    <t>Stock Left</t>
  </si>
  <si>
    <t>Price</t>
  </si>
  <si>
    <t>Revenue</t>
  </si>
  <si>
    <t>Store A</t>
  </si>
  <si>
    <t>Store B</t>
  </si>
  <si>
    <t>Store C</t>
  </si>
  <si>
    <t>T-Shirts</t>
  </si>
  <si>
    <t>Hoodies</t>
  </si>
  <si>
    <t>Jackets</t>
  </si>
  <si>
    <t>TSH001</t>
  </si>
  <si>
    <t>HOD002</t>
  </si>
  <si>
    <t>JCK003</t>
  </si>
  <si>
    <t>Row Labels</t>
  </si>
  <si>
    <t>Grand Total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</si>
  <si>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</si>
  <si>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</si>
  <si>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</si>
  <si>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</si>
  <si>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</si>
  <si>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</si>
  <si>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</si>
  <si>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</si>
  <si>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</si>
  <si>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</si>
  <si>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</si>
  <si>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</si>
  <si>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</si>
  <si>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Units Sold</t>
  </si>
  <si>
    <t>Total Sum of Units Sold</t>
  </si>
  <si>
    <t>Total Sum of Stock Left</t>
  </si>
  <si>
    <t>Sum of Stock Left</t>
  </si>
  <si>
    <t>WEEK</t>
  </si>
  <si>
    <t>START OF WEEK</t>
  </si>
  <si>
    <t>UNITS</t>
  </si>
  <si>
    <t>Total Units Sold</t>
  </si>
  <si>
    <t>Weeks Count</t>
  </si>
  <si>
    <t>Avg Daily Sales</t>
  </si>
  <si>
    <t>Stock Cover Days</t>
  </si>
  <si>
    <t>Lead Time</t>
  </si>
  <si>
    <t>Safety Stock</t>
  </si>
  <si>
    <t>ROP(Reorder Point)</t>
  </si>
  <si>
    <t>SOQ(Suggested Order Qty)</t>
  </si>
  <si>
    <t>KPI</t>
  </si>
  <si>
    <t>Value</t>
  </si>
  <si>
    <t>Total Revenue</t>
  </si>
  <si>
    <t>Avg Stock Cover Days</t>
  </si>
  <si>
    <t>Orders Needed</t>
  </si>
  <si>
    <t>Min Stock Cover Days</t>
  </si>
  <si>
    <t>% Stock Cover &lt; 7 Days</t>
  </si>
  <si>
    <t>p</t>
  </si>
  <si>
    <t xml:space="preserve">Hoodies	</t>
  </si>
  <si>
    <t xml:space="preserve">Jackets	</t>
  </si>
  <si>
    <t>Suggested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</si>
</sst>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;@"/>
    <numFmt numFmtId="172" formatCode="0.000"/>
    <numFmt numFmtId="173" formatCode="0.0"/>
    <numFmt numFmtId="183" formatCode="_ * #,##0.00_)\ [$€-1]_ ;_ * \(#,##0.00\)\ [$€-1]_ ;_ * &quot;-&quot;??_)\ [$€-1]_ ;_ @_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72" fontId="0" fillId="0" borderId="0" xfId="0" applyNumberFormat="1"/>
    <xf numFmtId="0" fontId="0" fillId="0" borderId="1" xfId="0" applyBorder="1"/>
    <xf numFmtId="0" fontId="0" fillId="0" borderId="3" xfId="0" applyBorder="1"/>
    <xf numFmtId="1" fontId="0" fillId="0" borderId="2" xfId="0" applyNumberFormat="1" applyBorder="1"/>
    <xf numFmtId="1" fontId="0" fillId="0" borderId="4" xfId="0" applyNumberFormat="1" applyBorder="1"/>
    <xf numFmtId="0" fontId="0" fillId="0" borderId="0" xfId="0" applyBorder="1"/>
    <xf numFmtId="1" fontId="0" fillId="0" borderId="0" xfId="0" applyNumberForma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2" fillId="4" borderId="0" xfId="0" applyFont="1" applyFill="1" applyBorder="1"/>
    <xf numFmtId="1" fontId="3" fillId="0" borderId="0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173" fontId="3" fillId="0" borderId="0" xfId="0" applyNumberFormat="1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172" fontId="0" fillId="0" borderId="0" xfId="0" applyNumberFormat="1" applyBorder="1"/>
    <xf numFmtId="1" fontId="0" fillId="0" borderId="5" xfId="0" applyNumberFormat="1" applyBorder="1"/>
    <xf numFmtId="2" fontId="0" fillId="0" borderId="5" xfId="0" applyNumberFormat="1" applyBorder="1"/>
    <xf numFmtId="172" fontId="0" fillId="0" borderId="5" xfId="0" applyNumberFormat="1" applyBorder="1"/>
    <xf numFmtId="0" fontId="0" fillId="3" borderId="6" xfId="0" applyFill="1" applyBorder="1"/>
    <xf numFmtId="0" fontId="0" fillId="3" borderId="7" xfId="0" applyFill="1" applyBorder="1"/>
    <xf numFmtId="172" fontId="0" fillId="3" borderId="7" xfId="0" applyNumberFormat="1" applyFill="1" applyBorder="1"/>
    <xf numFmtId="1" fontId="0" fillId="3" borderId="7" xfId="0" applyNumberFormat="1" applyFill="1" applyBorder="1"/>
    <xf numFmtId="0" fontId="0" fillId="3" borderId="8" xfId="0" applyFill="1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0" xfId="0" applyFill="1"/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9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Suggested Order Quantity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Dashboard!$B$9</c:f>
              <c:strCache>
                <c:ptCount val="1"/>
                <c:pt idx="0">
                  <c:v>Suggested Order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Dashboard!$A$10:$A$12</c:f>
              <c:strCache>
                <c:ptCount val="3"/>
                <c:pt idx="0">
                  <c:v>T-Shirts</c:v>
                </c:pt>
                <c:pt idx="1">
                  <c:v>Hoodies	</c:v>
                </c:pt>
                <c:pt idx="2">
                  <c:v>Jackets	</c:v>
                </c:pt>
              </c:strCache>
            </c:strRef>
          </c:cat>
          <c:val>
            <c:numRef>
              <c:f>Dashboard!$B$10:$B$12</c:f>
              <c:numCache>
                <c:formatCode>0</c:formatCode>
                <c:ptCount val="3"/>
                <c:pt idx="0">
                  <c:v>1.5384615384615401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2-4DC1-8AAE-429BDFF964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6021616"/>
        <c:axId val="166022096"/>
      </c:barChart>
      <c:catAx>
        <c:axId val="16602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22096"/>
        <c:crosses val="autoZero"/>
        <c:auto val="1"/>
        <c:lblAlgn val="ctr"/>
        <c:lblOffset val="100"/>
        <c:noMultiLvlLbl val="0"/>
      </c:catAx>
      <c:valAx>
        <c:axId val="166022096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602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Weekly Sales Trend - 2023</a:t>
            </a:r>
          </a:p>
        </c:rich>
      </c:tx>
      <c:layout>
        <c:manualLayout>
          <c:xMode val="edge"/>
          <c:yMode val="edge"/>
          <c:x val="0.36878612552816081"/>
          <c:y val="2.8092971064505073E-2"/>
        </c:manualLayout>
      </c:layout>
      <c:overlay val="0"/>
      <c:spPr>
        <a:solidFill>
          <a:schemeClr val="lt1"/>
        </a:solidFill>
        <a:ln w="25400" cap="flat" cmpd="sng" algn="ctr">
          <a:solidFill>
            <a:schemeClr val="bg1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158959252164539E-2"/>
          <c:y val="0.10661154056796043"/>
          <c:w val="0.95636204991498075"/>
          <c:h val="0.8117771669456994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126-4CBC-A01A-D47CB5DAFFB9}"/>
                </c:ext>
              </c:extLst>
            </c:dLbl>
            <c:dLbl>
              <c:idx val="1"/>
              <c:layout>
                <c:manualLayout>
                  <c:x val="1.1821364782713738E-2"/>
                  <c:y val="-1.64506382979726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26-4CBC-A01A-D47CB5DAFFB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126-4CBC-A01A-D47CB5DAFFB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126-4CBC-A01A-D47CB5DAFFB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26-4CBC-A01A-D47CB5DAFFB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126-4CBC-A01A-D47CB5DAFFB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126-4CBC-A01A-D47CB5DAFFB9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126-4CBC-A01A-D47CB5DAFFB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126-4CBC-A01A-D47CB5DAFFB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126-4CBC-A01A-D47CB5DAFFB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126-4CBC-A01A-D47CB5DAFFB9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126-4CBC-A01A-D47CB5DAFFB9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126-4CBC-A01A-D47CB5DAFFB9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126-4CBC-A01A-D47CB5DAFFB9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126-4CBC-A01A-D47CB5DAFFB9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126-4CBC-A01A-D47CB5DAFFB9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126-4CBC-A01A-D47CB5DAFFB9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126-4CBC-A01A-D47CB5DAFFB9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126-4CBC-A01A-D47CB5DAFFB9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126-4CBC-A01A-D47CB5DAFFB9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126-4CBC-A01A-D47CB5DAFFB9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126-4CBC-A01A-D47CB5DAFFB9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126-4CBC-A01A-D47CB5DAFFB9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126-4CBC-A01A-D47CB5DAFFB9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126-4CBC-A01A-D47CB5DAFFB9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126-4CBC-A01A-D47CB5DAFFB9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126-4CBC-A01A-D47CB5DAFFB9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126-4CBC-A01A-D47CB5DAFFB9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126-4CBC-A01A-D47CB5DAFFB9}"/>
                </c:ext>
              </c:extLst>
            </c:dLbl>
            <c:dLbl>
              <c:idx val="29"/>
              <c:layout>
                <c:manualLayout>
                  <c:x val="-1.4834011763349928E-2"/>
                  <c:y val="-4.6401624805642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126-4CBC-A01A-D47CB5DAFFB9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126-4CBC-A01A-D47CB5DAFFB9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9126-4CBC-A01A-D47CB5DAFFB9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9126-4CBC-A01A-D47CB5DAFFB9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9126-4CBC-A01A-D47CB5DAFFB9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9126-4CBC-A01A-D47CB5DAFFB9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9126-4CBC-A01A-D47CB5DAFFB9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9126-4CBC-A01A-D47CB5DAFFB9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9126-4CBC-A01A-D47CB5DAFFB9}"/>
                </c:ext>
              </c:extLst>
            </c:dLbl>
            <c:dLbl>
              <c:idx val="38"/>
              <c:layout>
                <c:manualLayout>
                  <c:x val="-1.7650181766988102E-2"/>
                  <c:y val="4.64464333681345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9126-4CBC-A01A-D47CB5DAFFB9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9126-4CBC-A01A-D47CB5DAFFB9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9126-4CBC-A01A-D47CB5DAFFB9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9126-4CBC-A01A-D47CB5DAFFB9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9126-4CBC-A01A-D47CB5DAFFB9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9126-4CBC-A01A-D47CB5DAFFB9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9126-4CBC-A01A-D47CB5DAFFB9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9126-4CBC-A01A-D47CB5DAFFB9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9126-4CBC-A01A-D47CB5DAFFB9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9126-4CBC-A01A-D47CB5DAFFB9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9126-4CBC-A01A-D47CB5DAFFB9}"/>
                </c:ext>
              </c:extLst>
            </c:dLbl>
            <c:dLbl>
              <c:idx val="4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9126-4CBC-A01A-D47CB5DAFFB9}"/>
                </c:ext>
              </c:extLst>
            </c:dLbl>
            <c:dLbl>
              <c:idx val="5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9126-4CBC-A01A-D47CB5DAFFB9}"/>
                </c:ext>
              </c:extLst>
            </c:dLbl>
            <c:dLbl>
              <c:idx val="51"/>
              <c:layout>
                <c:manualLayout>
                  <c:x val="-1.5594006369257713E-2"/>
                  <c:y val="-7.33575126625460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9126-4CBC-A01A-D47CB5DAFFB9}"/>
                </c:ext>
              </c:extLst>
            </c:dLbl>
            <c:numFmt formatCode="#,##0" sourceLinked="0"/>
            <c:spPr>
              <a:solidFill>
                <a:srgbClr val="FF717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>
                    <a:lumMod val="75000"/>
                    <a:lumOff val="25000"/>
                  </a:schemeClr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cat>
            <c:numRef>
              <c:f>Forecast!$N$2:$N$1048576</c:f>
              <c:numCache>
                <c:formatCode>m/d/yyyy</c:formatCode>
                <c:ptCount val="1048575"/>
                <c:pt idx="0">
                  <c:v>44927</c:v>
                </c:pt>
                <c:pt idx="1">
                  <c:v>44934</c:v>
                </c:pt>
                <c:pt idx="2">
                  <c:v>44941</c:v>
                </c:pt>
                <c:pt idx="3">
                  <c:v>44948</c:v>
                </c:pt>
                <c:pt idx="4">
                  <c:v>44955</c:v>
                </c:pt>
                <c:pt idx="5">
                  <c:v>44962</c:v>
                </c:pt>
                <c:pt idx="6">
                  <c:v>44969</c:v>
                </c:pt>
                <c:pt idx="7">
                  <c:v>44976</c:v>
                </c:pt>
                <c:pt idx="8">
                  <c:v>44983</c:v>
                </c:pt>
                <c:pt idx="9">
                  <c:v>44990</c:v>
                </c:pt>
                <c:pt idx="10">
                  <c:v>44997</c:v>
                </c:pt>
                <c:pt idx="11">
                  <c:v>45004</c:v>
                </c:pt>
                <c:pt idx="12">
                  <c:v>45011</c:v>
                </c:pt>
                <c:pt idx="13">
                  <c:v>45018</c:v>
                </c:pt>
                <c:pt idx="14">
                  <c:v>45025</c:v>
                </c:pt>
                <c:pt idx="15">
                  <c:v>45032</c:v>
                </c:pt>
                <c:pt idx="16">
                  <c:v>45039</c:v>
                </c:pt>
                <c:pt idx="17">
                  <c:v>45046</c:v>
                </c:pt>
                <c:pt idx="18">
                  <c:v>45053</c:v>
                </c:pt>
                <c:pt idx="19">
                  <c:v>45060</c:v>
                </c:pt>
                <c:pt idx="20">
                  <c:v>45067</c:v>
                </c:pt>
                <c:pt idx="21">
                  <c:v>45074</c:v>
                </c:pt>
                <c:pt idx="22">
                  <c:v>45081</c:v>
                </c:pt>
                <c:pt idx="23">
                  <c:v>45088</c:v>
                </c:pt>
                <c:pt idx="24">
                  <c:v>45095</c:v>
                </c:pt>
                <c:pt idx="25">
                  <c:v>45102</c:v>
                </c:pt>
                <c:pt idx="26">
                  <c:v>45109</c:v>
                </c:pt>
                <c:pt idx="27">
                  <c:v>45116</c:v>
                </c:pt>
                <c:pt idx="28">
                  <c:v>45123</c:v>
                </c:pt>
                <c:pt idx="29">
                  <c:v>45130</c:v>
                </c:pt>
                <c:pt idx="30">
                  <c:v>45137</c:v>
                </c:pt>
                <c:pt idx="31">
                  <c:v>45144</c:v>
                </c:pt>
                <c:pt idx="32">
                  <c:v>45151</c:v>
                </c:pt>
                <c:pt idx="33">
                  <c:v>45158</c:v>
                </c:pt>
                <c:pt idx="34">
                  <c:v>45165</c:v>
                </c:pt>
                <c:pt idx="35">
                  <c:v>45172</c:v>
                </c:pt>
                <c:pt idx="36">
                  <c:v>45179</c:v>
                </c:pt>
                <c:pt idx="37">
                  <c:v>45186</c:v>
                </c:pt>
                <c:pt idx="38">
                  <c:v>45193</c:v>
                </c:pt>
                <c:pt idx="39">
                  <c:v>45200</c:v>
                </c:pt>
                <c:pt idx="40">
                  <c:v>45207</c:v>
                </c:pt>
                <c:pt idx="41">
                  <c:v>45214</c:v>
                </c:pt>
                <c:pt idx="42">
                  <c:v>45221</c:v>
                </c:pt>
                <c:pt idx="43">
                  <c:v>45228</c:v>
                </c:pt>
                <c:pt idx="44">
                  <c:v>45235</c:v>
                </c:pt>
                <c:pt idx="45">
                  <c:v>45242</c:v>
                </c:pt>
                <c:pt idx="46">
                  <c:v>45249</c:v>
                </c:pt>
                <c:pt idx="47">
                  <c:v>45256</c:v>
                </c:pt>
                <c:pt idx="48">
                  <c:v>45263</c:v>
                </c:pt>
                <c:pt idx="49">
                  <c:v>45270</c:v>
                </c:pt>
                <c:pt idx="50">
                  <c:v>45277</c:v>
                </c:pt>
                <c:pt idx="51">
                  <c:v>45284</c:v>
                </c:pt>
              </c:numCache>
            </c:numRef>
          </c:cat>
          <c:val>
            <c:numRef>
              <c:f>Forecast!$O$2:$O$1048576</c:f>
              <c:numCache>
                <c:formatCode>General</c:formatCode>
                <c:ptCount val="1048575"/>
                <c:pt idx="0">
                  <c:v>35</c:v>
                </c:pt>
                <c:pt idx="1">
                  <c:v>0</c:v>
                </c:pt>
                <c:pt idx="2">
                  <c:v>9</c:v>
                </c:pt>
                <c:pt idx="3">
                  <c:v>19</c:v>
                </c:pt>
                <c:pt idx="4">
                  <c:v>30</c:v>
                </c:pt>
                <c:pt idx="5">
                  <c:v>23</c:v>
                </c:pt>
                <c:pt idx="6">
                  <c:v>20</c:v>
                </c:pt>
                <c:pt idx="7">
                  <c:v>20</c:v>
                </c:pt>
                <c:pt idx="8">
                  <c:v>17</c:v>
                </c:pt>
                <c:pt idx="9">
                  <c:v>39</c:v>
                </c:pt>
                <c:pt idx="10">
                  <c:v>20</c:v>
                </c:pt>
                <c:pt idx="11">
                  <c:v>25</c:v>
                </c:pt>
                <c:pt idx="12">
                  <c:v>39</c:v>
                </c:pt>
                <c:pt idx="13">
                  <c:v>22</c:v>
                </c:pt>
                <c:pt idx="14">
                  <c:v>20</c:v>
                </c:pt>
                <c:pt idx="15">
                  <c:v>19</c:v>
                </c:pt>
                <c:pt idx="16">
                  <c:v>37</c:v>
                </c:pt>
                <c:pt idx="17">
                  <c:v>49</c:v>
                </c:pt>
                <c:pt idx="18">
                  <c:v>38</c:v>
                </c:pt>
                <c:pt idx="19">
                  <c:v>28</c:v>
                </c:pt>
                <c:pt idx="20">
                  <c:v>29</c:v>
                </c:pt>
                <c:pt idx="21">
                  <c:v>14</c:v>
                </c:pt>
                <c:pt idx="22">
                  <c:v>36</c:v>
                </c:pt>
                <c:pt idx="23">
                  <c:v>34</c:v>
                </c:pt>
                <c:pt idx="24">
                  <c:v>41</c:v>
                </c:pt>
                <c:pt idx="25">
                  <c:v>21</c:v>
                </c:pt>
                <c:pt idx="26">
                  <c:v>39</c:v>
                </c:pt>
                <c:pt idx="27">
                  <c:v>40</c:v>
                </c:pt>
                <c:pt idx="28">
                  <c:v>40</c:v>
                </c:pt>
                <c:pt idx="29">
                  <c:v>50</c:v>
                </c:pt>
                <c:pt idx="30">
                  <c:v>45</c:v>
                </c:pt>
                <c:pt idx="31">
                  <c:v>25</c:v>
                </c:pt>
                <c:pt idx="32">
                  <c:v>22</c:v>
                </c:pt>
                <c:pt idx="33">
                  <c:v>19</c:v>
                </c:pt>
                <c:pt idx="34">
                  <c:v>28</c:v>
                </c:pt>
                <c:pt idx="35">
                  <c:v>8</c:v>
                </c:pt>
                <c:pt idx="36">
                  <c:v>13</c:v>
                </c:pt>
                <c:pt idx="37">
                  <c:v>14</c:v>
                </c:pt>
                <c:pt idx="38">
                  <c:v>7</c:v>
                </c:pt>
                <c:pt idx="39">
                  <c:v>21</c:v>
                </c:pt>
                <c:pt idx="40">
                  <c:v>14</c:v>
                </c:pt>
                <c:pt idx="41">
                  <c:v>27</c:v>
                </c:pt>
                <c:pt idx="42">
                  <c:v>23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31</c:v>
                </c:pt>
                <c:pt idx="47">
                  <c:v>19</c:v>
                </c:pt>
                <c:pt idx="48">
                  <c:v>28</c:v>
                </c:pt>
                <c:pt idx="49">
                  <c:v>13</c:v>
                </c:pt>
                <c:pt idx="50">
                  <c:v>11</c:v>
                </c:pt>
                <c:pt idx="5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9126-4CBC-A01A-D47CB5DAFFB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89305439"/>
        <c:axId val="1989305919"/>
      </c:lineChart>
      <c:dateAx>
        <c:axId val="1989305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6472671115727388"/>
              <c:y val="0.96220969486183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305919"/>
        <c:crosses val="autoZero"/>
        <c:auto val="1"/>
        <c:lblOffset val="100"/>
        <c:baseTimeUnit val="days"/>
      </c:dateAx>
      <c:valAx>
        <c:axId val="198930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</a:t>
                </a:r>
              </a:p>
            </c:rich>
          </c:tx>
          <c:layout>
            <c:manualLayout>
              <c:xMode val="edge"/>
              <c:yMode val="edge"/>
              <c:x val="0"/>
              <c:y val="0.40659177648329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30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170333</xdr:rowOff>
    </xdr:from>
    <xdr:to>
      <xdr:col>2</xdr:col>
      <xdr:colOff>0</xdr:colOff>
      <xdr:row>24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4E4D38-8DB9-5BAD-F58A-209B95C47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242047</xdr:colOff>
      <xdr:row>0</xdr:row>
      <xdr:rowOff>0</xdr:rowOff>
    </xdr:from>
    <xdr:to>
      <xdr:col>16</xdr:col>
      <xdr:colOff>0</xdr:colOff>
      <xdr:row>24</xdr:row>
      <xdr:rowOff>161364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2F90EA-A450-4403-844D-E54AF9CC8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Μαρσια Αναγνωστου" refreshedDate="45830.783328124999" createdVersion="8" refreshedVersion="8" minRefreshableVersion="3" recordCount="468" xr:uid="{348599F1-689A-4964-9046-AF8CC1B9AA18}">
  <cacheSource type="worksheet">
    <worksheetSource name="Sales_Data"/>
  </cacheSource>
  <cacheFields count="10">
    <cacheField name="Date" numFmtId="14">
      <sharedItems containsSemiMixedTypes="0" containsNonDate="0" containsDate="1" containsString="0" minDate="2023-01-01T00:00:00" maxDate="2023-12-25T00:00:00" count="52">
        <d v="2023-01-01T00:00:00"/>
        <d v="2023-01-08T00:00:00"/>
        <d v="2023-01-15T00:00:00"/>
        <d v="2023-01-22T00:00:00"/>
        <d v="2023-01-29T00:00:00"/>
        <d v="2023-02-05T00:00:00"/>
        <d v="2023-02-12T00:00:00"/>
        <d v="2023-02-19T00:00:00"/>
        <d v="2023-02-26T00:00:00"/>
        <d v="2023-03-05T00:00:00"/>
        <d v="2023-03-12T00:00:00"/>
        <d v="2023-03-19T00:00:00"/>
        <d v="2023-03-26T00:00:00"/>
        <d v="2023-04-02T00:00:00"/>
        <d v="2023-04-09T00:00:00"/>
        <d v="2023-04-16T00:00:00"/>
        <d v="2023-04-23T00:00:00"/>
        <d v="2023-04-30T00:00:00"/>
        <d v="2023-05-07T00:00:00"/>
        <d v="2023-05-14T00:00:00"/>
        <d v="2023-05-21T00:00:00"/>
        <d v="2023-05-28T00:00:00"/>
        <d v="2023-06-04T00:00:00"/>
        <d v="2023-06-11T00:00:00"/>
        <d v="2023-06-18T00:00:00"/>
        <d v="2023-06-25T00:00:00"/>
        <d v="2023-07-02T00:00:00"/>
        <d v="2023-07-09T00:00:00"/>
        <d v="2023-07-16T00:00:00"/>
        <d v="2023-07-23T00:00:00"/>
        <d v="2023-07-30T00:00:00"/>
        <d v="2023-08-06T00:00:00"/>
        <d v="2023-08-13T00:00:00"/>
        <d v="2023-08-20T00:00:00"/>
        <d v="2023-08-27T00:00:00"/>
        <d v="2023-09-03T00:00:00"/>
        <d v="2023-09-10T00:00:00"/>
        <d v="2023-09-17T00:00:00"/>
        <d v="2023-09-24T00:00:00"/>
        <d v="2023-10-01T00:00:00"/>
        <d v="2023-10-08T00:00:00"/>
        <d v="2023-10-15T00:00:00"/>
        <d v="2023-10-22T00:00:00"/>
        <d v="2023-10-29T00:00:00"/>
        <d v="2023-11-05T00:00:00"/>
        <d v="2023-11-12T00:00:00"/>
        <d v="2023-11-19T00:00:00"/>
        <d v="2023-11-26T00:00:00"/>
        <d v="2023-12-03T00:00:00"/>
        <d v="2023-12-10T00:00:00"/>
        <d v="2023-12-17T00:00:00"/>
        <d v="2023-12-24T00:00:00"/>
      </sharedItems>
      <fieldGroup par="9"/>
    </cacheField>
    <cacheField name="Store" numFmtId="0">
      <sharedItems count="3">
        <s v="Store A"/>
        <s v="Store B"/>
        <s v="Store C"/>
      </sharedItems>
    </cacheField>
    <cacheField name="Product Category" numFmtId="0">
      <sharedItems count="3">
        <s v="T-Shirts"/>
        <s v="Hoodies"/>
        <s v="Jackets"/>
      </sharedItems>
    </cacheField>
    <cacheField name="SKU" numFmtId="0">
      <sharedItems/>
    </cacheField>
    <cacheField name="Units Sold" numFmtId="0">
      <sharedItems containsSemiMixedTypes="0" containsString="0" containsNumber="1" containsInteger="1" minValue="5" maxValue="50"/>
    </cacheField>
    <cacheField name="Stock Left" numFmtId="0">
      <sharedItems containsSemiMixedTypes="0" containsString="0" containsNumber="1" containsInteger="1" minValue="10" maxValue="100"/>
    </cacheField>
    <cacheField name="Price" numFmtId="0">
      <sharedItems containsSemiMixedTypes="0" containsString="0" containsNumber="1" minValue="15.11" maxValue="79.959999999999994"/>
    </cacheField>
    <cacheField name="Revenue" numFmtId="0">
      <sharedItems containsSemiMixedTypes="0" containsString="0" containsNumber="1" minValue="95.82" maxValue="3612.28"/>
    </cacheField>
    <cacheField name="Days (Date)" numFmtId="0" databaseField="0">
      <fieldGroup base="0">
        <rangePr groupBy="days" startDate="2023-01-01T00:00:00" endDate="2023-12-25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5/2023"/>
        </groupItems>
      </fieldGroup>
    </cacheField>
    <cacheField name="Months (Date)" numFmtId="0" databaseField="0">
      <fieldGroup base="0">
        <rangePr groupBy="months" startDate="2023-01-01T00:00:00" endDate="2023-12-25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5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x v="0"/>
    <x v="0"/>
    <x v="0"/>
    <s v="TSH001"/>
    <n v="45"/>
    <n v="24"/>
    <n v="16.63"/>
    <n v="748.35"/>
  </r>
  <r>
    <x v="0"/>
    <x v="0"/>
    <x v="1"/>
    <s v="HOD002"/>
    <n v="22"/>
    <n v="41"/>
    <n v="29.51"/>
    <n v="649.22"/>
  </r>
  <r>
    <x v="0"/>
    <x v="0"/>
    <x v="2"/>
    <s v="JCK003"/>
    <n v="11"/>
    <n v="96"/>
    <n v="63.14"/>
    <n v="694.54"/>
  </r>
  <r>
    <x v="0"/>
    <x v="1"/>
    <x v="0"/>
    <s v="TSH001"/>
    <n v="39"/>
    <n v="21"/>
    <n v="53.38"/>
    <n v="2081.8200000000002"/>
  </r>
  <r>
    <x v="0"/>
    <x v="1"/>
    <x v="1"/>
    <s v="HOD002"/>
    <n v="7"/>
    <n v="13"/>
    <n v="21.09"/>
    <n v="147.63"/>
  </r>
  <r>
    <x v="0"/>
    <x v="1"/>
    <x v="2"/>
    <s v="JCK003"/>
    <n v="19"/>
    <n v="74"/>
    <n v="54.13"/>
    <n v="1028.47"/>
  </r>
  <r>
    <x v="0"/>
    <x v="2"/>
    <x v="0"/>
    <s v="TSH001"/>
    <n v="40"/>
    <n v="35"/>
    <n v="61.54"/>
    <n v="2461.6"/>
  </r>
  <r>
    <x v="0"/>
    <x v="2"/>
    <x v="1"/>
    <s v="HOD002"/>
    <n v="49"/>
    <n v="79"/>
    <n v="42.27"/>
    <n v="2071.23"/>
  </r>
  <r>
    <x v="0"/>
    <x v="2"/>
    <x v="2"/>
    <s v="JCK003"/>
    <n v="33"/>
    <n v="85"/>
    <n v="33.08"/>
    <n v="1091.6400000000001"/>
  </r>
  <r>
    <x v="1"/>
    <x v="0"/>
    <x v="0"/>
    <s v="TSH001"/>
    <n v="5"/>
    <n v="30"/>
    <n v="60.38"/>
    <n v="301.89999999999998"/>
  </r>
  <r>
    <x v="1"/>
    <x v="0"/>
    <x v="1"/>
    <s v="HOD002"/>
    <n v="26"/>
    <n v="45"/>
    <n v="25.11"/>
    <n v="652.86"/>
  </r>
  <r>
    <x v="1"/>
    <x v="0"/>
    <x v="2"/>
    <s v="JCK003"/>
    <n v="26"/>
    <n v="23"/>
    <n v="21.03"/>
    <n v="546.78"/>
  </r>
  <r>
    <x v="1"/>
    <x v="1"/>
    <x v="0"/>
    <s v="TSH001"/>
    <n v="11"/>
    <n v="55"/>
    <n v="70.09"/>
    <n v="770.99"/>
  </r>
  <r>
    <x v="1"/>
    <x v="1"/>
    <x v="1"/>
    <s v="HOD002"/>
    <n v="43"/>
    <n v="43"/>
    <n v="67.459999999999994"/>
    <n v="2900.78"/>
  </r>
  <r>
    <x v="1"/>
    <x v="1"/>
    <x v="2"/>
    <s v="JCK003"/>
    <n v="34"/>
    <n v="78"/>
    <n v="23.11"/>
    <n v="785.74"/>
  </r>
  <r>
    <x v="1"/>
    <x v="2"/>
    <x v="0"/>
    <s v="TSH001"/>
    <n v="29"/>
    <n v="20"/>
    <n v="50.88"/>
    <n v="1475.52"/>
  </r>
  <r>
    <x v="1"/>
    <x v="2"/>
    <x v="1"/>
    <s v="HOD002"/>
    <n v="45"/>
    <n v="89"/>
    <n v="72.55"/>
    <n v="3264.75"/>
  </r>
  <r>
    <x v="1"/>
    <x v="2"/>
    <x v="2"/>
    <s v="JCK003"/>
    <n v="28"/>
    <n v="83"/>
    <n v="27.5"/>
    <n v="770"/>
  </r>
  <r>
    <x v="2"/>
    <x v="0"/>
    <x v="0"/>
    <s v="TSH001"/>
    <n v="9"/>
    <n v="15"/>
    <n v="57.98"/>
    <n v="521.82000000000005"/>
  </r>
  <r>
    <x v="2"/>
    <x v="0"/>
    <x v="1"/>
    <s v="HOD002"/>
    <n v="23"/>
    <n v="20"/>
    <n v="70.599999999999994"/>
    <n v="1623.8"/>
  </r>
  <r>
    <x v="2"/>
    <x v="0"/>
    <x v="2"/>
    <s v="JCK003"/>
    <n v="11"/>
    <n v="58"/>
    <n v="33.07"/>
    <n v="363.77"/>
  </r>
  <r>
    <x v="2"/>
    <x v="1"/>
    <x v="0"/>
    <s v="TSH001"/>
    <n v="45"/>
    <n v="56"/>
    <n v="25.57"/>
    <n v="1150.6500000000001"/>
  </r>
  <r>
    <x v="2"/>
    <x v="1"/>
    <x v="1"/>
    <s v="HOD002"/>
    <n v="27"/>
    <n v="36"/>
    <n v="58.56"/>
    <n v="1581.12"/>
  </r>
  <r>
    <x v="2"/>
    <x v="1"/>
    <x v="2"/>
    <s v="JCK003"/>
    <n v="49"/>
    <n v="97"/>
    <n v="57.12"/>
    <n v="2798.88"/>
  </r>
  <r>
    <x v="2"/>
    <x v="2"/>
    <x v="0"/>
    <s v="TSH001"/>
    <n v="43"/>
    <n v="91"/>
    <n v="26.12"/>
    <n v="1123.1600000000001"/>
  </r>
  <r>
    <x v="2"/>
    <x v="2"/>
    <x v="1"/>
    <s v="HOD002"/>
    <n v="20"/>
    <n v="30"/>
    <n v="45.05"/>
    <n v="901"/>
  </r>
  <r>
    <x v="2"/>
    <x v="2"/>
    <x v="2"/>
    <s v="JCK003"/>
    <n v="22"/>
    <n v="91"/>
    <n v="59.73"/>
    <n v="1314.06"/>
  </r>
  <r>
    <x v="3"/>
    <x v="0"/>
    <x v="0"/>
    <s v="TSH001"/>
    <n v="19"/>
    <n v="97"/>
    <n v="36.08"/>
    <n v="685.52"/>
  </r>
  <r>
    <x v="3"/>
    <x v="0"/>
    <x v="1"/>
    <s v="HOD002"/>
    <n v="8"/>
    <n v="39"/>
    <n v="68.42"/>
    <n v="547.36"/>
  </r>
  <r>
    <x v="3"/>
    <x v="0"/>
    <x v="2"/>
    <s v="JCK003"/>
    <n v="25"/>
    <n v="61"/>
    <n v="32.4"/>
    <n v="810"/>
  </r>
  <r>
    <x v="3"/>
    <x v="1"/>
    <x v="0"/>
    <s v="TSH001"/>
    <n v="18"/>
    <n v="82"/>
    <n v="71.959999999999994"/>
    <n v="1295.28"/>
  </r>
  <r>
    <x v="3"/>
    <x v="1"/>
    <x v="1"/>
    <s v="HOD002"/>
    <n v="25"/>
    <n v="37"/>
    <n v="57.6"/>
    <n v="1440"/>
  </r>
  <r>
    <x v="3"/>
    <x v="1"/>
    <x v="2"/>
    <s v="JCK003"/>
    <n v="30"/>
    <n v="92"/>
    <n v="44.83"/>
    <n v="1344.9"/>
  </r>
  <r>
    <x v="3"/>
    <x v="2"/>
    <x v="0"/>
    <s v="TSH001"/>
    <n v="21"/>
    <n v="27"/>
    <n v="31.03"/>
    <n v="651.63"/>
  </r>
  <r>
    <x v="3"/>
    <x v="2"/>
    <x v="1"/>
    <s v="HOD002"/>
    <n v="40"/>
    <n v="78"/>
    <n v="32.08"/>
    <n v="1283.2"/>
  </r>
  <r>
    <x v="3"/>
    <x v="2"/>
    <x v="2"/>
    <s v="JCK003"/>
    <n v="42"/>
    <n v="64"/>
    <n v="73.36"/>
    <n v="3081.12"/>
  </r>
  <r>
    <x v="4"/>
    <x v="0"/>
    <x v="0"/>
    <s v="TSH001"/>
    <n v="30"/>
    <n v="56"/>
    <n v="29.26"/>
    <n v="877.8"/>
  </r>
  <r>
    <x v="4"/>
    <x v="0"/>
    <x v="1"/>
    <s v="HOD002"/>
    <n v="13"/>
    <n v="75"/>
    <n v="47.08"/>
    <n v="612.04"/>
  </r>
  <r>
    <x v="4"/>
    <x v="0"/>
    <x v="2"/>
    <s v="JCK003"/>
    <n v="8"/>
    <n v="24"/>
    <n v="24.93"/>
    <n v="199.44"/>
  </r>
  <r>
    <x v="4"/>
    <x v="1"/>
    <x v="0"/>
    <s v="TSH001"/>
    <n v="15"/>
    <n v="97"/>
    <n v="42.44"/>
    <n v="636.6"/>
  </r>
  <r>
    <x v="4"/>
    <x v="1"/>
    <x v="1"/>
    <s v="HOD002"/>
    <n v="9"/>
    <n v="59"/>
    <n v="39.81"/>
    <n v="358.29"/>
  </r>
  <r>
    <x v="4"/>
    <x v="1"/>
    <x v="2"/>
    <s v="JCK003"/>
    <n v="34"/>
    <n v="77"/>
    <n v="31.34"/>
    <n v="1065.56"/>
  </r>
  <r>
    <x v="4"/>
    <x v="2"/>
    <x v="0"/>
    <s v="TSH001"/>
    <n v="40"/>
    <n v="11"/>
    <n v="59.22"/>
    <n v="2368.8000000000002"/>
  </r>
  <r>
    <x v="4"/>
    <x v="2"/>
    <x v="1"/>
    <s v="HOD002"/>
    <n v="12"/>
    <n v="97"/>
    <n v="72.510000000000005"/>
    <n v="870.12"/>
  </r>
  <r>
    <x v="4"/>
    <x v="2"/>
    <x v="2"/>
    <s v="JCK003"/>
    <n v="22"/>
    <n v="92"/>
    <n v="37.11"/>
    <n v="816.42"/>
  </r>
  <r>
    <x v="5"/>
    <x v="0"/>
    <x v="0"/>
    <s v="TSH001"/>
    <n v="23"/>
    <n v="65"/>
    <n v="25.28"/>
    <n v="581.44000000000005"/>
  </r>
  <r>
    <x v="5"/>
    <x v="0"/>
    <x v="1"/>
    <s v="HOD002"/>
    <n v="5"/>
    <n v="43"/>
    <n v="78.17"/>
    <n v="390.85"/>
  </r>
  <r>
    <x v="5"/>
    <x v="0"/>
    <x v="2"/>
    <s v="JCK003"/>
    <n v="16"/>
    <n v="74"/>
    <n v="74.319999999999993"/>
    <n v="1189.1199999999999"/>
  </r>
  <r>
    <x v="5"/>
    <x v="1"/>
    <x v="0"/>
    <s v="TSH001"/>
    <n v="45"/>
    <n v="48"/>
    <n v="69.709999999999994"/>
    <n v="3136.95"/>
  </r>
  <r>
    <x v="5"/>
    <x v="1"/>
    <x v="1"/>
    <s v="HOD002"/>
    <n v="37"/>
    <n v="87"/>
    <n v="27.93"/>
    <n v="1033.4100000000001"/>
  </r>
  <r>
    <x v="5"/>
    <x v="1"/>
    <x v="2"/>
    <s v="JCK003"/>
    <n v="28"/>
    <n v="30"/>
    <n v="50.06"/>
    <n v="1401.68"/>
  </r>
  <r>
    <x v="5"/>
    <x v="2"/>
    <x v="0"/>
    <s v="TSH001"/>
    <n v="38"/>
    <n v="10"/>
    <n v="53.93"/>
    <n v="2049.34"/>
  </r>
  <r>
    <x v="5"/>
    <x v="2"/>
    <x v="1"/>
    <s v="HOD002"/>
    <n v="36"/>
    <n v="12"/>
    <n v="22.27"/>
    <n v="801.72"/>
  </r>
  <r>
    <x v="5"/>
    <x v="2"/>
    <x v="2"/>
    <s v="JCK003"/>
    <n v="28"/>
    <n v="49"/>
    <n v="30.56"/>
    <n v="855.68"/>
  </r>
  <r>
    <x v="6"/>
    <x v="0"/>
    <x v="0"/>
    <s v="TSH001"/>
    <n v="20"/>
    <n v="82"/>
    <n v="76.55"/>
    <n v="1531"/>
  </r>
  <r>
    <x v="6"/>
    <x v="0"/>
    <x v="1"/>
    <s v="HOD002"/>
    <n v="10"/>
    <n v="72"/>
    <n v="68.040000000000006"/>
    <n v="680.4"/>
  </r>
  <r>
    <x v="6"/>
    <x v="0"/>
    <x v="2"/>
    <s v="JCK003"/>
    <n v="39"/>
    <n v="26"/>
    <n v="23.35"/>
    <n v="910.65"/>
  </r>
  <r>
    <x v="6"/>
    <x v="1"/>
    <x v="0"/>
    <s v="TSH001"/>
    <n v="35"/>
    <n v="80"/>
    <n v="25.73"/>
    <n v="900.55"/>
  </r>
  <r>
    <x v="6"/>
    <x v="1"/>
    <x v="1"/>
    <s v="HOD002"/>
    <n v="38"/>
    <n v="87"/>
    <n v="42.5"/>
    <n v="1615"/>
  </r>
  <r>
    <x v="6"/>
    <x v="1"/>
    <x v="2"/>
    <s v="JCK003"/>
    <n v="18"/>
    <n v="79"/>
    <n v="64.09"/>
    <n v="1153.6199999999999"/>
  </r>
  <r>
    <x v="6"/>
    <x v="2"/>
    <x v="0"/>
    <s v="TSH001"/>
    <n v="49"/>
    <n v="35"/>
    <n v="61.34"/>
    <n v="3005.66"/>
  </r>
  <r>
    <x v="6"/>
    <x v="2"/>
    <x v="1"/>
    <s v="HOD002"/>
    <n v="30"/>
    <n v="95"/>
    <n v="57.24"/>
    <n v="1717.2"/>
  </r>
  <r>
    <x v="6"/>
    <x v="2"/>
    <x v="2"/>
    <s v="JCK003"/>
    <n v="33"/>
    <n v="76"/>
    <n v="44.35"/>
    <n v="1463.55"/>
  </r>
  <r>
    <x v="7"/>
    <x v="0"/>
    <x v="0"/>
    <s v="TSH001"/>
    <n v="20"/>
    <n v="38"/>
    <n v="19.16"/>
    <n v="383.2"/>
  </r>
  <r>
    <x v="7"/>
    <x v="0"/>
    <x v="1"/>
    <s v="HOD002"/>
    <n v="6"/>
    <n v="85"/>
    <n v="51"/>
    <n v="306"/>
  </r>
  <r>
    <x v="7"/>
    <x v="0"/>
    <x v="2"/>
    <s v="JCK003"/>
    <n v="42"/>
    <n v="38"/>
    <n v="15.47"/>
    <n v="649.74"/>
  </r>
  <r>
    <x v="7"/>
    <x v="1"/>
    <x v="0"/>
    <s v="TSH001"/>
    <n v="50"/>
    <n v="90"/>
    <n v="18.829999999999998"/>
    <n v="941.5"/>
  </r>
  <r>
    <x v="7"/>
    <x v="1"/>
    <x v="1"/>
    <s v="HOD002"/>
    <n v="9"/>
    <n v="14"/>
    <n v="70.88"/>
    <n v="637.91999999999996"/>
  </r>
  <r>
    <x v="7"/>
    <x v="1"/>
    <x v="2"/>
    <s v="JCK003"/>
    <n v="9"/>
    <n v="75"/>
    <n v="30.47"/>
    <n v="274.23"/>
  </r>
  <r>
    <x v="7"/>
    <x v="2"/>
    <x v="0"/>
    <s v="TSH001"/>
    <n v="47"/>
    <n v="72"/>
    <n v="28.93"/>
    <n v="1359.71"/>
  </r>
  <r>
    <x v="7"/>
    <x v="2"/>
    <x v="1"/>
    <s v="HOD002"/>
    <n v="13"/>
    <n v="83"/>
    <n v="52.45"/>
    <n v="681.85"/>
  </r>
  <r>
    <x v="7"/>
    <x v="2"/>
    <x v="2"/>
    <s v="JCK003"/>
    <n v="20"/>
    <n v="70"/>
    <n v="67.489999999999995"/>
    <n v="1349.8"/>
  </r>
  <r>
    <x v="8"/>
    <x v="0"/>
    <x v="0"/>
    <s v="TSH001"/>
    <n v="17"/>
    <n v="22"/>
    <n v="21.3"/>
    <n v="362.1"/>
  </r>
  <r>
    <x v="8"/>
    <x v="0"/>
    <x v="1"/>
    <s v="HOD002"/>
    <n v="32"/>
    <n v="55"/>
    <n v="42.53"/>
    <n v="1360.96"/>
  </r>
  <r>
    <x v="8"/>
    <x v="0"/>
    <x v="2"/>
    <s v="JCK003"/>
    <n v="34"/>
    <n v="16"/>
    <n v="58.77"/>
    <n v="1998.18"/>
  </r>
  <r>
    <x v="8"/>
    <x v="1"/>
    <x v="0"/>
    <s v="TSH001"/>
    <n v="46"/>
    <n v="22"/>
    <n v="18.940000000000001"/>
    <n v="871.24"/>
  </r>
  <r>
    <x v="8"/>
    <x v="1"/>
    <x v="1"/>
    <s v="HOD002"/>
    <n v="26"/>
    <n v="23"/>
    <n v="31.16"/>
    <n v="810.16"/>
  </r>
  <r>
    <x v="8"/>
    <x v="1"/>
    <x v="2"/>
    <s v="JCK003"/>
    <n v="17"/>
    <n v="78"/>
    <n v="44.16"/>
    <n v="750.72"/>
  </r>
  <r>
    <x v="8"/>
    <x v="2"/>
    <x v="0"/>
    <s v="TSH001"/>
    <n v="32"/>
    <n v="33"/>
    <n v="33.11"/>
    <n v="1059.52"/>
  </r>
  <r>
    <x v="8"/>
    <x v="2"/>
    <x v="1"/>
    <s v="HOD002"/>
    <n v="20"/>
    <n v="19"/>
    <n v="43.8"/>
    <n v="876"/>
  </r>
  <r>
    <x v="8"/>
    <x v="2"/>
    <x v="2"/>
    <s v="JCK003"/>
    <n v="40"/>
    <n v="22"/>
    <n v="18.29"/>
    <n v="731.6"/>
  </r>
  <r>
    <x v="9"/>
    <x v="0"/>
    <x v="0"/>
    <s v="TSH001"/>
    <n v="39"/>
    <n v="11"/>
    <n v="77.98"/>
    <n v="3041.22"/>
  </r>
  <r>
    <x v="9"/>
    <x v="0"/>
    <x v="1"/>
    <s v="HOD002"/>
    <n v="20"/>
    <n v="31"/>
    <n v="41.42"/>
    <n v="828.4"/>
  </r>
  <r>
    <x v="9"/>
    <x v="0"/>
    <x v="2"/>
    <s v="JCK003"/>
    <n v="35"/>
    <n v="37"/>
    <n v="71.2"/>
    <n v="2492"/>
  </r>
  <r>
    <x v="9"/>
    <x v="1"/>
    <x v="0"/>
    <s v="TSH001"/>
    <n v="8"/>
    <n v="31"/>
    <n v="39.630000000000003"/>
    <n v="317.04000000000002"/>
  </r>
  <r>
    <x v="9"/>
    <x v="1"/>
    <x v="1"/>
    <s v="HOD002"/>
    <n v="29"/>
    <n v="43"/>
    <n v="75.22"/>
    <n v="2181.38"/>
  </r>
  <r>
    <x v="9"/>
    <x v="1"/>
    <x v="2"/>
    <s v="JCK003"/>
    <n v="34"/>
    <n v="46"/>
    <n v="42.5"/>
    <n v="1445"/>
  </r>
  <r>
    <x v="9"/>
    <x v="2"/>
    <x v="0"/>
    <s v="TSH001"/>
    <n v="40"/>
    <n v="94"/>
    <n v="61.7"/>
    <n v="2468"/>
  </r>
  <r>
    <x v="9"/>
    <x v="2"/>
    <x v="1"/>
    <s v="HOD002"/>
    <n v="14"/>
    <n v="34"/>
    <n v="34.29"/>
    <n v="480.06"/>
  </r>
  <r>
    <x v="9"/>
    <x v="2"/>
    <x v="2"/>
    <s v="JCK003"/>
    <n v="8"/>
    <n v="84"/>
    <n v="62.82"/>
    <n v="502.56"/>
  </r>
  <r>
    <x v="10"/>
    <x v="0"/>
    <x v="0"/>
    <s v="TSH001"/>
    <n v="8"/>
    <n v="50"/>
    <n v="18.72"/>
    <n v="149.76"/>
  </r>
  <r>
    <x v="10"/>
    <x v="0"/>
    <x v="1"/>
    <s v="HOD002"/>
    <n v="42"/>
    <n v="71"/>
    <n v="47.69"/>
    <n v="2002.98"/>
  </r>
  <r>
    <x v="10"/>
    <x v="0"/>
    <x v="2"/>
    <s v="JCK003"/>
    <n v="38"/>
    <n v="30"/>
    <n v="18.7"/>
    <n v="710.6"/>
  </r>
  <r>
    <x v="10"/>
    <x v="1"/>
    <x v="0"/>
    <s v="TSH001"/>
    <n v="37"/>
    <n v="20"/>
    <n v="70.34"/>
    <n v="2602.58"/>
  </r>
  <r>
    <x v="10"/>
    <x v="1"/>
    <x v="1"/>
    <s v="HOD002"/>
    <n v="9"/>
    <n v="86"/>
    <n v="19.420000000000002"/>
    <n v="174.78"/>
  </r>
  <r>
    <x v="10"/>
    <x v="1"/>
    <x v="2"/>
    <s v="JCK003"/>
    <n v="20"/>
    <n v="61"/>
    <n v="22.79"/>
    <n v="455.8"/>
  </r>
  <r>
    <x v="10"/>
    <x v="2"/>
    <x v="0"/>
    <s v="TSH001"/>
    <n v="41"/>
    <n v="41"/>
    <n v="52.63"/>
    <n v="2157.83"/>
  </r>
  <r>
    <x v="10"/>
    <x v="2"/>
    <x v="1"/>
    <s v="HOD002"/>
    <n v="7"/>
    <n v="89"/>
    <n v="20.329999999999998"/>
    <n v="142.31"/>
  </r>
  <r>
    <x v="10"/>
    <x v="2"/>
    <x v="2"/>
    <s v="JCK003"/>
    <n v="47"/>
    <n v="84"/>
    <n v="51.74"/>
    <n v="2431.7800000000002"/>
  </r>
  <r>
    <x v="11"/>
    <x v="0"/>
    <x v="0"/>
    <s v="TSH001"/>
    <n v="25"/>
    <n v="43"/>
    <n v="28.28"/>
    <n v="707"/>
  </r>
  <r>
    <x v="11"/>
    <x v="0"/>
    <x v="1"/>
    <s v="HOD002"/>
    <n v="50"/>
    <n v="50"/>
    <n v="30.51"/>
    <n v="1525.5"/>
  </r>
  <r>
    <x v="11"/>
    <x v="0"/>
    <x v="2"/>
    <s v="JCK003"/>
    <n v="30"/>
    <n v="26"/>
    <n v="58.66"/>
    <n v="1759.8"/>
  </r>
  <r>
    <x v="11"/>
    <x v="1"/>
    <x v="0"/>
    <s v="TSH001"/>
    <n v="24"/>
    <n v="68"/>
    <n v="35.549999999999997"/>
    <n v="853.2"/>
  </r>
  <r>
    <x v="11"/>
    <x v="1"/>
    <x v="1"/>
    <s v="HOD002"/>
    <n v="9"/>
    <n v="11"/>
    <n v="44.79"/>
    <n v="403.11"/>
  </r>
  <r>
    <x v="11"/>
    <x v="1"/>
    <x v="2"/>
    <s v="JCK003"/>
    <n v="41"/>
    <n v="22"/>
    <n v="19.760000000000002"/>
    <n v="810.16"/>
  </r>
  <r>
    <x v="11"/>
    <x v="2"/>
    <x v="0"/>
    <s v="TSH001"/>
    <n v="18"/>
    <n v="74"/>
    <n v="32.24"/>
    <n v="580.32000000000005"/>
  </r>
  <r>
    <x v="11"/>
    <x v="2"/>
    <x v="1"/>
    <s v="HOD002"/>
    <n v="27"/>
    <n v="18"/>
    <n v="72.150000000000006"/>
    <n v="1948.05"/>
  </r>
  <r>
    <x v="11"/>
    <x v="2"/>
    <x v="2"/>
    <s v="JCK003"/>
    <n v="28"/>
    <n v="46"/>
    <n v="25.25"/>
    <n v="707"/>
  </r>
  <r>
    <x v="12"/>
    <x v="0"/>
    <x v="0"/>
    <s v="TSH001"/>
    <n v="39"/>
    <n v="100"/>
    <n v="34.659999999999997"/>
    <n v="1351.74"/>
  </r>
  <r>
    <x v="12"/>
    <x v="0"/>
    <x v="1"/>
    <s v="HOD002"/>
    <n v="46"/>
    <n v="77"/>
    <n v="15.51"/>
    <n v="713.46"/>
  </r>
  <r>
    <x v="12"/>
    <x v="0"/>
    <x v="2"/>
    <s v="JCK003"/>
    <n v="40"/>
    <n v="48"/>
    <n v="75.56"/>
    <n v="3022.4"/>
  </r>
  <r>
    <x v="12"/>
    <x v="1"/>
    <x v="0"/>
    <s v="TSH001"/>
    <n v="11"/>
    <n v="27"/>
    <n v="32.19"/>
    <n v="354.09"/>
  </r>
  <r>
    <x v="12"/>
    <x v="1"/>
    <x v="1"/>
    <s v="HOD002"/>
    <n v="11"/>
    <n v="80"/>
    <n v="25.1"/>
    <n v="276.10000000000002"/>
  </r>
  <r>
    <x v="12"/>
    <x v="1"/>
    <x v="2"/>
    <s v="JCK003"/>
    <n v="23"/>
    <n v="87"/>
    <n v="28.69"/>
    <n v="659.87"/>
  </r>
  <r>
    <x v="12"/>
    <x v="2"/>
    <x v="0"/>
    <s v="TSH001"/>
    <n v="26"/>
    <n v="36"/>
    <n v="59.69"/>
    <n v="1551.94"/>
  </r>
  <r>
    <x v="12"/>
    <x v="2"/>
    <x v="1"/>
    <s v="HOD002"/>
    <n v="21"/>
    <n v="74"/>
    <n v="46.75"/>
    <n v="981.75"/>
  </r>
  <r>
    <x v="12"/>
    <x v="2"/>
    <x v="2"/>
    <s v="JCK003"/>
    <n v="8"/>
    <n v="21"/>
    <n v="56.23"/>
    <n v="449.84"/>
  </r>
  <r>
    <x v="13"/>
    <x v="0"/>
    <x v="0"/>
    <s v="TSH001"/>
    <n v="22"/>
    <n v="15"/>
    <n v="15.23"/>
    <n v="335.06"/>
  </r>
  <r>
    <x v="13"/>
    <x v="0"/>
    <x v="1"/>
    <s v="HOD002"/>
    <n v="13"/>
    <n v="91"/>
    <n v="78.69"/>
    <n v="1022.97"/>
  </r>
  <r>
    <x v="13"/>
    <x v="0"/>
    <x v="2"/>
    <s v="JCK003"/>
    <n v="15"/>
    <n v="66"/>
    <n v="50.86"/>
    <n v="762.9"/>
  </r>
  <r>
    <x v="13"/>
    <x v="1"/>
    <x v="0"/>
    <s v="TSH001"/>
    <n v="32"/>
    <n v="81"/>
    <n v="15.63"/>
    <n v="500.16"/>
  </r>
  <r>
    <x v="13"/>
    <x v="1"/>
    <x v="1"/>
    <s v="HOD002"/>
    <n v="9"/>
    <n v="98"/>
    <n v="73.760000000000005"/>
    <n v="663.84"/>
  </r>
  <r>
    <x v="13"/>
    <x v="1"/>
    <x v="2"/>
    <s v="JCK003"/>
    <n v="39"/>
    <n v="14"/>
    <n v="69.25"/>
    <n v="2700.75"/>
  </r>
  <r>
    <x v="13"/>
    <x v="2"/>
    <x v="0"/>
    <s v="TSH001"/>
    <n v="42"/>
    <n v="80"/>
    <n v="24.63"/>
    <n v="1034.46"/>
  </r>
  <r>
    <x v="13"/>
    <x v="2"/>
    <x v="1"/>
    <s v="HOD002"/>
    <n v="13"/>
    <n v="15"/>
    <n v="35.04"/>
    <n v="455.52"/>
  </r>
  <r>
    <x v="13"/>
    <x v="2"/>
    <x v="2"/>
    <s v="JCK003"/>
    <n v="7"/>
    <n v="55"/>
    <n v="28.65"/>
    <n v="200.55"/>
  </r>
  <r>
    <x v="14"/>
    <x v="0"/>
    <x v="0"/>
    <s v="TSH001"/>
    <n v="20"/>
    <n v="95"/>
    <n v="21.68"/>
    <n v="433.6"/>
  </r>
  <r>
    <x v="14"/>
    <x v="0"/>
    <x v="1"/>
    <s v="HOD002"/>
    <n v="40"/>
    <n v="62"/>
    <n v="78.3"/>
    <n v="3132"/>
  </r>
  <r>
    <x v="14"/>
    <x v="0"/>
    <x v="2"/>
    <s v="JCK003"/>
    <n v="14"/>
    <n v="40"/>
    <n v="71.2"/>
    <n v="996.8"/>
  </r>
  <r>
    <x v="14"/>
    <x v="1"/>
    <x v="0"/>
    <s v="TSH001"/>
    <n v="16"/>
    <n v="62"/>
    <n v="16.61"/>
    <n v="265.76"/>
  </r>
  <r>
    <x v="14"/>
    <x v="1"/>
    <x v="1"/>
    <s v="HOD002"/>
    <n v="26"/>
    <n v="62"/>
    <n v="67.150000000000006"/>
    <n v="1745.9"/>
  </r>
  <r>
    <x v="14"/>
    <x v="1"/>
    <x v="2"/>
    <s v="JCK003"/>
    <n v="20"/>
    <n v="44"/>
    <n v="25.35"/>
    <n v="507"/>
  </r>
  <r>
    <x v="14"/>
    <x v="2"/>
    <x v="0"/>
    <s v="TSH001"/>
    <n v="49"/>
    <n v="23"/>
    <n v="39.869999999999997"/>
    <n v="1953.63"/>
  </r>
  <r>
    <x v="14"/>
    <x v="2"/>
    <x v="1"/>
    <s v="HOD002"/>
    <n v="7"/>
    <n v="70"/>
    <n v="29.46"/>
    <n v="206.22"/>
  </r>
  <r>
    <x v="14"/>
    <x v="2"/>
    <x v="2"/>
    <s v="JCK003"/>
    <n v="34"/>
    <n v="54"/>
    <n v="34.840000000000003"/>
    <n v="1184.56"/>
  </r>
  <r>
    <x v="15"/>
    <x v="0"/>
    <x v="0"/>
    <s v="TSH001"/>
    <n v="19"/>
    <n v="38"/>
    <n v="16.54"/>
    <n v="314.26"/>
  </r>
  <r>
    <x v="15"/>
    <x v="0"/>
    <x v="1"/>
    <s v="HOD002"/>
    <n v="17"/>
    <n v="61"/>
    <n v="36.340000000000003"/>
    <n v="617.78"/>
  </r>
  <r>
    <x v="15"/>
    <x v="0"/>
    <x v="2"/>
    <s v="JCK003"/>
    <n v="9"/>
    <n v="45"/>
    <n v="37.82"/>
    <n v="340.38"/>
  </r>
  <r>
    <x v="15"/>
    <x v="1"/>
    <x v="0"/>
    <s v="TSH001"/>
    <n v="37"/>
    <n v="61"/>
    <n v="59.17"/>
    <n v="2189.29"/>
  </r>
  <r>
    <x v="15"/>
    <x v="1"/>
    <x v="1"/>
    <s v="HOD002"/>
    <n v="39"/>
    <n v="52"/>
    <n v="76.05"/>
    <n v="2965.95"/>
  </r>
  <r>
    <x v="15"/>
    <x v="1"/>
    <x v="2"/>
    <s v="JCK003"/>
    <n v="12"/>
    <n v="43"/>
    <n v="26.61"/>
    <n v="319.32"/>
  </r>
  <r>
    <x v="15"/>
    <x v="2"/>
    <x v="0"/>
    <s v="TSH001"/>
    <n v="21"/>
    <n v="14"/>
    <n v="22.05"/>
    <n v="463.05"/>
  </r>
  <r>
    <x v="15"/>
    <x v="2"/>
    <x v="1"/>
    <s v="HOD002"/>
    <n v="32"/>
    <n v="54"/>
    <n v="62.36"/>
    <n v="1995.52"/>
  </r>
  <r>
    <x v="15"/>
    <x v="2"/>
    <x v="2"/>
    <s v="JCK003"/>
    <n v="25"/>
    <n v="65"/>
    <n v="54.4"/>
    <n v="1360"/>
  </r>
  <r>
    <x v="16"/>
    <x v="0"/>
    <x v="0"/>
    <s v="TSH001"/>
    <n v="37"/>
    <n v="24"/>
    <n v="40.04"/>
    <n v="1481.48"/>
  </r>
  <r>
    <x v="16"/>
    <x v="0"/>
    <x v="1"/>
    <s v="HOD002"/>
    <n v="41"/>
    <n v="34"/>
    <n v="31.56"/>
    <n v="1293.96"/>
  </r>
  <r>
    <x v="16"/>
    <x v="0"/>
    <x v="2"/>
    <s v="JCK003"/>
    <n v="50"/>
    <n v="65"/>
    <n v="15.11"/>
    <n v="755.5"/>
  </r>
  <r>
    <x v="16"/>
    <x v="1"/>
    <x v="0"/>
    <s v="TSH001"/>
    <n v="39"/>
    <n v="97"/>
    <n v="61.76"/>
    <n v="2408.64"/>
  </r>
  <r>
    <x v="16"/>
    <x v="1"/>
    <x v="1"/>
    <s v="HOD002"/>
    <n v="47"/>
    <n v="35"/>
    <n v="38.67"/>
    <n v="1817.49"/>
  </r>
  <r>
    <x v="16"/>
    <x v="1"/>
    <x v="2"/>
    <s v="JCK003"/>
    <n v="9"/>
    <n v="95"/>
    <n v="74.849999999999994"/>
    <n v="673.65"/>
  </r>
  <r>
    <x v="16"/>
    <x v="2"/>
    <x v="0"/>
    <s v="TSH001"/>
    <n v="44"/>
    <n v="50"/>
    <n v="58.12"/>
    <n v="2557.2800000000002"/>
  </r>
  <r>
    <x v="16"/>
    <x v="2"/>
    <x v="1"/>
    <s v="HOD002"/>
    <n v="12"/>
    <n v="48"/>
    <n v="47.96"/>
    <n v="575.52"/>
  </r>
  <r>
    <x v="16"/>
    <x v="2"/>
    <x v="2"/>
    <s v="JCK003"/>
    <n v="47"/>
    <n v="62"/>
    <n v="36.200000000000003"/>
    <n v="1701.4"/>
  </r>
  <r>
    <x v="17"/>
    <x v="0"/>
    <x v="0"/>
    <s v="TSH001"/>
    <n v="49"/>
    <n v="47"/>
    <n v="51.04"/>
    <n v="2500.96"/>
  </r>
  <r>
    <x v="17"/>
    <x v="0"/>
    <x v="1"/>
    <s v="HOD002"/>
    <n v="17"/>
    <n v="63"/>
    <n v="58.22"/>
    <n v="989.74"/>
  </r>
  <r>
    <x v="17"/>
    <x v="0"/>
    <x v="2"/>
    <s v="JCK003"/>
    <n v="29"/>
    <n v="96"/>
    <n v="63.63"/>
    <n v="1845.27"/>
  </r>
  <r>
    <x v="17"/>
    <x v="1"/>
    <x v="0"/>
    <s v="TSH001"/>
    <n v="16"/>
    <n v="88"/>
    <n v="51.99"/>
    <n v="831.84"/>
  </r>
  <r>
    <x v="17"/>
    <x v="1"/>
    <x v="1"/>
    <s v="HOD002"/>
    <n v="30"/>
    <n v="80"/>
    <n v="69.19"/>
    <n v="2075.6999999999998"/>
  </r>
  <r>
    <x v="17"/>
    <x v="1"/>
    <x v="2"/>
    <s v="JCK003"/>
    <n v="24"/>
    <n v="46"/>
    <n v="28.66"/>
    <n v="687.84"/>
  </r>
  <r>
    <x v="17"/>
    <x v="2"/>
    <x v="0"/>
    <s v="TSH001"/>
    <n v="42"/>
    <n v="87"/>
    <n v="57.56"/>
    <n v="2417.52"/>
  </r>
  <r>
    <x v="17"/>
    <x v="2"/>
    <x v="1"/>
    <s v="HOD002"/>
    <n v="34"/>
    <n v="66"/>
    <n v="43.74"/>
    <n v="1487.16"/>
  </r>
  <r>
    <x v="17"/>
    <x v="2"/>
    <x v="2"/>
    <s v="JCK003"/>
    <n v="18"/>
    <n v="75"/>
    <n v="45.76"/>
    <n v="823.68"/>
  </r>
  <r>
    <x v="18"/>
    <x v="0"/>
    <x v="0"/>
    <s v="TSH001"/>
    <n v="15"/>
    <n v="94"/>
    <n v="20.51"/>
    <n v="307.64999999999998"/>
  </r>
  <r>
    <x v="18"/>
    <x v="0"/>
    <x v="1"/>
    <s v="HOD002"/>
    <n v="37"/>
    <n v="94"/>
    <n v="56.14"/>
    <n v="2077.1799999999998"/>
  </r>
  <r>
    <x v="18"/>
    <x v="0"/>
    <x v="2"/>
    <s v="JCK003"/>
    <n v="26"/>
    <n v="21"/>
    <n v="68.2"/>
    <n v="1773.2"/>
  </r>
  <r>
    <x v="18"/>
    <x v="1"/>
    <x v="0"/>
    <s v="TSH001"/>
    <n v="20"/>
    <n v="96"/>
    <n v="35.18"/>
    <n v="703.6"/>
  </r>
  <r>
    <x v="18"/>
    <x v="1"/>
    <x v="1"/>
    <s v="HOD002"/>
    <n v="17"/>
    <n v="28"/>
    <n v="16.59"/>
    <n v="282.02999999999997"/>
  </r>
  <r>
    <x v="18"/>
    <x v="1"/>
    <x v="2"/>
    <s v="JCK003"/>
    <n v="20"/>
    <n v="70"/>
    <n v="54.73"/>
    <n v="1094.5999999999999"/>
  </r>
  <r>
    <x v="18"/>
    <x v="2"/>
    <x v="0"/>
    <s v="TSH001"/>
    <n v="9"/>
    <n v="68"/>
    <n v="41.94"/>
    <n v="377.46"/>
  </r>
  <r>
    <x v="18"/>
    <x v="2"/>
    <x v="1"/>
    <s v="HOD002"/>
    <n v="45"/>
    <n v="83"/>
    <n v="27.64"/>
    <n v="1243.8"/>
  </r>
  <r>
    <x v="18"/>
    <x v="2"/>
    <x v="2"/>
    <s v="JCK003"/>
    <n v="49"/>
    <n v="59"/>
    <n v="47.13"/>
    <n v="2309.37"/>
  </r>
  <r>
    <x v="19"/>
    <x v="0"/>
    <x v="0"/>
    <s v="TSH001"/>
    <n v="20"/>
    <n v="28"/>
    <n v="57.64"/>
    <n v="1152.8"/>
  </r>
  <r>
    <x v="19"/>
    <x v="0"/>
    <x v="1"/>
    <s v="HOD002"/>
    <n v="5"/>
    <n v="23"/>
    <n v="65.599999999999994"/>
    <n v="328"/>
  </r>
  <r>
    <x v="19"/>
    <x v="0"/>
    <x v="2"/>
    <s v="JCK003"/>
    <n v="19"/>
    <n v="32"/>
    <n v="67.27"/>
    <n v="1278.1300000000001"/>
  </r>
  <r>
    <x v="19"/>
    <x v="1"/>
    <x v="0"/>
    <s v="TSH001"/>
    <n v="49"/>
    <n v="76"/>
    <n v="45.2"/>
    <n v="2214.8000000000002"/>
  </r>
  <r>
    <x v="19"/>
    <x v="1"/>
    <x v="1"/>
    <s v="HOD002"/>
    <n v="40"/>
    <n v="41"/>
    <n v="74.64"/>
    <n v="2985.6"/>
  </r>
  <r>
    <x v="19"/>
    <x v="1"/>
    <x v="2"/>
    <s v="JCK003"/>
    <n v="12"/>
    <n v="68"/>
    <n v="23.67"/>
    <n v="284.04000000000002"/>
  </r>
  <r>
    <x v="19"/>
    <x v="2"/>
    <x v="0"/>
    <s v="TSH001"/>
    <n v="34"/>
    <n v="95"/>
    <n v="49.52"/>
    <n v="1683.68"/>
  </r>
  <r>
    <x v="19"/>
    <x v="2"/>
    <x v="1"/>
    <s v="HOD002"/>
    <n v="40"/>
    <n v="86"/>
    <n v="35.619999999999997"/>
    <n v="1424.8"/>
  </r>
  <r>
    <x v="19"/>
    <x v="2"/>
    <x v="2"/>
    <s v="JCK003"/>
    <n v="33"/>
    <n v="88"/>
    <n v="67.98"/>
    <n v="2243.34"/>
  </r>
  <r>
    <x v="20"/>
    <x v="0"/>
    <x v="0"/>
    <s v="TSH001"/>
    <n v="37"/>
    <n v="64"/>
    <n v="68.989999999999995"/>
    <n v="2552.63"/>
  </r>
  <r>
    <x v="20"/>
    <x v="0"/>
    <x v="1"/>
    <s v="HOD002"/>
    <n v="40"/>
    <n v="67"/>
    <n v="73.319999999999993"/>
    <n v="2932.8"/>
  </r>
  <r>
    <x v="20"/>
    <x v="0"/>
    <x v="2"/>
    <s v="JCK003"/>
    <n v="35"/>
    <n v="67"/>
    <n v="31.85"/>
    <n v="1114.75"/>
  </r>
  <r>
    <x v="20"/>
    <x v="1"/>
    <x v="0"/>
    <s v="TSH001"/>
    <n v="20"/>
    <n v="91"/>
    <n v="33.03"/>
    <n v="660.6"/>
  </r>
  <r>
    <x v="20"/>
    <x v="1"/>
    <x v="1"/>
    <s v="HOD002"/>
    <n v="38"/>
    <n v="72"/>
    <n v="55.74"/>
    <n v="2118.12"/>
  </r>
  <r>
    <x v="20"/>
    <x v="1"/>
    <x v="2"/>
    <s v="JCK003"/>
    <n v="22"/>
    <n v="66"/>
    <n v="20.04"/>
    <n v="440.88"/>
  </r>
  <r>
    <x v="20"/>
    <x v="2"/>
    <x v="0"/>
    <s v="TSH001"/>
    <n v="23"/>
    <n v="40"/>
    <n v="32.659999999999997"/>
    <n v="751.18"/>
  </r>
  <r>
    <x v="20"/>
    <x v="2"/>
    <x v="1"/>
    <s v="HOD002"/>
    <n v="25"/>
    <n v="79"/>
    <n v="20.239999999999998"/>
    <n v="506"/>
  </r>
  <r>
    <x v="20"/>
    <x v="2"/>
    <x v="2"/>
    <s v="JCK003"/>
    <n v="14"/>
    <n v="39"/>
    <n v="39.9"/>
    <n v="558.6"/>
  </r>
  <r>
    <x v="21"/>
    <x v="0"/>
    <x v="0"/>
    <s v="TSH001"/>
    <n v="14"/>
    <n v="100"/>
    <n v="28.91"/>
    <n v="404.74"/>
  </r>
  <r>
    <x v="21"/>
    <x v="0"/>
    <x v="1"/>
    <s v="HOD002"/>
    <n v="31"/>
    <n v="62"/>
    <n v="36.51"/>
    <n v="1131.81"/>
  </r>
  <r>
    <x v="21"/>
    <x v="0"/>
    <x v="2"/>
    <s v="JCK003"/>
    <n v="34"/>
    <n v="63"/>
    <n v="19.05"/>
    <n v="647.70000000000005"/>
  </r>
  <r>
    <x v="21"/>
    <x v="1"/>
    <x v="0"/>
    <s v="TSH001"/>
    <n v="31"/>
    <n v="59"/>
    <n v="73.81"/>
    <n v="2288.11"/>
  </r>
  <r>
    <x v="21"/>
    <x v="1"/>
    <x v="1"/>
    <s v="HOD002"/>
    <n v="42"/>
    <n v="99"/>
    <n v="16.27"/>
    <n v="683.34"/>
  </r>
  <r>
    <x v="21"/>
    <x v="1"/>
    <x v="2"/>
    <s v="JCK003"/>
    <n v="41"/>
    <n v="58"/>
    <n v="46"/>
    <n v="1886"/>
  </r>
  <r>
    <x v="21"/>
    <x v="2"/>
    <x v="0"/>
    <s v="TSH001"/>
    <n v="27"/>
    <n v="48"/>
    <n v="63.98"/>
    <n v="1727.46"/>
  </r>
  <r>
    <x v="21"/>
    <x v="2"/>
    <x v="1"/>
    <s v="HOD002"/>
    <n v="31"/>
    <n v="78"/>
    <n v="63.59"/>
    <n v="1971.29"/>
  </r>
  <r>
    <x v="21"/>
    <x v="2"/>
    <x v="2"/>
    <s v="JCK003"/>
    <n v="39"/>
    <n v="87"/>
    <n v="73.36"/>
    <n v="2861.04"/>
  </r>
  <r>
    <x v="22"/>
    <x v="0"/>
    <x v="0"/>
    <s v="TSH001"/>
    <n v="36"/>
    <n v="38"/>
    <n v="32.74"/>
    <n v="1178.6400000000001"/>
  </r>
  <r>
    <x v="22"/>
    <x v="0"/>
    <x v="1"/>
    <s v="HOD002"/>
    <n v="36"/>
    <n v="13"/>
    <n v="40.28"/>
    <n v="1450.08"/>
  </r>
  <r>
    <x v="22"/>
    <x v="0"/>
    <x v="2"/>
    <s v="JCK003"/>
    <n v="47"/>
    <n v="96"/>
    <n v="66.88"/>
    <n v="3143.36"/>
  </r>
  <r>
    <x v="22"/>
    <x v="1"/>
    <x v="0"/>
    <s v="TSH001"/>
    <n v="15"/>
    <n v="69"/>
    <n v="74.77"/>
    <n v="1121.55"/>
  </r>
  <r>
    <x v="22"/>
    <x v="1"/>
    <x v="1"/>
    <s v="HOD002"/>
    <n v="44"/>
    <n v="78"/>
    <n v="16.75"/>
    <n v="737"/>
  </r>
  <r>
    <x v="22"/>
    <x v="1"/>
    <x v="2"/>
    <s v="JCK003"/>
    <n v="30"/>
    <n v="85"/>
    <n v="51.69"/>
    <n v="1550.7"/>
  </r>
  <r>
    <x v="22"/>
    <x v="2"/>
    <x v="0"/>
    <s v="TSH001"/>
    <n v="6"/>
    <n v="20"/>
    <n v="56.78"/>
    <n v="340.68"/>
  </r>
  <r>
    <x v="22"/>
    <x v="2"/>
    <x v="1"/>
    <s v="HOD002"/>
    <n v="13"/>
    <n v="69"/>
    <n v="26.81"/>
    <n v="348.53"/>
  </r>
  <r>
    <x v="22"/>
    <x v="2"/>
    <x v="2"/>
    <s v="JCK003"/>
    <n v="21"/>
    <n v="58"/>
    <n v="36.28"/>
    <n v="761.88"/>
  </r>
  <r>
    <x v="23"/>
    <x v="0"/>
    <x v="0"/>
    <s v="TSH001"/>
    <n v="34"/>
    <n v="51"/>
    <n v="36.94"/>
    <n v="1255.96"/>
  </r>
  <r>
    <x v="23"/>
    <x v="0"/>
    <x v="1"/>
    <s v="HOD002"/>
    <n v="29"/>
    <n v="45"/>
    <n v="63.88"/>
    <n v="1852.52"/>
  </r>
  <r>
    <x v="23"/>
    <x v="0"/>
    <x v="2"/>
    <s v="JCK003"/>
    <n v="31"/>
    <n v="42"/>
    <n v="69.27"/>
    <n v="2147.37"/>
  </r>
  <r>
    <x v="23"/>
    <x v="1"/>
    <x v="0"/>
    <s v="TSH001"/>
    <n v="35"/>
    <n v="12"/>
    <n v="63.69"/>
    <n v="2229.15"/>
  </r>
  <r>
    <x v="23"/>
    <x v="1"/>
    <x v="1"/>
    <s v="HOD002"/>
    <n v="8"/>
    <n v="54"/>
    <n v="29.57"/>
    <n v="236.56"/>
  </r>
  <r>
    <x v="23"/>
    <x v="1"/>
    <x v="2"/>
    <s v="JCK003"/>
    <n v="9"/>
    <n v="93"/>
    <n v="17.62"/>
    <n v="158.58000000000001"/>
  </r>
  <r>
    <x v="23"/>
    <x v="2"/>
    <x v="0"/>
    <s v="TSH001"/>
    <n v="6"/>
    <n v="41"/>
    <n v="27.96"/>
    <n v="167.76"/>
  </r>
  <r>
    <x v="23"/>
    <x v="2"/>
    <x v="1"/>
    <s v="HOD002"/>
    <n v="6"/>
    <n v="89"/>
    <n v="24.9"/>
    <n v="149.4"/>
  </r>
  <r>
    <x v="23"/>
    <x v="2"/>
    <x v="2"/>
    <s v="JCK003"/>
    <n v="13"/>
    <n v="70"/>
    <n v="58.51"/>
    <n v="760.63"/>
  </r>
  <r>
    <x v="24"/>
    <x v="0"/>
    <x v="0"/>
    <s v="TSH001"/>
    <n v="41"/>
    <n v="37"/>
    <n v="45.23"/>
    <n v="1854.43"/>
  </r>
  <r>
    <x v="24"/>
    <x v="0"/>
    <x v="1"/>
    <s v="HOD002"/>
    <n v="21"/>
    <n v="57"/>
    <n v="25.91"/>
    <n v="544.11"/>
  </r>
  <r>
    <x v="24"/>
    <x v="0"/>
    <x v="2"/>
    <s v="JCK003"/>
    <n v="43"/>
    <n v="24"/>
    <n v="65.56"/>
    <n v="2819.08"/>
  </r>
  <r>
    <x v="24"/>
    <x v="1"/>
    <x v="0"/>
    <s v="TSH001"/>
    <n v="15"/>
    <n v="49"/>
    <n v="22.03"/>
    <n v="330.45"/>
  </r>
  <r>
    <x v="24"/>
    <x v="1"/>
    <x v="1"/>
    <s v="HOD002"/>
    <n v="6"/>
    <n v="49"/>
    <n v="52.43"/>
    <n v="314.58"/>
  </r>
  <r>
    <x v="24"/>
    <x v="1"/>
    <x v="2"/>
    <s v="JCK003"/>
    <n v="29"/>
    <n v="60"/>
    <n v="76.2"/>
    <n v="2209.8000000000002"/>
  </r>
  <r>
    <x v="24"/>
    <x v="2"/>
    <x v="0"/>
    <s v="TSH001"/>
    <n v="17"/>
    <n v="19"/>
    <n v="53.49"/>
    <n v="909.33"/>
  </r>
  <r>
    <x v="24"/>
    <x v="2"/>
    <x v="1"/>
    <s v="HOD002"/>
    <n v="45"/>
    <n v="41"/>
    <n v="21.62"/>
    <n v="972.9"/>
  </r>
  <r>
    <x v="24"/>
    <x v="2"/>
    <x v="2"/>
    <s v="JCK003"/>
    <n v="24"/>
    <n v="97"/>
    <n v="54.03"/>
    <n v="1296.72"/>
  </r>
  <r>
    <x v="25"/>
    <x v="0"/>
    <x v="0"/>
    <s v="TSH001"/>
    <n v="12"/>
    <n v="82"/>
    <n v="65.87"/>
    <n v="790.44"/>
  </r>
  <r>
    <x v="25"/>
    <x v="0"/>
    <x v="1"/>
    <s v="HOD002"/>
    <n v="27"/>
    <n v="78"/>
    <n v="42.84"/>
    <n v="1156.68"/>
  </r>
  <r>
    <x v="25"/>
    <x v="0"/>
    <x v="2"/>
    <s v="JCK003"/>
    <n v="28"/>
    <n v="18"/>
    <n v="47.89"/>
    <n v="1340.92"/>
  </r>
  <r>
    <x v="25"/>
    <x v="1"/>
    <x v="0"/>
    <s v="TSH001"/>
    <n v="26"/>
    <n v="11"/>
    <n v="70.22"/>
    <n v="1825.72"/>
  </r>
  <r>
    <x v="25"/>
    <x v="1"/>
    <x v="1"/>
    <s v="HOD002"/>
    <n v="36"/>
    <n v="23"/>
    <n v="43.18"/>
    <n v="1554.48"/>
  </r>
  <r>
    <x v="25"/>
    <x v="1"/>
    <x v="2"/>
    <s v="JCK003"/>
    <n v="28"/>
    <n v="91"/>
    <n v="72.95"/>
    <n v="2042.6"/>
  </r>
  <r>
    <x v="25"/>
    <x v="2"/>
    <x v="0"/>
    <s v="TSH001"/>
    <n v="34"/>
    <n v="100"/>
    <n v="24.94"/>
    <n v="847.96"/>
  </r>
  <r>
    <x v="25"/>
    <x v="2"/>
    <x v="1"/>
    <s v="HOD002"/>
    <n v="16"/>
    <n v="76"/>
    <n v="77.760000000000005"/>
    <n v="1244.1600000000001"/>
  </r>
  <r>
    <x v="25"/>
    <x v="2"/>
    <x v="2"/>
    <s v="JCK003"/>
    <n v="22"/>
    <n v="88"/>
    <n v="67.53"/>
    <n v="1485.66"/>
  </r>
  <r>
    <x v="26"/>
    <x v="0"/>
    <x v="0"/>
    <s v="TSH001"/>
    <n v="39"/>
    <n v="71"/>
    <n v="45.22"/>
    <n v="1763.58"/>
  </r>
  <r>
    <x v="26"/>
    <x v="0"/>
    <x v="1"/>
    <s v="HOD002"/>
    <n v="42"/>
    <n v="44"/>
    <n v="35.950000000000003"/>
    <n v="1509.9"/>
  </r>
  <r>
    <x v="26"/>
    <x v="0"/>
    <x v="2"/>
    <s v="JCK003"/>
    <n v="20"/>
    <n v="21"/>
    <n v="33.130000000000003"/>
    <n v="662.6"/>
  </r>
  <r>
    <x v="26"/>
    <x v="1"/>
    <x v="0"/>
    <s v="TSH001"/>
    <n v="33"/>
    <n v="41"/>
    <n v="63.78"/>
    <n v="2104.7399999999998"/>
  </r>
  <r>
    <x v="26"/>
    <x v="1"/>
    <x v="1"/>
    <s v="HOD002"/>
    <n v="41"/>
    <n v="88"/>
    <n v="58.43"/>
    <n v="2395.63"/>
  </r>
  <r>
    <x v="26"/>
    <x v="1"/>
    <x v="2"/>
    <s v="JCK003"/>
    <n v="26"/>
    <n v="13"/>
    <n v="47.13"/>
    <n v="1225.3800000000001"/>
  </r>
  <r>
    <x v="26"/>
    <x v="2"/>
    <x v="0"/>
    <s v="TSH001"/>
    <n v="25"/>
    <n v="33"/>
    <n v="46.69"/>
    <n v="1167.25"/>
  </r>
  <r>
    <x v="26"/>
    <x v="2"/>
    <x v="1"/>
    <s v="HOD002"/>
    <n v="27"/>
    <n v="43"/>
    <n v="37.119999999999997"/>
    <n v="1002.24"/>
  </r>
  <r>
    <x v="26"/>
    <x v="2"/>
    <x v="2"/>
    <s v="JCK003"/>
    <n v="43"/>
    <n v="99"/>
    <n v="72.209999999999994"/>
    <n v="3105.03"/>
  </r>
  <r>
    <x v="27"/>
    <x v="0"/>
    <x v="0"/>
    <s v="TSH001"/>
    <n v="40"/>
    <n v="11"/>
    <n v="48.58"/>
    <n v="1943.2"/>
  </r>
  <r>
    <x v="27"/>
    <x v="0"/>
    <x v="1"/>
    <s v="HOD002"/>
    <n v="17"/>
    <n v="20"/>
    <n v="30.69"/>
    <n v="521.73"/>
  </r>
  <r>
    <x v="27"/>
    <x v="0"/>
    <x v="2"/>
    <s v="JCK003"/>
    <n v="31"/>
    <n v="72"/>
    <n v="51.09"/>
    <n v="1583.79"/>
  </r>
  <r>
    <x v="27"/>
    <x v="1"/>
    <x v="0"/>
    <s v="TSH001"/>
    <n v="20"/>
    <n v="98"/>
    <n v="45.95"/>
    <n v="919"/>
  </r>
  <r>
    <x v="27"/>
    <x v="1"/>
    <x v="1"/>
    <s v="HOD002"/>
    <n v="50"/>
    <n v="72"/>
    <n v="44.13"/>
    <n v="2206.5"/>
  </r>
  <r>
    <x v="27"/>
    <x v="1"/>
    <x v="2"/>
    <s v="JCK003"/>
    <n v="6"/>
    <n v="21"/>
    <n v="34.130000000000003"/>
    <n v="204.78"/>
  </r>
  <r>
    <x v="27"/>
    <x v="2"/>
    <x v="0"/>
    <s v="TSH001"/>
    <n v="30"/>
    <n v="98"/>
    <n v="30.81"/>
    <n v="924.3"/>
  </r>
  <r>
    <x v="27"/>
    <x v="2"/>
    <x v="1"/>
    <s v="HOD002"/>
    <n v="47"/>
    <n v="84"/>
    <n v="38.99"/>
    <n v="1832.53"/>
  </r>
  <r>
    <x v="27"/>
    <x v="2"/>
    <x v="2"/>
    <s v="JCK003"/>
    <n v="40"/>
    <n v="77"/>
    <n v="37.340000000000003"/>
    <n v="1493.6"/>
  </r>
  <r>
    <x v="28"/>
    <x v="0"/>
    <x v="0"/>
    <s v="TSH001"/>
    <n v="40"/>
    <n v="52"/>
    <n v="37.869999999999997"/>
    <n v="1514.8"/>
  </r>
  <r>
    <x v="28"/>
    <x v="0"/>
    <x v="1"/>
    <s v="HOD002"/>
    <n v="34"/>
    <n v="44"/>
    <n v="34.93"/>
    <n v="1187.6199999999999"/>
  </r>
  <r>
    <x v="28"/>
    <x v="0"/>
    <x v="2"/>
    <s v="JCK003"/>
    <n v="19"/>
    <n v="25"/>
    <n v="61.88"/>
    <n v="1175.72"/>
  </r>
  <r>
    <x v="28"/>
    <x v="1"/>
    <x v="0"/>
    <s v="TSH001"/>
    <n v="25"/>
    <n v="25"/>
    <n v="63.29"/>
    <n v="1582.25"/>
  </r>
  <r>
    <x v="28"/>
    <x v="1"/>
    <x v="1"/>
    <s v="HOD002"/>
    <n v="49"/>
    <n v="33"/>
    <n v="27.45"/>
    <n v="1345.05"/>
  </r>
  <r>
    <x v="28"/>
    <x v="1"/>
    <x v="2"/>
    <s v="JCK003"/>
    <n v="35"/>
    <n v="45"/>
    <n v="62.1"/>
    <n v="2173.5"/>
  </r>
  <r>
    <x v="28"/>
    <x v="2"/>
    <x v="0"/>
    <s v="TSH001"/>
    <n v="38"/>
    <n v="86"/>
    <n v="33.39"/>
    <n v="1268.82"/>
  </r>
  <r>
    <x v="28"/>
    <x v="2"/>
    <x v="1"/>
    <s v="HOD002"/>
    <n v="11"/>
    <n v="34"/>
    <n v="34.26"/>
    <n v="376.86"/>
  </r>
  <r>
    <x v="28"/>
    <x v="2"/>
    <x v="2"/>
    <s v="JCK003"/>
    <n v="28"/>
    <n v="32"/>
    <n v="34.65"/>
    <n v="970.2"/>
  </r>
  <r>
    <x v="29"/>
    <x v="0"/>
    <x v="0"/>
    <s v="TSH001"/>
    <n v="50"/>
    <n v="78"/>
    <n v="23.23"/>
    <n v="1161.5"/>
  </r>
  <r>
    <x v="29"/>
    <x v="0"/>
    <x v="1"/>
    <s v="HOD002"/>
    <n v="7"/>
    <n v="16"/>
    <n v="50.97"/>
    <n v="356.79"/>
  </r>
  <r>
    <x v="29"/>
    <x v="0"/>
    <x v="2"/>
    <s v="JCK003"/>
    <n v="49"/>
    <n v="26"/>
    <n v="56.46"/>
    <n v="2766.54"/>
  </r>
  <r>
    <x v="29"/>
    <x v="1"/>
    <x v="0"/>
    <s v="TSH001"/>
    <n v="36"/>
    <n v="23"/>
    <n v="71.73"/>
    <n v="2582.2800000000002"/>
  </r>
  <r>
    <x v="29"/>
    <x v="1"/>
    <x v="1"/>
    <s v="HOD002"/>
    <n v="41"/>
    <n v="46"/>
    <n v="45.51"/>
    <n v="1865.91"/>
  </r>
  <r>
    <x v="29"/>
    <x v="1"/>
    <x v="2"/>
    <s v="JCK003"/>
    <n v="33"/>
    <n v="53"/>
    <n v="26.98"/>
    <n v="890.34"/>
  </r>
  <r>
    <x v="29"/>
    <x v="2"/>
    <x v="0"/>
    <s v="TSH001"/>
    <n v="8"/>
    <n v="42"/>
    <n v="76.17"/>
    <n v="609.36"/>
  </r>
  <r>
    <x v="29"/>
    <x v="2"/>
    <x v="1"/>
    <s v="HOD002"/>
    <n v="35"/>
    <n v="24"/>
    <n v="68.44"/>
    <n v="2395.4"/>
  </r>
  <r>
    <x v="29"/>
    <x v="2"/>
    <x v="2"/>
    <s v="JCK003"/>
    <n v="30"/>
    <n v="72"/>
    <n v="19.82"/>
    <n v="594.6"/>
  </r>
  <r>
    <x v="30"/>
    <x v="0"/>
    <x v="0"/>
    <s v="TSH001"/>
    <n v="45"/>
    <n v="97"/>
    <n v="18.48"/>
    <n v="831.6"/>
  </r>
  <r>
    <x v="30"/>
    <x v="0"/>
    <x v="1"/>
    <s v="HOD002"/>
    <n v="14"/>
    <n v="82"/>
    <n v="76.69"/>
    <n v="1073.6600000000001"/>
  </r>
  <r>
    <x v="30"/>
    <x v="0"/>
    <x v="2"/>
    <s v="JCK003"/>
    <n v="10"/>
    <n v="41"/>
    <n v="22.7"/>
    <n v="227"/>
  </r>
  <r>
    <x v="30"/>
    <x v="1"/>
    <x v="0"/>
    <s v="TSH001"/>
    <n v="31"/>
    <n v="87"/>
    <n v="53.75"/>
    <n v="1666.25"/>
  </r>
  <r>
    <x v="30"/>
    <x v="1"/>
    <x v="1"/>
    <s v="HOD002"/>
    <n v="44"/>
    <n v="38"/>
    <n v="65.42"/>
    <n v="2878.48"/>
  </r>
  <r>
    <x v="30"/>
    <x v="1"/>
    <x v="2"/>
    <s v="JCK003"/>
    <n v="29"/>
    <n v="67"/>
    <n v="74.05"/>
    <n v="2147.4499999999998"/>
  </r>
  <r>
    <x v="30"/>
    <x v="2"/>
    <x v="0"/>
    <s v="TSH001"/>
    <n v="24"/>
    <n v="85"/>
    <n v="79.349999999999994"/>
    <n v="1904.4"/>
  </r>
  <r>
    <x v="30"/>
    <x v="2"/>
    <x v="1"/>
    <s v="HOD002"/>
    <n v="24"/>
    <n v="82"/>
    <n v="55.37"/>
    <n v="1328.88"/>
  </r>
  <r>
    <x v="30"/>
    <x v="2"/>
    <x v="2"/>
    <s v="JCK003"/>
    <n v="44"/>
    <n v="22"/>
    <n v="76.59"/>
    <n v="3369.96"/>
  </r>
  <r>
    <x v="31"/>
    <x v="0"/>
    <x v="0"/>
    <s v="TSH001"/>
    <n v="18"/>
    <n v="90"/>
    <n v="28.72"/>
    <n v="516.96"/>
  </r>
  <r>
    <x v="31"/>
    <x v="0"/>
    <x v="1"/>
    <s v="HOD002"/>
    <n v="47"/>
    <n v="20"/>
    <n v="25.21"/>
    <n v="1184.8699999999999"/>
  </r>
  <r>
    <x v="31"/>
    <x v="0"/>
    <x v="2"/>
    <s v="JCK003"/>
    <n v="16"/>
    <n v="80"/>
    <n v="19.88"/>
    <n v="318.08"/>
  </r>
  <r>
    <x v="31"/>
    <x v="1"/>
    <x v="0"/>
    <s v="TSH001"/>
    <n v="5"/>
    <n v="62"/>
    <n v="44.28"/>
    <n v="221.4"/>
  </r>
  <r>
    <x v="31"/>
    <x v="1"/>
    <x v="1"/>
    <s v="HOD002"/>
    <n v="43"/>
    <n v="70"/>
    <n v="33.93"/>
    <n v="1458.99"/>
  </r>
  <r>
    <x v="31"/>
    <x v="1"/>
    <x v="2"/>
    <s v="JCK003"/>
    <n v="19"/>
    <n v="46"/>
    <n v="60.95"/>
    <n v="1158.05"/>
  </r>
  <r>
    <x v="31"/>
    <x v="2"/>
    <x v="0"/>
    <s v="TSH001"/>
    <n v="49"/>
    <n v="68"/>
    <n v="19.63"/>
    <n v="961.87"/>
  </r>
  <r>
    <x v="31"/>
    <x v="2"/>
    <x v="1"/>
    <s v="HOD002"/>
    <n v="19"/>
    <n v="43"/>
    <n v="66.209999999999994"/>
    <n v="1257.99"/>
  </r>
  <r>
    <x v="31"/>
    <x v="2"/>
    <x v="2"/>
    <s v="JCK003"/>
    <n v="45"/>
    <n v="85"/>
    <n v="57.98"/>
    <n v="2609.1"/>
  </r>
  <r>
    <x v="32"/>
    <x v="0"/>
    <x v="0"/>
    <s v="TSH001"/>
    <n v="17"/>
    <n v="64"/>
    <n v="22.46"/>
    <n v="381.82"/>
  </r>
  <r>
    <x v="32"/>
    <x v="0"/>
    <x v="1"/>
    <s v="HOD002"/>
    <n v="19"/>
    <n v="92"/>
    <n v="24.68"/>
    <n v="468.92"/>
  </r>
  <r>
    <x v="32"/>
    <x v="0"/>
    <x v="2"/>
    <s v="JCK003"/>
    <n v="22"/>
    <n v="28"/>
    <n v="19.64"/>
    <n v="432.08"/>
  </r>
  <r>
    <x v="32"/>
    <x v="1"/>
    <x v="0"/>
    <s v="TSH001"/>
    <n v="15"/>
    <n v="49"/>
    <n v="53.68"/>
    <n v="805.2"/>
  </r>
  <r>
    <x v="32"/>
    <x v="1"/>
    <x v="1"/>
    <s v="HOD002"/>
    <n v="41"/>
    <n v="46"/>
    <n v="43.54"/>
    <n v="1785.14"/>
  </r>
  <r>
    <x v="32"/>
    <x v="1"/>
    <x v="2"/>
    <s v="JCK003"/>
    <n v="34"/>
    <n v="98"/>
    <n v="34.770000000000003"/>
    <n v="1182.18"/>
  </r>
  <r>
    <x v="32"/>
    <x v="2"/>
    <x v="0"/>
    <s v="TSH001"/>
    <n v="30"/>
    <n v="44"/>
    <n v="47.53"/>
    <n v="1425.9"/>
  </r>
  <r>
    <x v="32"/>
    <x v="2"/>
    <x v="1"/>
    <s v="HOD002"/>
    <n v="36"/>
    <n v="66"/>
    <n v="20.23"/>
    <n v="728.28"/>
  </r>
  <r>
    <x v="32"/>
    <x v="2"/>
    <x v="2"/>
    <s v="JCK003"/>
    <n v="7"/>
    <n v="65"/>
    <n v="62.74"/>
    <n v="439.18"/>
  </r>
  <r>
    <x v="33"/>
    <x v="0"/>
    <x v="0"/>
    <s v="TSH001"/>
    <n v="43"/>
    <n v="42"/>
    <n v="16.68"/>
    <n v="717.24"/>
  </r>
  <r>
    <x v="33"/>
    <x v="0"/>
    <x v="1"/>
    <s v="HOD002"/>
    <n v="19"/>
    <n v="96"/>
    <n v="69.34"/>
    <n v="1317.46"/>
  </r>
  <r>
    <x v="33"/>
    <x v="0"/>
    <x v="2"/>
    <s v="JCK003"/>
    <n v="41"/>
    <n v="85"/>
    <n v="76.8"/>
    <n v="3148.8"/>
  </r>
  <r>
    <x v="33"/>
    <x v="1"/>
    <x v="0"/>
    <s v="TSH001"/>
    <n v="48"/>
    <n v="44"/>
    <n v="52.46"/>
    <n v="2518.08"/>
  </r>
  <r>
    <x v="33"/>
    <x v="1"/>
    <x v="1"/>
    <s v="HOD002"/>
    <n v="16"/>
    <n v="70"/>
    <n v="48.73"/>
    <n v="779.68"/>
  </r>
  <r>
    <x v="33"/>
    <x v="1"/>
    <x v="2"/>
    <s v="JCK003"/>
    <n v="33"/>
    <n v="45"/>
    <n v="26.8"/>
    <n v="884.4"/>
  </r>
  <r>
    <x v="33"/>
    <x v="2"/>
    <x v="0"/>
    <s v="TSH001"/>
    <n v="42"/>
    <n v="65"/>
    <n v="56.26"/>
    <n v="2362.92"/>
  </r>
  <r>
    <x v="33"/>
    <x v="2"/>
    <x v="1"/>
    <s v="HOD002"/>
    <n v="36"/>
    <n v="21"/>
    <n v="45.55"/>
    <n v="1639.8"/>
  </r>
  <r>
    <x v="33"/>
    <x v="2"/>
    <x v="2"/>
    <s v="JCK003"/>
    <n v="31"/>
    <n v="52"/>
    <n v="35.869999999999997"/>
    <n v="1111.97"/>
  </r>
  <r>
    <x v="34"/>
    <x v="0"/>
    <x v="0"/>
    <s v="TSH001"/>
    <n v="11"/>
    <n v="30"/>
    <n v="36.44"/>
    <n v="400.84"/>
  </r>
  <r>
    <x v="34"/>
    <x v="0"/>
    <x v="1"/>
    <s v="HOD002"/>
    <n v="49"/>
    <n v="73"/>
    <n v="33.729999999999997"/>
    <n v="1652.77"/>
  </r>
  <r>
    <x v="34"/>
    <x v="0"/>
    <x v="2"/>
    <s v="JCK003"/>
    <n v="30"/>
    <n v="80"/>
    <n v="17.39"/>
    <n v="521.70000000000005"/>
  </r>
  <r>
    <x v="34"/>
    <x v="1"/>
    <x v="0"/>
    <s v="TSH001"/>
    <n v="10"/>
    <n v="50"/>
    <n v="31.41"/>
    <n v="314.10000000000002"/>
  </r>
  <r>
    <x v="34"/>
    <x v="1"/>
    <x v="1"/>
    <s v="HOD002"/>
    <n v="12"/>
    <n v="61"/>
    <n v="71.22"/>
    <n v="854.64"/>
  </r>
  <r>
    <x v="34"/>
    <x v="1"/>
    <x v="2"/>
    <s v="JCK003"/>
    <n v="5"/>
    <n v="94"/>
    <n v="71.510000000000005"/>
    <n v="357.55"/>
  </r>
  <r>
    <x v="34"/>
    <x v="2"/>
    <x v="0"/>
    <s v="TSH001"/>
    <n v="34"/>
    <n v="62"/>
    <n v="18.52"/>
    <n v="629.67999999999995"/>
  </r>
  <r>
    <x v="34"/>
    <x v="2"/>
    <x v="1"/>
    <s v="HOD002"/>
    <n v="38"/>
    <n v="56"/>
    <n v="55.47"/>
    <n v="2107.86"/>
  </r>
  <r>
    <x v="34"/>
    <x v="2"/>
    <x v="2"/>
    <s v="JCK003"/>
    <n v="36"/>
    <n v="90"/>
    <n v="43.73"/>
    <n v="1574.28"/>
  </r>
  <r>
    <x v="35"/>
    <x v="0"/>
    <x v="0"/>
    <s v="TSH001"/>
    <n v="8"/>
    <n v="36"/>
    <n v="32.36"/>
    <n v="258.88"/>
  </r>
  <r>
    <x v="35"/>
    <x v="0"/>
    <x v="1"/>
    <s v="HOD002"/>
    <n v="13"/>
    <n v="46"/>
    <n v="43.48"/>
    <n v="565.24"/>
  </r>
  <r>
    <x v="35"/>
    <x v="0"/>
    <x v="2"/>
    <s v="JCK003"/>
    <n v="49"/>
    <n v="72"/>
    <n v="22.89"/>
    <n v="1121.6099999999999"/>
  </r>
  <r>
    <x v="35"/>
    <x v="1"/>
    <x v="0"/>
    <s v="TSH001"/>
    <n v="45"/>
    <n v="87"/>
    <n v="66.959999999999994"/>
    <n v="3013.2"/>
  </r>
  <r>
    <x v="35"/>
    <x v="1"/>
    <x v="1"/>
    <s v="HOD002"/>
    <n v="50"/>
    <n v="30"/>
    <n v="35.200000000000003"/>
    <n v="1760"/>
  </r>
  <r>
    <x v="35"/>
    <x v="1"/>
    <x v="2"/>
    <s v="JCK003"/>
    <n v="5"/>
    <n v="80"/>
    <n v="41.52"/>
    <n v="207.6"/>
  </r>
  <r>
    <x v="35"/>
    <x v="2"/>
    <x v="0"/>
    <s v="TSH001"/>
    <n v="19"/>
    <n v="24"/>
    <n v="44.99"/>
    <n v="854.81"/>
  </r>
  <r>
    <x v="35"/>
    <x v="2"/>
    <x v="1"/>
    <s v="HOD002"/>
    <n v="12"/>
    <n v="92"/>
    <n v="69.09"/>
    <n v="829.08"/>
  </r>
  <r>
    <x v="35"/>
    <x v="2"/>
    <x v="2"/>
    <s v="JCK003"/>
    <n v="36"/>
    <n v="47"/>
    <n v="48.08"/>
    <n v="1730.88"/>
  </r>
  <r>
    <x v="36"/>
    <x v="0"/>
    <x v="0"/>
    <s v="TSH001"/>
    <n v="22"/>
    <n v="63"/>
    <n v="69.260000000000005"/>
    <n v="1523.72"/>
  </r>
  <r>
    <x v="36"/>
    <x v="0"/>
    <x v="1"/>
    <s v="HOD002"/>
    <n v="35"/>
    <n v="41"/>
    <n v="44.69"/>
    <n v="1564.15"/>
  </r>
  <r>
    <x v="36"/>
    <x v="0"/>
    <x v="2"/>
    <s v="JCK003"/>
    <n v="14"/>
    <n v="59"/>
    <n v="27.39"/>
    <n v="383.46"/>
  </r>
  <r>
    <x v="36"/>
    <x v="1"/>
    <x v="0"/>
    <s v="TSH001"/>
    <n v="43"/>
    <n v="75"/>
    <n v="63.51"/>
    <n v="2730.93"/>
  </r>
  <r>
    <x v="36"/>
    <x v="1"/>
    <x v="1"/>
    <s v="HOD002"/>
    <n v="13"/>
    <n v="18"/>
    <n v="32.96"/>
    <n v="428.48"/>
  </r>
  <r>
    <x v="36"/>
    <x v="1"/>
    <x v="2"/>
    <s v="JCK003"/>
    <n v="31"/>
    <n v="53"/>
    <n v="75.73"/>
    <n v="2347.63"/>
  </r>
  <r>
    <x v="36"/>
    <x v="2"/>
    <x v="0"/>
    <s v="TSH001"/>
    <n v="37"/>
    <n v="44"/>
    <n v="68.34"/>
    <n v="2528.58"/>
  </r>
  <r>
    <x v="36"/>
    <x v="2"/>
    <x v="1"/>
    <s v="HOD002"/>
    <n v="23"/>
    <n v="48"/>
    <n v="69.44"/>
    <n v="1597.12"/>
  </r>
  <r>
    <x v="36"/>
    <x v="2"/>
    <x v="2"/>
    <s v="JCK003"/>
    <n v="42"/>
    <n v="94"/>
    <n v="46.83"/>
    <n v="1966.86"/>
  </r>
  <r>
    <x v="37"/>
    <x v="0"/>
    <x v="0"/>
    <s v="TSH001"/>
    <n v="14"/>
    <n v="67"/>
    <n v="50.01"/>
    <n v="700.14"/>
  </r>
  <r>
    <x v="37"/>
    <x v="0"/>
    <x v="1"/>
    <s v="HOD002"/>
    <n v="27"/>
    <n v="52"/>
    <n v="50.87"/>
    <n v="1373.49"/>
  </r>
  <r>
    <x v="37"/>
    <x v="0"/>
    <x v="2"/>
    <s v="JCK003"/>
    <n v="39"/>
    <n v="58"/>
    <n v="44.6"/>
    <n v="1739.4"/>
  </r>
  <r>
    <x v="37"/>
    <x v="1"/>
    <x v="0"/>
    <s v="TSH001"/>
    <n v="25"/>
    <n v="34"/>
    <n v="78.75"/>
    <n v="1968.75"/>
  </r>
  <r>
    <x v="37"/>
    <x v="1"/>
    <x v="1"/>
    <s v="HOD002"/>
    <n v="20"/>
    <n v="83"/>
    <n v="39.89"/>
    <n v="797.8"/>
  </r>
  <r>
    <x v="37"/>
    <x v="1"/>
    <x v="2"/>
    <s v="JCK003"/>
    <n v="31"/>
    <n v="15"/>
    <n v="35.68"/>
    <n v="1106.08"/>
  </r>
  <r>
    <x v="37"/>
    <x v="2"/>
    <x v="0"/>
    <s v="TSH001"/>
    <n v="35"/>
    <n v="100"/>
    <n v="74.37"/>
    <n v="2602.9499999999998"/>
  </r>
  <r>
    <x v="37"/>
    <x v="2"/>
    <x v="1"/>
    <s v="HOD002"/>
    <n v="29"/>
    <n v="59"/>
    <n v="79.25"/>
    <n v="2298.25"/>
  </r>
  <r>
    <x v="37"/>
    <x v="2"/>
    <x v="2"/>
    <s v="JCK003"/>
    <n v="46"/>
    <n v="29"/>
    <n v="47.2"/>
    <n v="2171.1999999999998"/>
  </r>
  <r>
    <x v="38"/>
    <x v="0"/>
    <x v="0"/>
    <s v="TSH001"/>
    <n v="7"/>
    <n v="26"/>
    <n v="47.65"/>
    <n v="333.55"/>
  </r>
  <r>
    <x v="38"/>
    <x v="0"/>
    <x v="1"/>
    <s v="HOD002"/>
    <n v="42"/>
    <n v="52"/>
    <n v="71.53"/>
    <n v="3004.26"/>
  </r>
  <r>
    <x v="38"/>
    <x v="0"/>
    <x v="2"/>
    <s v="JCK003"/>
    <n v="33"/>
    <n v="22"/>
    <n v="49.19"/>
    <n v="1623.27"/>
  </r>
  <r>
    <x v="38"/>
    <x v="1"/>
    <x v="0"/>
    <s v="TSH001"/>
    <n v="34"/>
    <n v="11"/>
    <n v="61.96"/>
    <n v="2106.64"/>
  </r>
  <r>
    <x v="38"/>
    <x v="1"/>
    <x v="1"/>
    <s v="HOD002"/>
    <n v="31"/>
    <n v="93"/>
    <n v="78.05"/>
    <n v="2419.5500000000002"/>
  </r>
  <r>
    <x v="38"/>
    <x v="1"/>
    <x v="2"/>
    <s v="JCK003"/>
    <n v="9"/>
    <n v="70"/>
    <n v="65.8"/>
    <n v="592.20000000000005"/>
  </r>
  <r>
    <x v="38"/>
    <x v="2"/>
    <x v="0"/>
    <s v="TSH001"/>
    <n v="21"/>
    <n v="53"/>
    <n v="55.51"/>
    <n v="1165.71"/>
  </r>
  <r>
    <x v="38"/>
    <x v="2"/>
    <x v="1"/>
    <s v="HOD002"/>
    <n v="30"/>
    <n v="93"/>
    <n v="20.22"/>
    <n v="606.6"/>
  </r>
  <r>
    <x v="38"/>
    <x v="2"/>
    <x v="2"/>
    <s v="JCK003"/>
    <n v="26"/>
    <n v="96"/>
    <n v="70.86"/>
    <n v="1842.36"/>
  </r>
  <r>
    <x v="39"/>
    <x v="0"/>
    <x v="0"/>
    <s v="TSH001"/>
    <n v="29"/>
    <n v="50"/>
    <n v="55.74"/>
    <n v="1616.46"/>
  </r>
  <r>
    <x v="39"/>
    <x v="0"/>
    <x v="1"/>
    <s v="HOD002"/>
    <n v="36"/>
    <n v="79"/>
    <n v="17.329999999999998"/>
    <n v="623.88"/>
  </r>
  <r>
    <x v="39"/>
    <x v="0"/>
    <x v="2"/>
    <s v="JCK003"/>
    <n v="9"/>
    <n v="40"/>
    <n v="56.03"/>
    <n v="504.27"/>
  </r>
  <r>
    <x v="39"/>
    <x v="1"/>
    <x v="0"/>
    <s v="TSH001"/>
    <n v="23"/>
    <n v="39"/>
    <n v="63.54"/>
    <n v="1461.42"/>
  </r>
  <r>
    <x v="39"/>
    <x v="1"/>
    <x v="1"/>
    <s v="HOD002"/>
    <n v="32"/>
    <n v="22"/>
    <n v="64.42"/>
    <n v="2061.44"/>
  </r>
  <r>
    <x v="39"/>
    <x v="1"/>
    <x v="2"/>
    <s v="JCK003"/>
    <n v="50"/>
    <n v="22"/>
    <n v="43.84"/>
    <n v="2192"/>
  </r>
  <r>
    <x v="39"/>
    <x v="2"/>
    <x v="0"/>
    <s v="TSH001"/>
    <n v="49"/>
    <n v="48"/>
    <n v="73.72"/>
    <n v="3612.28"/>
  </r>
  <r>
    <x v="39"/>
    <x v="2"/>
    <x v="1"/>
    <s v="HOD002"/>
    <n v="7"/>
    <n v="51"/>
    <n v="66.75"/>
    <n v="467.25"/>
  </r>
  <r>
    <x v="39"/>
    <x v="2"/>
    <x v="2"/>
    <s v="JCK003"/>
    <n v="23"/>
    <n v="55"/>
    <n v="39.36"/>
    <n v="905.28"/>
  </r>
  <r>
    <x v="40"/>
    <x v="0"/>
    <x v="0"/>
    <s v="TSH001"/>
    <n v="14"/>
    <n v="41"/>
    <n v="49.53"/>
    <n v="693.42"/>
  </r>
  <r>
    <x v="40"/>
    <x v="0"/>
    <x v="1"/>
    <s v="HOD002"/>
    <n v="41"/>
    <n v="97"/>
    <n v="66.510000000000005"/>
    <n v="2726.91"/>
  </r>
  <r>
    <x v="40"/>
    <x v="0"/>
    <x v="2"/>
    <s v="JCK003"/>
    <n v="15"/>
    <n v="32"/>
    <n v="20.13"/>
    <n v="301.95"/>
  </r>
  <r>
    <x v="40"/>
    <x v="1"/>
    <x v="0"/>
    <s v="TSH001"/>
    <n v="29"/>
    <n v="89"/>
    <n v="59.4"/>
    <n v="1722.6"/>
  </r>
  <r>
    <x v="40"/>
    <x v="1"/>
    <x v="1"/>
    <s v="HOD002"/>
    <n v="36"/>
    <n v="84"/>
    <n v="24.3"/>
    <n v="874.8"/>
  </r>
  <r>
    <x v="40"/>
    <x v="1"/>
    <x v="2"/>
    <s v="JCK003"/>
    <n v="34"/>
    <n v="91"/>
    <n v="31.51"/>
    <n v="1071.3399999999999"/>
  </r>
  <r>
    <x v="40"/>
    <x v="2"/>
    <x v="0"/>
    <s v="TSH001"/>
    <n v="21"/>
    <n v="95"/>
    <n v="15.61"/>
    <n v="327.81"/>
  </r>
  <r>
    <x v="40"/>
    <x v="2"/>
    <x v="1"/>
    <s v="HOD002"/>
    <n v="34"/>
    <n v="46"/>
    <n v="59.04"/>
    <n v="2007.36"/>
  </r>
  <r>
    <x v="40"/>
    <x v="2"/>
    <x v="2"/>
    <s v="JCK003"/>
    <n v="15"/>
    <n v="19"/>
    <n v="43.71"/>
    <n v="655.65"/>
  </r>
  <r>
    <x v="41"/>
    <x v="0"/>
    <x v="0"/>
    <s v="TSH001"/>
    <n v="27"/>
    <n v="85"/>
    <n v="34.450000000000003"/>
    <n v="930.15"/>
  </r>
  <r>
    <x v="41"/>
    <x v="0"/>
    <x v="1"/>
    <s v="HOD002"/>
    <n v="32"/>
    <n v="98"/>
    <n v="31.26"/>
    <n v="1000.32"/>
  </r>
  <r>
    <x v="41"/>
    <x v="0"/>
    <x v="2"/>
    <s v="JCK003"/>
    <n v="24"/>
    <n v="35"/>
    <n v="79.959999999999994"/>
    <n v="1919.04"/>
  </r>
  <r>
    <x v="41"/>
    <x v="1"/>
    <x v="0"/>
    <s v="TSH001"/>
    <n v="35"/>
    <n v="23"/>
    <n v="30.42"/>
    <n v="1064.7"/>
  </r>
  <r>
    <x v="41"/>
    <x v="1"/>
    <x v="1"/>
    <s v="HOD002"/>
    <n v="41"/>
    <n v="55"/>
    <n v="52.36"/>
    <n v="2146.7600000000002"/>
  </r>
  <r>
    <x v="41"/>
    <x v="1"/>
    <x v="2"/>
    <s v="JCK003"/>
    <n v="49"/>
    <n v="47"/>
    <n v="16.43"/>
    <n v="805.07"/>
  </r>
  <r>
    <x v="41"/>
    <x v="2"/>
    <x v="0"/>
    <s v="TSH001"/>
    <n v="47"/>
    <n v="60"/>
    <n v="32.840000000000003"/>
    <n v="1543.48"/>
  </r>
  <r>
    <x v="41"/>
    <x v="2"/>
    <x v="1"/>
    <s v="HOD002"/>
    <n v="41"/>
    <n v="97"/>
    <n v="65.59"/>
    <n v="2689.19"/>
  </r>
  <r>
    <x v="41"/>
    <x v="2"/>
    <x v="2"/>
    <s v="JCK003"/>
    <n v="8"/>
    <n v="87"/>
    <n v="63.44"/>
    <n v="507.52"/>
  </r>
  <r>
    <x v="42"/>
    <x v="0"/>
    <x v="0"/>
    <s v="TSH001"/>
    <n v="23"/>
    <n v="39"/>
    <n v="54.46"/>
    <n v="1252.58"/>
  </r>
  <r>
    <x v="42"/>
    <x v="0"/>
    <x v="1"/>
    <s v="HOD002"/>
    <n v="27"/>
    <n v="38"/>
    <n v="56.38"/>
    <n v="1522.26"/>
  </r>
  <r>
    <x v="42"/>
    <x v="0"/>
    <x v="2"/>
    <s v="JCK003"/>
    <n v="44"/>
    <n v="42"/>
    <n v="59.05"/>
    <n v="2598.1999999999998"/>
  </r>
  <r>
    <x v="42"/>
    <x v="1"/>
    <x v="0"/>
    <s v="TSH001"/>
    <n v="47"/>
    <n v="97"/>
    <n v="69.489999999999995"/>
    <n v="3266.03"/>
  </r>
  <r>
    <x v="42"/>
    <x v="1"/>
    <x v="1"/>
    <s v="HOD002"/>
    <n v="45"/>
    <n v="22"/>
    <n v="73.72"/>
    <n v="3317.4"/>
  </r>
  <r>
    <x v="42"/>
    <x v="1"/>
    <x v="2"/>
    <s v="JCK003"/>
    <n v="46"/>
    <n v="15"/>
    <n v="35.08"/>
    <n v="1613.68"/>
  </r>
  <r>
    <x v="42"/>
    <x v="2"/>
    <x v="0"/>
    <s v="TSH001"/>
    <n v="33"/>
    <n v="14"/>
    <n v="52.67"/>
    <n v="1738.11"/>
  </r>
  <r>
    <x v="42"/>
    <x v="2"/>
    <x v="1"/>
    <s v="HOD002"/>
    <n v="13"/>
    <n v="21"/>
    <n v="74.13"/>
    <n v="963.69"/>
  </r>
  <r>
    <x v="42"/>
    <x v="2"/>
    <x v="2"/>
    <s v="JCK003"/>
    <n v="25"/>
    <n v="63"/>
    <n v="26.42"/>
    <n v="660.5"/>
  </r>
  <r>
    <x v="43"/>
    <x v="0"/>
    <x v="0"/>
    <s v="TSH001"/>
    <n v="13"/>
    <n v="79"/>
    <n v="71.97"/>
    <n v="935.61"/>
  </r>
  <r>
    <x v="43"/>
    <x v="0"/>
    <x v="1"/>
    <s v="HOD002"/>
    <n v="28"/>
    <n v="77"/>
    <n v="47.62"/>
    <n v="1333.36"/>
  </r>
  <r>
    <x v="43"/>
    <x v="0"/>
    <x v="2"/>
    <s v="JCK003"/>
    <n v="22"/>
    <n v="31"/>
    <n v="31.7"/>
    <n v="697.4"/>
  </r>
  <r>
    <x v="43"/>
    <x v="1"/>
    <x v="0"/>
    <s v="TSH001"/>
    <n v="35"/>
    <n v="47"/>
    <n v="63.53"/>
    <n v="2223.5500000000002"/>
  </r>
  <r>
    <x v="43"/>
    <x v="1"/>
    <x v="1"/>
    <s v="HOD002"/>
    <n v="26"/>
    <n v="24"/>
    <n v="45.44"/>
    <n v="1181.44"/>
  </r>
  <r>
    <x v="43"/>
    <x v="1"/>
    <x v="2"/>
    <s v="JCK003"/>
    <n v="9"/>
    <n v="28"/>
    <n v="64.02"/>
    <n v="576.17999999999995"/>
  </r>
  <r>
    <x v="43"/>
    <x v="2"/>
    <x v="0"/>
    <s v="TSH001"/>
    <n v="19"/>
    <n v="96"/>
    <n v="62.07"/>
    <n v="1179.33"/>
  </r>
  <r>
    <x v="43"/>
    <x v="2"/>
    <x v="1"/>
    <s v="HOD002"/>
    <n v="30"/>
    <n v="81"/>
    <n v="38.78"/>
    <n v="1163.4000000000001"/>
  </r>
  <r>
    <x v="43"/>
    <x v="2"/>
    <x v="2"/>
    <s v="JCK003"/>
    <n v="30"/>
    <n v="11"/>
    <n v="32.19"/>
    <n v="965.7"/>
  </r>
  <r>
    <x v="44"/>
    <x v="0"/>
    <x v="0"/>
    <s v="TSH001"/>
    <n v="12"/>
    <n v="68"/>
    <n v="38.96"/>
    <n v="467.52"/>
  </r>
  <r>
    <x v="44"/>
    <x v="0"/>
    <x v="1"/>
    <s v="HOD002"/>
    <n v="48"/>
    <n v="43"/>
    <n v="53"/>
    <n v="2544"/>
  </r>
  <r>
    <x v="44"/>
    <x v="0"/>
    <x v="2"/>
    <s v="JCK003"/>
    <n v="45"/>
    <n v="57"/>
    <n v="22.04"/>
    <n v="991.8"/>
  </r>
  <r>
    <x v="44"/>
    <x v="1"/>
    <x v="0"/>
    <s v="TSH001"/>
    <n v="19"/>
    <n v="70"/>
    <n v="16.63"/>
    <n v="315.97000000000003"/>
  </r>
  <r>
    <x v="44"/>
    <x v="1"/>
    <x v="1"/>
    <s v="HOD002"/>
    <n v="40"/>
    <n v="51"/>
    <n v="74.489999999999995"/>
    <n v="2979.6"/>
  </r>
  <r>
    <x v="44"/>
    <x v="1"/>
    <x v="2"/>
    <s v="JCK003"/>
    <n v="19"/>
    <n v="92"/>
    <n v="19.11"/>
    <n v="363.09"/>
  </r>
  <r>
    <x v="44"/>
    <x v="2"/>
    <x v="0"/>
    <s v="TSH001"/>
    <n v="34"/>
    <n v="99"/>
    <n v="34.64"/>
    <n v="1177.76"/>
  </r>
  <r>
    <x v="44"/>
    <x v="2"/>
    <x v="1"/>
    <s v="HOD002"/>
    <n v="31"/>
    <n v="24"/>
    <n v="24.09"/>
    <n v="746.79"/>
  </r>
  <r>
    <x v="44"/>
    <x v="2"/>
    <x v="2"/>
    <s v="JCK003"/>
    <n v="7"/>
    <n v="48"/>
    <n v="79.739999999999995"/>
    <n v="558.17999999999995"/>
  </r>
  <r>
    <x v="45"/>
    <x v="0"/>
    <x v="0"/>
    <s v="TSH001"/>
    <n v="12"/>
    <n v="22"/>
    <n v="30.26"/>
    <n v="363.12"/>
  </r>
  <r>
    <x v="45"/>
    <x v="0"/>
    <x v="1"/>
    <s v="HOD002"/>
    <n v="39"/>
    <n v="27"/>
    <n v="40.26"/>
    <n v="1570.14"/>
  </r>
  <r>
    <x v="45"/>
    <x v="0"/>
    <x v="2"/>
    <s v="JCK003"/>
    <n v="28"/>
    <n v="95"/>
    <n v="76.709999999999994"/>
    <n v="2147.88"/>
  </r>
  <r>
    <x v="45"/>
    <x v="1"/>
    <x v="0"/>
    <s v="TSH001"/>
    <n v="49"/>
    <n v="79"/>
    <n v="42.24"/>
    <n v="2069.7600000000002"/>
  </r>
  <r>
    <x v="45"/>
    <x v="1"/>
    <x v="1"/>
    <s v="HOD002"/>
    <n v="14"/>
    <n v="63"/>
    <n v="57.57"/>
    <n v="805.98"/>
  </r>
  <r>
    <x v="45"/>
    <x v="1"/>
    <x v="2"/>
    <s v="JCK003"/>
    <n v="36"/>
    <n v="88"/>
    <n v="41.53"/>
    <n v="1495.08"/>
  </r>
  <r>
    <x v="45"/>
    <x v="2"/>
    <x v="0"/>
    <s v="TSH001"/>
    <n v="22"/>
    <n v="14"/>
    <n v="59.87"/>
    <n v="1317.14"/>
  </r>
  <r>
    <x v="45"/>
    <x v="2"/>
    <x v="1"/>
    <s v="HOD002"/>
    <n v="18"/>
    <n v="66"/>
    <n v="43.91"/>
    <n v="790.38"/>
  </r>
  <r>
    <x v="45"/>
    <x v="2"/>
    <x v="2"/>
    <s v="JCK003"/>
    <n v="20"/>
    <n v="56"/>
    <n v="21.46"/>
    <n v="429.2"/>
  </r>
  <r>
    <x v="46"/>
    <x v="0"/>
    <x v="0"/>
    <s v="TSH001"/>
    <n v="48"/>
    <n v="57"/>
    <n v="50.39"/>
    <n v="2418.7199999999998"/>
  </r>
  <r>
    <x v="46"/>
    <x v="0"/>
    <x v="1"/>
    <s v="HOD002"/>
    <n v="46"/>
    <n v="55"/>
    <n v="18.940000000000001"/>
    <n v="871.24"/>
  </r>
  <r>
    <x v="46"/>
    <x v="0"/>
    <x v="2"/>
    <s v="JCK003"/>
    <n v="22"/>
    <n v="34"/>
    <n v="77.930000000000007"/>
    <n v="1714.46"/>
  </r>
  <r>
    <x v="46"/>
    <x v="1"/>
    <x v="0"/>
    <s v="TSH001"/>
    <n v="34"/>
    <n v="21"/>
    <n v="58.08"/>
    <n v="1974.72"/>
  </r>
  <r>
    <x v="46"/>
    <x v="1"/>
    <x v="1"/>
    <s v="HOD002"/>
    <n v="46"/>
    <n v="91"/>
    <n v="53.81"/>
    <n v="2475.2600000000002"/>
  </r>
  <r>
    <x v="46"/>
    <x v="1"/>
    <x v="2"/>
    <s v="JCK003"/>
    <n v="6"/>
    <n v="16"/>
    <n v="66.14"/>
    <n v="396.84"/>
  </r>
  <r>
    <x v="46"/>
    <x v="2"/>
    <x v="0"/>
    <s v="TSH001"/>
    <n v="20"/>
    <n v="26"/>
    <n v="66.150000000000006"/>
    <n v="1323"/>
  </r>
  <r>
    <x v="46"/>
    <x v="2"/>
    <x v="1"/>
    <s v="HOD002"/>
    <n v="18"/>
    <n v="18"/>
    <n v="68.94"/>
    <n v="1240.92"/>
  </r>
  <r>
    <x v="46"/>
    <x v="2"/>
    <x v="2"/>
    <s v="JCK003"/>
    <n v="40"/>
    <n v="36"/>
    <n v="53.11"/>
    <n v="2124.4"/>
  </r>
  <r>
    <x v="47"/>
    <x v="0"/>
    <x v="0"/>
    <s v="TSH001"/>
    <n v="19"/>
    <n v="52"/>
    <n v="65.33"/>
    <n v="1241.27"/>
  </r>
  <r>
    <x v="47"/>
    <x v="0"/>
    <x v="1"/>
    <s v="HOD002"/>
    <n v="43"/>
    <n v="10"/>
    <n v="33.020000000000003"/>
    <n v="1419.86"/>
  </r>
  <r>
    <x v="47"/>
    <x v="0"/>
    <x v="2"/>
    <s v="JCK003"/>
    <n v="14"/>
    <n v="26"/>
    <n v="50.11"/>
    <n v="701.54"/>
  </r>
  <r>
    <x v="47"/>
    <x v="1"/>
    <x v="0"/>
    <s v="TSH001"/>
    <n v="16"/>
    <n v="24"/>
    <n v="57.97"/>
    <n v="927.52"/>
  </r>
  <r>
    <x v="47"/>
    <x v="1"/>
    <x v="1"/>
    <s v="HOD002"/>
    <n v="6"/>
    <n v="26"/>
    <n v="15.97"/>
    <n v="95.82"/>
  </r>
  <r>
    <x v="47"/>
    <x v="1"/>
    <x v="2"/>
    <s v="JCK003"/>
    <n v="20"/>
    <n v="85"/>
    <n v="36.049999999999997"/>
    <n v="721"/>
  </r>
  <r>
    <x v="47"/>
    <x v="2"/>
    <x v="0"/>
    <s v="TSH001"/>
    <n v="16"/>
    <n v="43"/>
    <n v="18.41"/>
    <n v="294.56"/>
  </r>
  <r>
    <x v="47"/>
    <x v="2"/>
    <x v="1"/>
    <s v="HOD002"/>
    <n v="31"/>
    <n v="77"/>
    <n v="22.39"/>
    <n v="694.09"/>
  </r>
  <r>
    <x v="47"/>
    <x v="2"/>
    <x v="2"/>
    <s v="JCK003"/>
    <n v="9"/>
    <n v="70"/>
    <n v="44.14"/>
    <n v="397.26"/>
  </r>
  <r>
    <x v="48"/>
    <x v="0"/>
    <x v="0"/>
    <s v="TSH001"/>
    <n v="28"/>
    <n v="75"/>
    <n v="53.59"/>
    <n v="1500.52"/>
  </r>
  <r>
    <x v="48"/>
    <x v="0"/>
    <x v="1"/>
    <s v="HOD002"/>
    <n v="33"/>
    <n v="74"/>
    <n v="29.4"/>
    <n v="970.2"/>
  </r>
  <r>
    <x v="48"/>
    <x v="0"/>
    <x v="2"/>
    <s v="JCK003"/>
    <n v="44"/>
    <n v="15"/>
    <n v="62.27"/>
    <n v="2739.88"/>
  </r>
  <r>
    <x v="48"/>
    <x v="1"/>
    <x v="0"/>
    <s v="TSH001"/>
    <n v="47"/>
    <n v="76"/>
    <n v="34.61"/>
    <n v="1626.67"/>
  </r>
  <r>
    <x v="48"/>
    <x v="1"/>
    <x v="1"/>
    <s v="HOD002"/>
    <n v="46"/>
    <n v="13"/>
    <n v="18.95"/>
    <n v="871.7"/>
  </r>
  <r>
    <x v="48"/>
    <x v="1"/>
    <x v="2"/>
    <s v="JCK003"/>
    <n v="35"/>
    <n v="61"/>
    <n v="42.71"/>
    <n v="1494.85"/>
  </r>
  <r>
    <x v="48"/>
    <x v="2"/>
    <x v="0"/>
    <s v="TSH001"/>
    <n v="11"/>
    <n v="72"/>
    <n v="61.31"/>
    <n v="674.41"/>
  </r>
  <r>
    <x v="48"/>
    <x v="2"/>
    <x v="1"/>
    <s v="HOD002"/>
    <n v="33"/>
    <n v="19"/>
    <n v="73.45"/>
    <n v="2423.85"/>
  </r>
  <r>
    <x v="48"/>
    <x v="2"/>
    <x v="2"/>
    <s v="JCK003"/>
    <n v="25"/>
    <n v="87"/>
    <n v="24.64"/>
    <n v="616"/>
  </r>
  <r>
    <x v="49"/>
    <x v="0"/>
    <x v="0"/>
    <s v="TSH001"/>
    <n v="13"/>
    <n v="45"/>
    <n v="55.58"/>
    <n v="722.54"/>
  </r>
  <r>
    <x v="49"/>
    <x v="0"/>
    <x v="1"/>
    <s v="HOD002"/>
    <n v="42"/>
    <n v="80"/>
    <n v="61.29"/>
    <n v="2574.1799999999998"/>
  </r>
  <r>
    <x v="49"/>
    <x v="0"/>
    <x v="2"/>
    <s v="JCK003"/>
    <n v="29"/>
    <n v="86"/>
    <n v="49.49"/>
    <n v="1435.21"/>
  </r>
  <r>
    <x v="49"/>
    <x v="1"/>
    <x v="0"/>
    <s v="TSH001"/>
    <n v="34"/>
    <n v="74"/>
    <n v="54.35"/>
    <n v="1847.9"/>
  </r>
  <r>
    <x v="49"/>
    <x v="1"/>
    <x v="1"/>
    <s v="HOD002"/>
    <n v="11"/>
    <n v="99"/>
    <n v="22.44"/>
    <n v="246.84"/>
  </r>
  <r>
    <x v="49"/>
    <x v="1"/>
    <x v="2"/>
    <s v="JCK003"/>
    <n v="46"/>
    <n v="93"/>
    <n v="72.05"/>
    <n v="3314.3"/>
  </r>
  <r>
    <x v="49"/>
    <x v="2"/>
    <x v="0"/>
    <s v="TSH001"/>
    <n v="40"/>
    <n v="37"/>
    <n v="42.95"/>
    <n v="1718"/>
  </r>
  <r>
    <x v="49"/>
    <x v="2"/>
    <x v="1"/>
    <s v="HOD002"/>
    <n v="19"/>
    <n v="62"/>
    <n v="37.03"/>
    <n v="703.57"/>
  </r>
  <r>
    <x v="49"/>
    <x v="2"/>
    <x v="2"/>
    <s v="JCK003"/>
    <n v="34"/>
    <n v="61"/>
    <n v="42.04"/>
    <n v="1429.36"/>
  </r>
  <r>
    <x v="50"/>
    <x v="0"/>
    <x v="0"/>
    <s v="TSH001"/>
    <n v="11"/>
    <n v="50"/>
    <n v="42.74"/>
    <n v="470.14"/>
  </r>
  <r>
    <x v="50"/>
    <x v="0"/>
    <x v="1"/>
    <s v="HOD002"/>
    <n v="47"/>
    <n v="42"/>
    <n v="39.33"/>
    <n v="1848.51"/>
  </r>
  <r>
    <x v="50"/>
    <x v="0"/>
    <x v="2"/>
    <s v="JCK003"/>
    <n v="14"/>
    <n v="97"/>
    <n v="74.989999999999995"/>
    <n v="1049.8599999999999"/>
  </r>
  <r>
    <x v="50"/>
    <x v="1"/>
    <x v="0"/>
    <s v="TSH001"/>
    <n v="9"/>
    <n v="21"/>
    <n v="69.069999999999993"/>
    <n v="621.63"/>
  </r>
  <r>
    <x v="50"/>
    <x v="1"/>
    <x v="1"/>
    <s v="HOD002"/>
    <n v="10"/>
    <n v="65"/>
    <n v="21.28"/>
    <n v="212.8"/>
  </r>
  <r>
    <x v="50"/>
    <x v="1"/>
    <x v="2"/>
    <s v="JCK003"/>
    <n v="28"/>
    <n v="26"/>
    <n v="51.16"/>
    <n v="1432.48"/>
  </r>
  <r>
    <x v="50"/>
    <x v="2"/>
    <x v="0"/>
    <s v="TSH001"/>
    <n v="42"/>
    <n v="81"/>
    <n v="51.51"/>
    <n v="2163.42"/>
  </r>
  <r>
    <x v="50"/>
    <x v="2"/>
    <x v="1"/>
    <s v="HOD002"/>
    <n v="47"/>
    <n v="25"/>
    <n v="41.7"/>
    <n v="1959.9"/>
  </r>
  <r>
    <x v="50"/>
    <x v="2"/>
    <x v="2"/>
    <s v="JCK003"/>
    <n v="47"/>
    <n v="64"/>
    <n v="71.430000000000007"/>
    <n v="3357.21"/>
  </r>
  <r>
    <x v="51"/>
    <x v="0"/>
    <x v="0"/>
    <s v="TSH001"/>
    <n v="8"/>
    <n v="46"/>
    <n v="54.03"/>
    <n v="432.24"/>
  </r>
  <r>
    <x v="51"/>
    <x v="0"/>
    <x v="1"/>
    <s v="HOD002"/>
    <n v="27"/>
    <n v="23"/>
    <n v="52.56"/>
    <n v="1419.12"/>
  </r>
  <r>
    <x v="51"/>
    <x v="0"/>
    <x v="2"/>
    <s v="JCK003"/>
    <n v="18"/>
    <n v="29"/>
    <n v="57.69"/>
    <n v="1038.42"/>
  </r>
  <r>
    <x v="51"/>
    <x v="1"/>
    <x v="0"/>
    <s v="TSH001"/>
    <n v="19"/>
    <n v="23"/>
    <n v="37.76"/>
    <n v="717.44"/>
  </r>
  <r>
    <x v="51"/>
    <x v="1"/>
    <x v="1"/>
    <s v="HOD002"/>
    <n v="40"/>
    <n v="57"/>
    <n v="22.47"/>
    <n v="898.8"/>
  </r>
  <r>
    <x v="51"/>
    <x v="1"/>
    <x v="2"/>
    <s v="JCK003"/>
    <n v="22"/>
    <n v="83"/>
    <n v="29.7"/>
    <n v="653.4"/>
  </r>
  <r>
    <x v="51"/>
    <x v="2"/>
    <x v="0"/>
    <s v="TSH001"/>
    <n v="32"/>
    <n v="81"/>
    <n v="78.349999999999994"/>
    <n v="2507.1999999999998"/>
  </r>
  <r>
    <x v="51"/>
    <x v="2"/>
    <x v="1"/>
    <s v="HOD002"/>
    <n v="44"/>
    <n v="88"/>
    <n v="58.87"/>
    <n v="2590.2800000000002"/>
  </r>
  <r>
    <x v="51"/>
    <x v="2"/>
    <x v="2"/>
    <s v="JCK003"/>
    <n v="40"/>
    <n v="13"/>
    <n v="54.58"/>
    <n v="2183.1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B2377A-8E9F-47EB-B98A-C452215F2C8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A18" firstHeaderRow="1" firstDataRow="3" firstDataCol="1"/>
  <pivotFields count="10">
    <pivotField numFmtId="14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dataField="1" showAll="0"/>
    <pivotField dataField="1"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2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2">
    <field x="9"/>
    <field x="-2"/>
  </colFields>
  <colItems count="26"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 t="grand">
      <x/>
    </i>
    <i t="grand" i="1">
      <x/>
    </i>
  </colItems>
  <dataFields count="2">
    <dataField name="Sum of Units Sold" fld="4" baseField="0" baseItem="0"/>
    <dataField name="Sum of Stock Lef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D3F126-6DCE-400D-B031-34D301103984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Store" tableColumnId="2"/>
      <queryTableField id="3" name="Product Category" tableColumnId="3"/>
      <queryTableField id="4" name="SKU" tableColumnId="4"/>
      <queryTableField id="5" name="Units Sold" tableColumnId="5"/>
      <queryTableField id="6" name="Stock Left" tableColumnId="6"/>
      <queryTableField id="7" name="Price" tableColumnId="7"/>
      <queryTableField id="8" name="Reven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A2CCA2-06C7-4A37-B2AB-EB86FEF30BAA}" name="Sales_Data" displayName="Sales_Data" ref="A1:H469" tableType="queryTable" totalsRowShown="0">
  <autoFilter ref="A1:H469" xr:uid="{19A2CCA2-06C7-4A37-B2AB-EB86FEF30BAA}">
    <filterColumn colId="1">
      <filters>
        <filter val="Store C"/>
      </filters>
    </filterColumn>
    <filterColumn colId="2">
      <filters>
        <filter val="Jackets"/>
      </filters>
    </filterColumn>
  </autoFilter>
  <tableColumns count="8">
    <tableColumn id="1" xr3:uid="{7C966A3A-F0B3-478B-90FC-331A4D78FFA4}" uniqueName="1" name="Date" queryTableFieldId="1" dataDxfId="8"/>
    <tableColumn id="2" xr3:uid="{215E059C-1F13-427B-933F-20A2D492485A}" uniqueName="2" name="Store" queryTableFieldId="2" dataDxfId="7"/>
    <tableColumn id="3" xr3:uid="{DBD76FF4-CE6A-4568-AD5F-499F8ECE1760}" uniqueName="3" name="Product Category" queryTableFieldId="3" dataDxfId="6"/>
    <tableColumn id="4" xr3:uid="{FA9C8E39-AB22-4C2F-8B3B-4543CAEF5A1B}" uniqueName="4" name="SKU" queryTableFieldId="4" dataDxfId="5"/>
    <tableColumn id="5" xr3:uid="{5748CCA6-4724-461E-B14E-F0A2B8525B19}" uniqueName="5" name="Units Sold" queryTableFieldId="5"/>
    <tableColumn id="6" xr3:uid="{7C047098-6794-4D07-8E99-A86BA485A0E2}" uniqueName="6" name="Stock Left" queryTableFieldId="6"/>
    <tableColumn id="7" xr3:uid="{477D0BB5-926E-4BFC-BF93-604267F27DD0}" uniqueName="7" name="Price" queryTableFieldId="7"/>
    <tableColumn id="8" xr3:uid="{2445B760-14E9-45B5-9C24-34ACEB9FA53F}" uniqueName="8" name="Revenu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B5B63-4EE8-4106-AD3E-08A047A6C10C}" name="Table1" displayName="Table1" ref="A9:B12" totalsRowShown="0" headerRowDxfId="2" tableBorderDxfId="4">
  <autoFilter ref="A9:B12" xr:uid="{C5EB5B63-4EE8-4106-AD3E-08A047A6C10C}"/>
  <sortState xmlns:xlrd2="http://schemas.microsoft.com/office/spreadsheetml/2017/richdata2" ref="A10:B12">
    <sortCondition descending="1" ref="B9:B12"/>
  </sortState>
  <tableColumns count="2">
    <tableColumn id="1" xr3:uid="{EAD414C0-D161-44CB-898A-D74D63026825}" name="Product Category"/>
    <tableColumn id="2" xr3:uid="{E79203AE-5979-40EA-9AA3-EA6C652733DC}" name="Suggested Order Quantity" dataDxfId="3">
      <calculatedColumnFormula>SUMIFS(Stock_Cover!K:K, Stock_Cover!B:B, A10)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2C8D0A-DB85-44F3-A15C-16F306A0FA60}" name="Table3" displayName="Table3" ref="A1:B7" totalsRowShown="0" tableBorderDxfId="1">
  <autoFilter ref="A1:B7" xr:uid="{E82C8D0A-DB85-44F3-A15C-16F306A0FA60}"/>
  <tableColumns count="2">
    <tableColumn id="1" xr3:uid="{EE3987B5-E7C4-49CA-907A-A42A91475DA1}" name="KPI"/>
    <tableColumn id="2" xr3:uid="{822D0F91-DE1F-41D6-8775-B31434941CBD}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2BB5-A6C2-4361-9CA6-9A122BC30F48}">
  <dimension ref="A1:H469"/>
  <sheetViews>
    <sheetView zoomScale="80" zoomScaleNormal="80" workbookViewId="0">
      <selection activeCell="P271" sqref="P271"/>
    </sheetView>
  </sheetViews>
  <sheetFormatPr defaultRowHeight="14.4" x14ac:dyDescent="0.3"/>
  <cols>
    <col min="1" max="1" width="10.5546875" style="1" bestFit="1" customWidth="1"/>
    <col min="2" max="2" width="7.6640625" bestFit="1" customWidth="1"/>
    <col min="3" max="3" width="18" bestFit="1" customWidth="1"/>
    <col min="4" max="4" width="7.77734375" bestFit="1" customWidth="1"/>
    <col min="5" max="5" width="11.6640625" bestFit="1" customWidth="1"/>
    <col min="6" max="6" width="11.5546875" bestFit="1" customWidth="1"/>
    <col min="7" max="7" width="7.33203125" bestFit="1" customWidth="1"/>
    <col min="8" max="8" width="10.5546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s="1">
        <v>44927</v>
      </c>
      <c r="B2" t="s">
        <v>8</v>
      </c>
      <c r="C2" t="s">
        <v>11</v>
      </c>
      <c r="D2" t="s">
        <v>14</v>
      </c>
      <c r="E2">
        <v>500</v>
      </c>
      <c r="F2">
        <v>1</v>
      </c>
      <c r="G2">
        <v>16.63</v>
      </c>
      <c r="H2">
        <v>748.35</v>
      </c>
    </row>
    <row r="3" spans="1:8" hidden="1" x14ac:dyDescent="0.3">
      <c r="A3" s="1">
        <v>44927</v>
      </c>
      <c r="B3" t="s">
        <v>8</v>
      </c>
      <c r="C3" t="s">
        <v>12</v>
      </c>
      <c r="D3" t="s">
        <v>15</v>
      </c>
      <c r="E3">
        <v>22</v>
      </c>
      <c r="F3">
        <v>41</v>
      </c>
      <c r="G3">
        <v>29.51</v>
      </c>
      <c r="H3">
        <v>649.22</v>
      </c>
    </row>
    <row r="4" spans="1:8" hidden="1" x14ac:dyDescent="0.3">
      <c r="A4" s="1">
        <v>44927</v>
      </c>
      <c r="B4" t="s">
        <v>8</v>
      </c>
      <c r="C4" t="s">
        <v>13</v>
      </c>
      <c r="D4" t="s">
        <v>16</v>
      </c>
      <c r="E4">
        <v>11</v>
      </c>
      <c r="F4">
        <v>96</v>
      </c>
      <c r="G4">
        <v>63.14</v>
      </c>
      <c r="H4">
        <v>694.54</v>
      </c>
    </row>
    <row r="5" spans="1:8" hidden="1" x14ac:dyDescent="0.3">
      <c r="A5" s="1">
        <v>44927</v>
      </c>
      <c r="B5" t="s">
        <v>9</v>
      </c>
      <c r="C5" t="s">
        <v>11</v>
      </c>
      <c r="D5" t="s">
        <v>14</v>
      </c>
      <c r="E5">
        <v>39</v>
      </c>
      <c r="F5">
        <v>21</v>
      </c>
      <c r="G5">
        <v>53.38</v>
      </c>
      <c r="H5">
        <v>2081.8200000000002</v>
      </c>
    </row>
    <row r="6" spans="1:8" hidden="1" x14ac:dyDescent="0.3">
      <c r="A6" s="1">
        <v>44927</v>
      </c>
      <c r="B6" t="s">
        <v>9</v>
      </c>
      <c r="C6" t="s">
        <v>12</v>
      </c>
      <c r="D6" t="s">
        <v>15</v>
      </c>
      <c r="E6">
        <v>7</v>
      </c>
      <c r="F6">
        <v>13</v>
      </c>
      <c r="G6">
        <v>21.09</v>
      </c>
      <c r="H6">
        <v>147.63</v>
      </c>
    </row>
    <row r="7" spans="1:8" hidden="1" x14ac:dyDescent="0.3">
      <c r="A7" s="1">
        <v>44927</v>
      </c>
      <c r="B7" t="s">
        <v>9</v>
      </c>
      <c r="C7" t="s">
        <v>13</v>
      </c>
      <c r="D7" t="s">
        <v>16</v>
      </c>
      <c r="E7">
        <v>19</v>
      </c>
      <c r="F7">
        <v>74</v>
      </c>
      <c r="G7">
        <v>54.13</v>
      </c>
      <c r="H7">
        <v>1028.47</v>
      </c>
    </row>
    <row r="8" spans="1:8" hidden="1" x14ac:dyDescent="0.3">
      <c r="A8" s="1">
        <v>44927</v>
      </c>
      <c r="B8" t="s">
        <v>10</v>
      </c>
      <c r="C8" t="s">
        <v>11</v>
      </c>
      <c r="D8" t="s">
        <v>14</v>
      </c>
      <c r="E8">
        <v>40</v>
      </c>
      <c r="F8">
        <v>35</v>
      </c>
      <c r="G8">
        <v>61.54</v>
      </c>
      <c r="H8">
        <v>2461.6</v>
      </c>
    </row>
    <row r="9" spans="1:8" hidden="1" x14ac:dyDescent="0.3">
      <c r="A9" s="1">
        <v>44927</v>
      </c>
      <c r="B9" t="s">
        <v>10</v>
      </c>
      <c r="C9" t="s">
        <v>12</v>
      </c>
      <c r="D9" t="s">
        <v>15</v>
      </c>
      <c r="E9">
        <v>49</v>
      </c>
      <c r="F9">
        <v>79</v>
      </c>
      <c r="G9">
        <v>42.27</v>
      </c>
      <c r="H9">
        <v>2071.23</v>
      </c>
    </row>
    <row r="10" spans="1:8" x14ac:dyDescent="0.3">
      <c r="A10" s="1">
        <v>44927</v>
      </c>
      <c r="B10" t="s">
        <v>10</v>
      </c>
      <c r="C10" t="s">
        <v>13</v>
      </c>
      <c r="D10" t="s">
        <v>16</v>
      </c>
      <c r="E10">
        <v>33</v>
      </c>
      <c r="F10">
        <v>10</v>
      </c>
      <c r="G10">
        <v>33.08</v>
      </c>
      <c r="H10">
        <v>1091.6400000000001</v>
      </c>
    </row>
    <row r="11" spans="1:8" hidden="1" x14ac:dyDescent="0.3">
      <c r="A11" s="1">
        <v>44934</v>
      </c>
      <c r="B11" t="s">
        <v>8</v>
      </c>
      <c r="C11" t="s">
        <v>11</v>
      </c>
      <c r="D11" t="s">
        <v>14</v>
      </c>
      <c r="E11">
        <v>5</v>
      </c>
      <c r="F11">
        <v>5</v>
      </c>
      <c r="G11">
        <v>60.38</v>
      </c>
      <c r="H11">
        <v>301.89999999999998</v>
      </c>
    </row>
    <row r="12" spans="1:8" hidden="1" x14ac:dyDescent="0.3">
      <c r="A12" s="1">
        <v>44934</v>
      </c>
      <c r="B12" t="s">
        <v>8</v>
      </c>
      <c r="C12" t="s">
        <v>12</v>
      </c>
      <c r="D12" t="s">
        <v>15</v>
      </c>
      <c r="E12">
        <v>26</v>
      </c>
      <c r="F12">
        <v>45</v>
      </c>
      <c r="G12">
        <v>25.11</v>
      </c>
      <c r="H12">
        <v>652.86</v>
      </c>
    </row>
    <row r="13" spans="1:8" hidden="1" x14ac:dyDescent="0.3">
      <c r="A13" s="1">
        <v>44934</v>
      </c>
      <c r="B13" t="s">
        <v>8</v>
      </c>
      <c r="C13" t="s">
        <v>13</v>
      </c>
      <c r="D13" t="s">
        <v>16</v>
      </c>
      <c r="E13">
        <v>26</v>
      </c>
      <c r="F13">
        <v>23</v>
      </c>
      <c r="G13">
        <v>21.03</v>
      </c>
      <c r="H13">
        <v>546.78</v>
      </c>
    </row>
    <row r="14" spans="1:8" hidden="1" x14ac:dyDescent="0.3">
      <c r="A14" s="1">
        <v>44934</v>
      </c>
      <c r="B14" t="s">
        <v>9</v>
      </c>
      <c r="C14" t="s">
        <v>11</v>
      </c>
      <c r="D14" t="s">
        <v>14</v>
      </c>
      <c r="E14">
        <v>11</v>
      </c>
      <c r="F14">
        <v>55</v>
      </c>
      <c r="G14">
        <v>70.09</v>
      </c>
      <c r="H14">
        <v>770.99</v>
      </c>
    </row>
    <row r="15" spans="1:8" hidden="1" x14ac:dyDescent="0.3">
      <c r="A15" s="1">
        <v>44934</v>
      </c>
      <c r="B15" t="s">
        <v>9</v>
      </c>
      <c r="C15" t="s">
        <v>12</v>
      </c>
      <c r="D15" t="s">
        <v>15</v>
      </c>
      <c r="E15">
        <v>43</v>
      </c>
      <c r="F15">
        <v>43</v>
      </c>
      <c r="G15">
        <v>67.459999999999994</v>
      </c>
      <c r="H15">
        <v>2900.78</v>
      </c>
    </row>
    <row r="16" spans="1:8" hidden="1" x14ac:dyDescent="0.3">
      <c r="A16" s="1">
        <v>44934</v>
      </c>
      <c r="B16" t="s">
        <v>9</v>
      </c>
      <c r="C16" t="s">
        <v>13</v>
      </c>
      <c r="D16" t="s">
        <v>16</v>
      </c>
      <c r="E16">
        <v>34</v>
      </c>
      <c r="F16">
        <v>78</v>
      </c>
      <c r="G16">
        <v>23.11</v>
      </c>
      <c r="H16">
        <v>785.74</v>
      </c>
    </row>
    <row r="17" spans="1:8" hidden="1" x14ac:dyDescent="0.3">
      <c r="A17" s="1">
        <v>44934</v>
      </c>
      <c r="B17" t="s">
        <v>10</v>
      </c>
      <c r="C17" t="s">
        <v>11</v>
      </c>
      <c r="D17" t="s">
        <v>14</v>
      </c>
      <c r="E17">
        <v>29</v>
      </c>
      <c r="F17">
        <v>20</v>
      </c>
      <c r="G17">
        <v>50.88</v>
      </c>
      <c r="H17">
        <v>1475.52</v>
      </c>
    </row>
    <row r="18" spans="1:8" hidden="1" x14ac:dyDescent="0.3">
      <c r="A18" s="1">
        <v>44934</v>
      </c>
      <c r="B18" t="s">
        <v>10</v>
      </c>
      <c r="C18" t="s">
        <v>12</v>
      </c>
      <c r="D18" t="s">
        <v>15</v>
      </c>
      <c r="E18">
        <v>45</v>
      </c>
      <c r="F18">
        <v>89</v>
      </c>
      <c r="G18">
        <v>72.55</v>
      </c>
      <c r="H18">
        <v>3264.75</v>
      </c>
    </row>
    <row r="19" spans="1:8" x14ac:dyDescent="0.3">
      <c r="A19" s="1">
        <v>44934</v>
      </c>
      <c r="B19" t="s">
        <v>10</v>
      </c>
      <c r="C19" t="s">
        <v>13</v>
      </c>
      <c r="D19" t="s">
        <v>16</v>
      </c>
      <c r="E19">
        <v>28</v>
      </c>
      <c r="F19">
        <v>8</v>
      </c>
      <c r="G19">
        <v>27.5</v>
      </c>
      <c r="H19">
        <v>770</v>
      </c>
    </row>
    <row r="20" spans="1:8" hidden="1" x14ac:dyDescent="0.3">
      <c r="A20" s="1">
        <v>44941</v>
      </c>
      <c r="B20" t="s">
        <v>8</v>
      </c>
      <c r="C20" t="s">
        <v>11</v>
      </c>
      <c r="D20" t="s">
        <v>14</v>
      </c>
      <c r="E20">
        <v>9</v>
      </c>
      <c r="F20">
        <v>3</v>
      </c>
      <c r="G20">
        <v>57.98</v>
      </c>
      <c r="H20">
        <v>521.82000000000005</v>
      </c>
    </row>
    <row r="21" spans="1:8" hidden="1" x14ac:dyDescent="0.3">
      <c r="A21" s="1">
        <v>44941</v>
      </c>
      <c r="B21" t="s">
        <v>8</v>
      </c>
      <c r="C21" t="s">
        <v>12</v>
      </c>
      <c r="D21" t="s">
        <v>15</v>
      </c>
      <c r="E21">
        <v>23</v>
      </c>
      <c r="F21">
        <v>20</v>
      </c>
      <c r="G21">
        <v>70.599999999999994</v>
      </c>
      <c r="H21">
        <v>1623.8</v>
      </c>
    </row>
    <row r="22" spans="1:8" hidden="1" x14ac:dyDescent="0.3">
      <c r="A22" s="1">
        <v>44941</v>
      </c>
      <c r="B22" t="s">
        <v>8</v>
      </c>
      <c r="C22" t="s">
        <v>13</v>
      </c>
      <c r="D22" t="s">
        <v>16</v>
      </c>
      <c r="E22">
        <v>11</v>
      </c>
      <c r="F22">
        <v>58</v>
      </c>
      <c r="G22">
        <v>33.07</v>
      </c>
      <c r="H22">
        <v>363.77</v>
      </c>
    </row>
    <row r="23" spans="1:8" hidden="1" x14ac:dyDescent="0.3">
      <c r="A23" s="1">
        <v>44941</v>
      </c>
      <c r="B23" t="s">
        <v>9</v>
      </c>
      <c r="C23" t="s">
        <v>11</v>
      </c>
      <c r="D23" t="s">
        <v>14</v>
      </c>
      <c r="E23">
        <v>45</v>
      </c>
      <c r="F23">
        <v>56</v>
      </c>
      <c r="G23">
        <v>25.57</v>
      </c>
      <c r="H23">
        <v>1150.6500000000001</v>
      </c>
    </row>
    <row r="24" spans="1:8" hidden="1" x14ac:dyDescent="0.3">
      <c r="A24" s="1">
        <v>44941</v>
      </c>
      <c r="B24" t="s">
        <v>9</v>
      </c>
      <c r="C24" t="s">
        <v>12</v>
      </c>
      <c r="D24" t="s">
        <v>15</v>
      </c>
      <c r="E24">
        <v>27</v>
      </c>
      <c r="F24">
        <v>14</v>
      </c>
      <c r="G24">
        <v>58.56</v>
      </c>
      <c r="H24">
        <v>1581.12</v>
      </c>
    </row>
    <row r="25" spans="1:8" hidden="1" x14ac:dyDescent="0.3">
      <c r="A25" s="1">
        <v>44941</v>
      </c>
      <c r="B25" t="s">
        <v>9</v>
      </c>
      <c r="C25" t="s">
        <v>13</v>
      </c>
      <c r="D25" t="s">
        <v>16</v>
      </c>
      <c r="E25">
        <v>49</v>
      </c>
      <c r="F25">
        <v>97</v>
      </c>
      <c r="G25">
        <v>57.12</v>
      </c>
      <c r="H25">
        <v>2798.88</v>
      </c>
    </row>
    <row r="26" spans="1:8" hidden="1" x14ac:dyDescent="0.3">
      <c r="A26" s="1">
        <v>44941</v>
      </c>
      <c r="B26" t="s">
        <v>10</v>
      </c>
      <c r="C26" t="s">
        <v>11</v>
      </c>
      <c r="D26" t="s">
        <v>14</v>
      </c>
      <c r="E26">
        <v>43</v>
      </c>
      <c r="F26">
        <v>91</v>
      </c>
      <c r="G26">
        <v>26.12</v>
      </c>
      <c r="H26">
        <v>1123.1600000000001</v>
      </c>
    </row>
    <row r="27" spans="1:8" hidden="1" x14ac:dyDescent="0.3">
      <c r="A27" s="1">
        <v>44941</v>
      </c>
      <c r="B27" t="s">
        <v>10</v>
      </c>
      <c r="C27" t="s">
        <v>12</v>
      </c>
      <c r="D27" t="s">
        <v>15</v>
      </c>
      <c r="E27">
        <v>20</v>
      </c>
      <c r="F27">
        <v>30</v>
      </c>
      <c r="G27">
        <v>45.05</v>
      </c>
      <c r="H27">
        <v>901</v>
      </c>
    </row>
    <row r="28" spans="1:8" x14ac:dyDescent="0.3">
      <c r="A28" s="1">
        <v>44941</v>
      </c>
      <c r="B28" t="s">
        <v>10</v>
      </c>
      <c r="C28" t="s">
        <v>13</v>
      </c>
      <c r="D28" t="s">
        <v>16</v>
      </c>
      <c r="E28">
        <v>22</v>
      </c>
      <c r="F28">
        <v>1</v>
      </c>
      <c r="G28">
        <v>59.73</v>
      </c>
      <c r="H28">
        <v>1314.06</v>
      </c>
    </row>
    <row r="29" spans="1:8" hidden="1" x14ac:dyDescent="0.3">
      <c r="A29" s="1">
        <v>44948</v>
      </c>
      <c r="B29" t="s">
        <v>8</v>
      </c>
      <c r="C29" t="s">
        <v>11</v>
      </c>
      <c r="D29" t="s">
        <v>14</v>
      </c>
      <c r="E29">
        <v>19</v>
      </c>
      <c r="F29">
        <v>5</v>
      </c>
      <c r="G29">
        <v>36.08</v>
      </c>
      <c r="H29">
        <v>685.52</v>
      </c>
    </row>
    <row r="30" spans="1:8" hidden="1" x14ac:dyDescent="0.3">
      <c r="A30" s="1">
        <v>44948</v>
      </c>
      <c r="B30" t="s">
        <v>8</v>
      </c>
      <c r="C30" t="s">
        <v>12</v>
      </c>
      <c r="D30" t="s">
        <v>15</v>
      </c>
      <c r="E30">
        <v>8</v>
      </c>
      <c r="F30">
        <v>39</v>
      </c>
      <c r="G30">
        <v>68.42</v>
      </c>
      <c r="H30">
        <v>547.36</v>
      </c>
    </row>
    <row r="31" spans="1:8" hidden="1" x14ac:dyDescent="0.3">
      <c r="A31" s="1">
        <v>44948</v>
      </c>
      <c r="B31" t="s">
        <v>8</v>
      </c>
      <c r="C31" t="s">
        <v>13</v>
      </c>
      <c r="D31" t="s">
        <v>16</v>
      </c>
      <c r="E31">
        <v>25</v>
      </c>
      <c r="F31">
        <v>61</v>
      </c>
      <c r="G31">
        <v>32.4</v>
      </c>
      <c r="H31">
        <v>810</v>
      </c>
    </row>
    <row r="32" spans="1:8" hidden="1" x14ac:dyDescent="0.3">
      <c r="A32" s="1">
        <v>44948</v>
      </c>
      <c r="B32" t="s">
        <v>9</v>
      </c>
      <c r="C32" t="s">
        <v>11</v>
      </c>
      <c r="D32" t="s">
        <v>14</v>
      </c>
      <c r="E32">
        <v>18</v>
      </c>
      <c r="F32">
        <v>82</v>
      </c>
      <c r="G32">
        <v>71.959999999999994</v>
      </c>
      <c r="H32">
        <v>1295.28</v>
      </c>
    </row>
    <row r="33" spans="1:8" hidden="1" x14ac:dyDescent="0.3">
      <c r="A33" s="1">
        <v>44948</v>
      </c>
      <c r="B33" t="s">
        <v>9</v>
      </c>
      <c r="C33" t="s">
        <v>12</v>
      </c>
      <c r="D33" t="s">
        <v>15</v>
      </c>
      <c r="E33">
        <v>25</v>
      </c>
      <c r="F33">
        <v>37</v>
      </c>
      <c r="G33">
        <v>57.6</v>
      </c>
      <c r="H33">
        <v>1440</v>
      </c>
    </row>
    <row r="34" spans="1:8" hidden="1" x14ac:dyDescent="0.3">
      <c r="A34" s="1">
        <v>44948</v>
      </c>
      <c r="B34" t="s">
        <v>9</v>
      </c>
      <c r="C34" t="s">
        <v>13</v>
      </c>
      <c r="D34" t="s">
        <v>16</v>
      </c>
      <c r="E34">
        <v>30</v>
      </c>
      <c r="F34">
        <v>92</v>
      </c>
      <c r="G34">
        <v>44.83</v>
      </c>
      <c r="H34">
        <v>1344.9</v>
      </c>
    </row>
    <row r="35" spans="1:8" hidden="1" x14ac:dyDescent="0.3">
      <c r="A35" s="1">
        <v>44948</v>
      </c>
      <c r="B35" t="s">
        <v>10</v>
      </c>
      <c r="C35" t="s">
        <v>11</v>
      </c>
      <c r="D35" t="s">
        <v>14</v>
      </c>
      <c r="E35">
        <v>21</v>
      </c>
      <c r="F35">
        <v>27</v>
      </c>
      <c r="G35">
        <v>31.03</v>
      </c>
      <c r="H35">
        <v>651.63</v>
      </c>
    </row>
    <row r="36" spans="1:8" hidden="1" x14ac:dyDescent="0.3">
      <c r="A36" s="1">
        <v>44948</v>
      </c>
      <c r="B36" t="s">
        <v>10</v>
      </c>
      <c r="C36" t="s">
        <v>12</v>
      </c>
      <c r="D36" t="s">
        <v>15</v>
      </c>
      <c r="E36">
        <v>40</v>
      </c>
      <c r="F36">
        <v>78</v>
      </c>
      <c r="G36">
        <v>32.08</v>
      </c>
      <c r="H36">
        <v>1283.2</v>
      </c>
    </row>
    <row r="37" spans="1:8" x14ac:dyDescent="0.3">
      <c r="A37" s="1">
        <v>44948</v>
      </c>
      <c r="B37" t="s">
        <v>10</v>
      </c>
      <c r="C37" t="s">
        <v>13</v>
      </c>
      <c r="D37" t="s">
        <v>16</v>
      </c>
      <c r="E37">
        <v>42</v>
      </c>
      <c r="F37">
        <v>64</v>
      </c>
      <c r="G37">
        <v>73.36</v>
      </c>
      <c r="H37">
        <v>3081.12</v>
      </c>
    </row>
    <row r="38" spans="1:8" hidden="1" x14ac:dyDescent="0.3">
      <c r="A38" s="1">
        <v>44955</v>
      </c>
      <c r="B38" t="s">
        <v>8</v>
      </c>
      <c r="C38" t="s">
        <v>11</v>
      </c>
      <c r="D38" t="s">
        <v>14</v>
      </c>
      <c r="E38">
        <v>30</v>
      </c>
      <c r="F38">
        <v>10</v>
      </c>
      <c r="G38">
        <v>29.26</v>
      </c>
      <c r="H38">
        <v>877.8</v>
      </c>
    </row>
    <row r="39" spans="1:8" hidden="1" x14ac:dyDescent="0.3">
      <c r="A39" s="1">
        <v>44955</v>
      </c>
      <c r="B39" t="s">
        <v>8</v>
      </c>
      <c r="C39" t="s">
        <v>12</v>
      </c>
      <c r="D39" t="s">
        <v>15</v>
      </c>
      <c r="E39">
        <v>13</v>
      </c>
      <c r="F39">
        <v>75</v>
      </c>
      <c r="G39">
        <v>47.08</v>
      </c>
      <c r="H39">
        <v>612.04</v>
      </c>
    </row>
    <row r="40" spans="1:8" hidden="1" x14ac:dyDescent="0.3">
      <c r="A40" s="1">
        <v>44955</v>
      </c>
      <c r="B40" t="s">
        <v>8</v>
      </c>
      <c r="C40" t="s">
        <v>13</v>
      </c>
      <c r="D40" t="s">
        <v>16</v>
      </c>
      <c r="E40">
        <v>8</v>
      </c>
      <c r="F40">
        <v>24</v>
      </c>
      <c r="G40">
        <v>24.93</v>
      </c>
      <c r="H40">
        <v>199.44</v>
      </c>
    </row>
    <row r="41" spans="1:8" hidden="1" x14ac:dyDescent="0.3">
      <c r="A41" s="1">
        <v>44955</v>
      </c>
      <c r="B41" t="s">
        <v>9</v>
      </c>
      <c r="C41" t="s">
        <v>11</v>
      </c>
      <c r="D41" t="s">
        <v>14</v>
      </c>
      <c r="E41">
        <v>15</v>
      </c>
      <c r="F41">
        <v>97</v>
      </c>
      <c r="G41">
        <v>42.44</v>
      </c>
      <c r="H41">
        <v>636.6</v>
      </c>
    </row>
    <row r="42" spans="1:8" hidden="1" x14ac:dyDescent="0.3">
      <c r="A42" s="1">
        <v>44955</v>
      </c>
      <c r="B42" t="s">
        <v>9</v>
      </c>
      <c r="C42" t="s">
        <v>12</v>
      </c>
      <c r="D42" t="s">
        <v>15</v>
      </c>
      <c r="E42">
        <v>9</v>
      </c>
      <c r="F42">
        <v>11</v>
      </c>
      <c r="G42">
        <v>39.81</v>
      </c>
      <c r="H42">
        <v>358.29</v>
      </c>
    </row>
    <row r="43" spans="1:8" hidden="1" x14ac:dyDescent="0.3">
      <c r="A43" s="1">
        <v>44955</v>
      </c>
      <c r="B43" t="s">
        <v>9</v>
      </c>
      <c r="C43" t="s">
        <v>13</v>
      </c>
      <c r="D43" t="s">
        <v>16</v>
      </c>
      <c r="E43">
        <v>34</v>
      </c>
      <c r="F43">
        <v>77</v>
      </c>
      <c r="G43">
        <v>31.34</v>
      </c>
      <c r="H43">
        <v>1065.56</v>
      </c>
    </row>
    <row r="44" spans="1:8" hidden="1" x14ac:dyDescent="0.3">
      <c r="A44" s="1">
        <v>44955</v>
      </c>
      <c r="B44" t="s">
        <v>10</v>
      </c>
      <c r="C44" t="s">
        <v>11</v>
      </c>
      <c r="D44" t="s">
        <v>14</v>
      </c>
      <c r="E44">
        <v>40</v>
      </c>
      <c r="F44">
        <v>11</v>
      </c>
      <c r="G44">
        <v>59.22</v>
      </c>
      <c r="H44">
        <v>2368.8000000000002</v>
      </c>
    </row>
    <row r="45" spans="1:8" hidden="1" x14ac:dyDescent="0.3">
      <c r="A45" s="1">
        <v>44955</v>
      </c>
      <c r="B45" t="s">
        <v>10</v>
      </c>
      <c r="C45" t="s">
        <v>12</v>
      </c>
      <c r="D45" t="s">
        <v>15</v>
      </c>
      <c r="E45">
        <v>12</v>
      </c>
      <c r="F45">
        <v>97</v>
      </c>
      <c r="G45">
        <v>72.510000000000005</v>
      </c>
      <c r="H45">
        <v>870.12</v>
      </c>
    </row>
    <row r="46" spans="1:8" x14ac:dyDescent="0.3">
      <c r="A46" s="1">
        <v>44955</v>
      </c>
      <c r="B46" t="s">
        <v>10</v>
      </c>
      <c r="C46" t="s">
        <v>13</v>
      </c>
      <c r="D46" t="s">
        <v>16</v>
      </c>
      <c r="E46">
        <v>22</v>
      </c>
      <c r="F46">
        <v>92</v>
      </c>
      <c r="G46">
        <v>37.11</v>
      </c>
      <c r="H46">
        <v>816.42</v>
      </c>
    </row>
    <row r="47" spans="1:8" hidden="1" x14ac:dyDescent="0.3">
      <c r="A47" s="1">
        <v>44962</v>
      </c>
      <c r="B47" t="s">
        <v>8</v>
      </c>
      <c r="C47" t="s">
        <v>11</v>
      </c>
      <c r="D47" t="s">
        <v>14</v>
      </c>
      <c r="E47">
        <v>23</v>
      </c>
      <c r="F47">
        <v>2</v>
      </c>
      <c r="G47">
        <v>25.28</v>
      </c>
      <c r="H47">
        <v>581.44000000000005</v>
      </c>
    </row>
    <row r="48" spans="1:8" hidden="1" x14ac:dyDescent="0.3">
      <c r="A48" s="1">
        <v>44962</v>
      </c>
      <c r="B48" t="s">
        <v>8</v>
      </c>
      <c r="C48" t="s">
        <v>12</v>
      </c>
      <c r="D48" t="s">
        <v>15</v>
      </c>
      <c r="E48">
        <v>5</v>
      </c>
      <c r="F48">
        <v>43</v>
      </c>
      <c r="G48">
        <v>78.17</v>
      </c>
      <c r="H48">
        <v>390.85</v>
      </c>
    </row>
    <row r="49" spans="1:8" hidden="1" x14ac:dyDescent="0.3">
      <c r="A49" s="1">
        <v>44962</v>
      </c>
      <c r="B49" t="s">
        <v>8</v>
      </c>
      <c r="C49" t="s">
        <v>13</v>
      </c>
      <c r="D49" t="s">
        <v>16</v>
      </c>
      <c r="E49">
        <v>16</v>
      </c>
      <c r="F49">
        <v>74</v>
      </c>
      <c r="G49">
        <v>74.319999999999993</v>
      </c>
      <c r="H49">
        <v>1189.1199999999999</v>
      </c>
    </row>
    <row r="50" spans="1:8" hidden="1" x14ac:dyDescent="0.3">
      <c r="A50" s="1">
        <v>44962</v>
      </c>
      <c r="B50" t="s">
        <v>9</v>
      </c>
      <c r="C50" t="s">
        <v>11</v>
      </c>
      <c r="D50" t="s">
        <v>14</v>
      </c>
      <c r="E50">
        <v>45</v>
      </c>
      <c r="F50">
        <v>48</v>
      </c>
      <c r="G50">
        <v>69.709999999999994</v>
      </c>
      <c r="H50">
        <v>3136.95</v>
      </c>
    </row>
    <row r="51" spans="1:8" hidden="1" x14ac:dyDescent="0.3">
      <c r="A51" s="1">
        <v>44962</v>
      </c>
      <c r="B51" t="s">
        <v>9</v>
      </c>
      <c r="C51" t="s">
        <v>12</v>
      </c>
      <c r="D51" t="s">
        <v>15</v>
      </c>
      <c r="E51">
        <v>37</v>
      </c>
      <c r="F51">
        <v>87</v>
      </c>
      <c r="G51">
        <v>27.93</v>
      </c>
      <c r="H51">
        <v>1033.4100000000001</v>
      </c>
    </row>
    <row r="52" spans="1:8" hidden="1" x14ac:dyDescent="0.3">
      <c r="A52" s="1">
        <v>44962</v>
      </c>
      <c r="B52" t="s">
        <v>9</v>
      </c>
      <c r="C52" t="s">
        <v>13</v>
      </c>
      <c r="D52" t="s">
        <v>16</v>
      </c>
      <c r="E52">
        <v>28</v>
      </c>
      <c r="F52">
        <v>30</v>
      </c>
      <c r="G52">
        <v>50.06</v>
      </c>
      <c r="H52">
        <v>1401.68</v>
      </c>
    </row>
    <row r="53" spans="1:8" hidden="1" x14ac:dyDescent="0.3">
      <c r="A53" s="1">
        <v>44962</v>
      </c>
      <c r="B53" t="s">
        <v>10</v>
      </c>
      <c r="C53" t="s">
        <v>11</v>
      </c>
      <c r="D53" t="s">
        <v>14</v>
      </c>
      <c r="E53">
        <v>38</v>
      </c>
      <c r="F53">
        <v>10</v>
      </c>
      <c r="G53">
        <v>53.93</v>
      </c>
      <c r="H53">
        <v>2049.34</v>
      </c>
    </row>
    <row r="54" spans="1:8" hidden="1" x14ac:dyDescent="0.3">
      <c r="A54" s="1">
        <v>44962</v>
      </c>
      <c r="B54" t="s">
        <v>10</v>
      </c>
      <c r="C54" t="s">
        <v>12</v>
      </c>
      <c r="D54" t="s">
        <v>15</v>
      </c>
      <c r="E54">
        <v>36</v>
      </c>
      <c r="F54">
        <v>12</v>
      </c>
      <c r="G54">
        <v>22.27</v>
      </c>
      <c r="H54">
        <v>801.72</v>
      </c>
    </row>
    <row r="55" spans="1:8" x14ac:dyDescent="0.3">
      <c r="A55" s="1">
        <v>44962</v>
      </c>
      <c r="B55" t="s">
        <v>10</v>
      </c>
      <c r="C55" t="s">
        <v>13</v>
      </c>
      <c r="D55" t="s">
        <v>16</v>
      </c>
      <c r="E55">
        <v>28</v>
      </c>
      <c r="F55">
        <v>3</v>
      </c>
      <c r="G55">
        <v>30.56</v>
      </c>
      <c r="H55">
        <v>855.68</v>
      </c>
    </row>
    <row r="56" spans="1:8" hidden="1" x14ac:dyDescent="0.3">
      <c r="A56" s="1">
        <v>44969</v>
      </c>
      <c r="B56" t="s">
        <v>8</v>
      </c>
      <c r="C56" t="s">
        <v>11</v>
      </c>
      <c r="D56" t="s">
        <v>14</v>
      </c>
      <c r="E56">
        <v>20</v>
      </c>
      <c r="F56">
        <v>3</v>
      </c>
      <c r="G56">
        <v>76.55</v>
      </c>
      <c r="H56">
        <v>1531</v>
      </c>
    </row>
    <row r="57" spans="1:8" hidden="1" x14ac:dyDescent="0.3">
      <c r="A57" s="1">
        <v>44969</v>
      </c>
      <c r="B57" t="s">
        <v>8</v>
      </c>
      <c r="C57" t="s">
        <v>12</v>
      </c>
      <c r="D57" t="s">
        <v>15</v>
      </c>
      <c r="E57">
        <v>10</v>
      </c>
      <c r="F57">
        <v>72</v>
      </c>
      <c r="G57">
        <v>68.040000000000006</v>
      </c>
      <c r="H57">
        <v>680.4</v>
      </c>
    </row>
    <row r="58" spans="1:8" hidden="1" x14ac:dyDescent="0.3">
      <c r="A58" s="1">
        <v>44969</v>
      </c>
      <c r="B58" t="s">
        <v>8</v>
      </c>
      <c r="C58" t="s">
        <v>13</v>
      </c>
      <c r="D58" t="s">
        <v>16</v>
      </c>
      <c r="E58">
        <v>39</v>
      </c>
      <c r="F58">
        <v>26</v>
      </c>
      <c r="G58">
        <v>23.35</v>
      </c>
      <c r="H58">
        <v>910.65</v>
      </c>
    </row>
    <row r="59" spans="1:8" hidden="1" x14ac:dyDescent="0.3">
      <c r="A59" s="1">
        <v>44969</v>
      </c>
      <c r="B59" t="s">
        <v>9</v>
      </c>
      <c r="C59" t="s">
        <v>11</v>
      </c>
      <c r="D59" t="s">
        <v>14</v>
      </c>
      <c r="E59">
        <v>35</v>
      </c>
      <c r="F59">
        <v>80</v>
      </c>
      <c r="G59">
        <v>25.73</v>
      </c>
      <c r="H59">
        <v>900.55</v>
      </c>
    </row>
    <row r="60" spans="1:8" hidden="1" x14ac:dyDescent="0.3">
      <c r="A60" s="1">
        <v>44969</v>
      </c>
      <c r="B60" t="s">
        <v>9</v>
      </c>
      <c r="C60" t="s">
        <v>12</v>
      </c>
      <c r="D60" t="s">
        <v>15</v>
      </c>
      <c r="E60">
        <v>38</v>
      </c>
      <c r="F60">
        <v>12</v>
      </c>
      <c r="G60">
        <v>42.5</v>
      </c>
      <c r="H60">
        <v>1615</v>
      </c>
    </row>
    <row r="61" spans="1:8" hidden="1" x14ac:dyDescent="0.3">
      <c r="A61" s="1">
        <v>44969</v>
      </c>
      <c r="B61" t="s">
        <v>9</v>
      </c>
      <c r="C61" t="s">
        <v>13</v>
      </c>
      <c r="D61" t="s">
        <v>16</v>
      </c>
      <c r="E61">
        <v>18</v>
      </c>
      <c r="F61">
        <v>79</v>
      </c>
      <c r="G61">
        <v>64.09</v>
      </c>
      <c r="H61">
        <v>1153.6199999999999</v>
      </c>
    </row>
    <row r="62" spans="1:8" hidden="1" x14ac:dyDescent="0.3">
      <c r="A62" s="1">
        <v>44969</v>
      </c>
      <c r="B62" t="s">
        <v>10</v>
      </c>
      <c r="C62" t="s">
        <v>11</v>
      </c>
      <c r="D62" t="s">
        <v>14</v>
      </c>
      <c r="E62">
        <v>49</v>
      </c>
      <c r="F62">
        <v>35</v>
      </c>
      <c r="G62">
        <v>61.34</v>
      </c>
      <c r="H62">
        <v>3005.66</v>
      </c>
    </row>
    <row r="63" spans="1:8" hidden="1" x14ac:dyDescent="0.3">
      <c r="A63" s="1">
        <v>44969</v>
      </c>
      <c r="B63" t="s">
        <v>10</v>
      </c>
      <c r="C63" t="s">
        <v>12</v>
      </c>
      <c r="D63" t="s">
        <v>15</v>
      </c>
      <c r="E63">
        <v>30</v>
      </c>
      <c r="F63">
        <v>95</v>
      </c>
      <c r="G63">
        <v>57.24</v>
      </c>
      <c r="H63">
        <v>1717.2</v>
      </c>
    </row>
    <row r="64" spans="1:8" x14ac:dyDescent="0.3">
      <c r="A64" s="1">
        <v>44969</v>
      </c>
      <c r="B64" t="s">
        <v>10</v>
      </c>
      <c r="C64" t="s">
        <v>13</v>
      </c>
      <c r="D64" t="s">
        <v>16</v>
      </c>
      <c r="E64">
        <v>33</v>
      </c>
      <c r="F64">
        <v>3</v>
      </c>
      <c r="G64">
        <v>44.35</v>
      </c>
      <c r="H64">
        <v>1463.55</v>
      </c>
    </row>
    <row r="65" spans="1:8" hidden="1" x14ac:dyDescent="0.3">
      <c r="A65" s="1">
        <v>44976</v>
      </c>
      <c r="B65" t="s">
        <v>8</v>
      </c>
      <c r="C65" t="s">
        <v>11</v>
      </c>
      <c r="D65" t="s">
        <v>14</v>
      </c>
      <c r="E65">
        <v>20</v>
      </c>
      <c r="F65">
        <v>38</v>
      </c>
      <c r="G65">
        <v>19.16</v>
      </c>
      <c r="H65">
        <v>383.2</v>
      </c>
    </row>
    <row r="66" spans="1:8" hidden="1" x14ac:dyDescent="0.3">
      <c r="A66" s="1">
        <v>44976</v>
      </c>
      <c r="B66" t="s">
        <v>8</v>
      </c>
      <c r="C66" t="s">
        <v>12</v>
      </c>
      <c r="D66" t="s">
        <v>15</v>
      </c>
      <c r="E66">
        <v>6</v>
      </c>
      <c r="F66">
        <v>85</v>
      </c>
      <c r="G66">
        <v>51</v>
      </c>
      <c r="H66">
        <v>306</v>
      </c>
    </row>
    <row r="67" spans="1:8" hidden="1" x14ac:dyDescent="0.3">
      <c r="A67" s="1">
        <v>44976</v>
      </c>
      <c r="B67" t="s">
        <v>8</v>
      </c>
      <c r="C67" t="s">
        <v>13</v>
      </c>
      <c r="D67" t="s">
        <v>16</v>
      </c>
      <c r="E67">
        <v>42</v>
      </c>
      <c r="F67">
        <v>38</v>
      </c>
      <c r="G67">
        <v>15.47</v>
      </c>
      <c r="H67">
        <v>649.74</v>
      </c>
    </row>
    <row r="68" spans="1:8" hidden="1" x14ac:dyDescent="0.3">
      <c r="A68" s="1">
        <v>44976</v>
      </c>
      <c r="B68" t="s">
        <v>9</v>
      </c>
      <c r="C68" t="s">
        <v>11</v>
      </c>
      <c r="D68" t="s">
        <v>14</v>
      </c>
      <c r="E68">
        <v>50</v>
      </c>
      <c r="F68">
        <v>90</v>
      </c>
      <c r="G68">
        <v>18.829999999999998</v>
      </c>
      <c r="H68">
        <v>941.5</v>
      </c>
    </row>
    <row r="69" spans="1:8" hidden="1" x14ac:dyDescent="0.3">
      <c r="A69" s="1">
        <v>44976</v>
      </c>
      <c r="B69" t="s">
        <v>9</v>
      </c>
      <c r="C69" t="s">
        <v>12</v>
      </c>
      <c r="D69" t="s">
        <v>15</v>
      </c>
      <c r="E69">
        <v>9</v>
      </c>
      <c r="F69">
        <v>14</v>
      </c>
      <c r="G69">
        <v>70.88</v>
      </c>
      <c r="H69">
        <v>637.91999999999996</v>
      </c>
    </row>
    <row r="70" spans="1:8" hidden="1" x14ac:dyDescent="0.3">
      <c r="A70" s="1">
        <v>44976</v>
      </c>
      <c r="B70" t="s">
        <v>9</v>
      </c>
      <c r="C70" t="s">
        <v>13</v>
      </c>
      <c r="D70" t="s">
        <v>16</v>
      </c>
      <c r="E70">
        <v>9</v>
      </c>
      <c r="F70">
        <v>75</v>
      </c>
      <c r="G70">
        <v>30.47</v>
      </c>
      <c r="H70">
        <v>274.23</v>
      </c>
    </row>
    <row r="71" spans="1:8" hidden="1" x14ac:dyDescent="0.3">
      <c r="A71" s="1">
        <v>44976</v>
      </c>
      <c r="B71" t="s">
        <v>10</v>
      </c>
      <c r="C71" t="s">
        <v>11</v>
      </c>
      <c r="D71" t="s">
        <v>14</v>
      </c>
      <c r="E71">
        <v>47</v>
      </c>
      <c r="F71">
        <v>72</v>
      </c>
      <c r="G71">
        <v>28.93</v>
      </c>
      <c r="H71">
        <v>1359.71</v>
      </c>
    </row>
    <row r="72" spans="1:8" hidden="1" x14ac:dyDescent="0.3">
      <c r="A72" s="1">
        <v>44976</v>
      </c>
      <c r="B72" t="s">
        <v>10</v>
      </c>
      <c r="C72" t="s">
        <v>12</v>
      </c>
      <c r="D72" t="s">
        <v>15</v>
      </c>
      <c r="E72">
        <v>13</v>
      </c>
      <c r="F72">
        <v>83</v>
      </c>
      <c r="G72">
        <v>52.45</v>
      </c>
      <c r="H72">
        <v>681.85</v>
      </c>
    </row>
    <row r="73" spans="1:8" x14ac:dyDescent="0.3">
      <c r="A73" s="1">
        <v>44976</v>
      </c>
      <c r="B73" t="s">
        <v>10</v>
      </c>
      <c r="C73" t="s">
        <v>13</v>
      </c>
      <c r="D73" t="s">
        <v>16</v>
      </c>
      <c r="E73">
        <v>20</v>
      </c>
      <c r="F73">
        <v>70</v>
      </c>
      <c r="G73">
        <v>67.489999999999995</v>
      </c>
      <c r="H73">
        <v>1349.8</v>
      </c>
    </row>
    <row r="74" spans="1:8" hidden="1" x14ac:dyDescent="0.3">
      <c r="A74" s="1">
        <v>44983</v>
      </c>
      <c r="B74" t="s">
        <v>8</v>
      </c>
      <c r="C74" t="s">
        <v>11</v>
      </c>
      <c r="D74" t="s">
        <v>14</v>
      </c>
      <c r="E74">
        <v>17</v>
      </c>
      <c r="F74">
        <v>22</v>
      </c>
      <c r="G74">
        <v>21.3</v>
      </c>
      <c r="H74">
        <v>362.1</v>
      </c>
    </row>
    <row r="75" spans="1:8" hidden="1" x14ac:dyDescent="0.3">
      <c r="A75" s="1">
        <v>44983</v>
      </c>
      <c r="B75" t="s">
        <v>8</v>
      </c>
      <c r="C75" t="s">
        <v>12</v>
      </c>
      <c r="D75" t="s">
        <v>15</v>
      </c>
      <c r="E75">
        <v>32</v>
      </c>
      <c r="F75">
        <v>55</v>
      </c>
      <c r="G75">
        <v>42.53</v>
      </c>
      <c r="H75">
        <v>1360.96</v>
      </c>
    </row>
    <row r="76" spans="1:8" hidden="1" x14ac:dyDescent="0.3">
      <c r="A76" s="1">
        <v>44983</v>
      </c>
      <c r="B76" t="s">
        <v>8</v>
      </c>
      <c r="C76" t="s">
        <v>13</v>
      </c>
      <c r="D76" t="s">
        <v>16</v>
      </c>
      <c r="E76">
        <v>34</v>
      </c>
      <c r="F76">
        <v>16</v>
      </c>
      <c r="G76">
        <v>58.77</v>
      </c>
      <c r="H76">
        <v>1998.18</v>
      </c>
    </row>
    <row r="77" spans="1:8" hidden="1" x14ac:dyDescent="0.3">
      <c r="A77" s="1">
        <v>44983</v>
      </c>
      <c r="B77" t="s">
        <v>9</v>
      </c>
      <c r="C77" t="s">
        <v>11</v>
      </c>
      <c r="D77" t="s">
        <v>14</v>
      </c>
      <c r="E77">
        <v>46</v>
      </c>
      <c r="F77">
        <v>22</v>
      </c>
      <c r="G77">
        <v>18.940000000000001</v>
      </c>
      <c r="H77">
        <v>871.24</v>
      </c>
    </row>
    <row r="78" spans="1:8" hidden="1" x14ac:dyDescent="0.3">
      <c r="A78" s="1">
        <v>44983</v>
      </c>
      <c r="B78" t="s">
        <v>9</v>
      </c>
      <c r="C78" t="s">
        <v>12</v>
      </c>
      <c r="D78" t="s">
        <v>15</v>
      </c>
      <c r="E78">
        <v>26</v>
      </c>
      <c r="F78">
        <v>23</v>
      </c>
      <c r="G78">
        <v>31.16</v>
      </c>
      <c r="H78">
        <v>810.16</v>
      </c>
    </row>
    <row r="79" spans="1:8" hidden="1" x14ac:dyDescent="0.3">
      <c r="A79" s="1">
        <v>44983</v>
      </c>
      <c r="B79" t="s">
        <v>9</v>
      </c>
      <c r="C79" t="s">
        <v>13</v>
      </c>
      <c r="D79" t="s">
        <v>16</v>
      </c>
      <c r="E79">
        <v>17</v>
      </c>
      <c r="F79">
        <v>78</v>
      </c>
      <c r="G79">
        <v>44.16</v>
      </c>
      <c r="H79">
        <v>750.72</v>
      </c>
    </row>
    <row r="80" spans="1:8" hidden="1" x14ac:dyDescent="0.3">
      <c r="A80" s="1">
        <v>44983</v>
      </c>
      <c r="B80" t="s">
        <v>10</v>
      </c>
      <c r="C80" t="s">
        <v>11</v>
      </c>
      <c r="D80" t="s">
        <v>14</v>
      </c>
      <c r="E80">
        <v>32</v>
      </c>
      <c r="F80">
        <v>33</v>
      </c>
      <c r="G80">
        <v>33.11</v>
      </c>
      <c r="H80">
        <v>1059.52</v>
      </c>
    </row>
    <row r="81" spans="1:8" hidden="1" x14ac:dyDescent="0.3">
      <c r="A81" s="1">
        <v>44983</v>
      </c>
      <c r="B81" t="s">
        <v>10</v>
      </c>
      <c r="C81" t="s">
        <v>12</v>
      </c>
      <c r="D81" t="s">
        <v>15</v>
      </c>
      <c r="E81">
        <v>20</v>
      </c>
      <c r="F81">
        <v>19</v>
      </c>
      <c r="G81">
        <v>43.8</v>
      </c>
      <c r="H81">
        <v>876</v>
      </c>
    </row>
    <row r="82" spans="1:8" x14ac:dyDescent="0.3">
      <c r="A82" s="1">
        <v>44983</v>
      </c>
      <c r="B82" t="s">
        <v>10</v>
      </c>
      <c r="C82" t="s">
        <v>13</v>
      </c>
      <c r="D82" t="s">
        <v>16</v>
      </c>
      <c r="E82">
        <v>40</v>
      </c>
      <c r="F82">
        <v>2</v>
      </c>
      <c r="G82">
        <v>18.29</v>
      </c>
      <c r="H82">
        <v>731.6</v>
      </c>
    </row>
    <row r="83" spans="1:8" hidden="1" x14ac:dyDescent="0.3">
      <c r="A83" s="1">
        <v>44990</v>
      </c>
      <c r="B83" t="s">
        <v>8</v>
      </c>
      <c r="C83" t="s">
        <v>11</v>
      </c>
      <c r="D83" t="s">
        <v>14</v>
      </c>
      <c r="E83">
        <v>39</v>
      </c>
      <c r="F83">
        <v>11</v>
      </c>
      <c r="G83">
        <v>77.98</v>
      </c>
      <c r="H83">
        <v>3041.22</v>
      </c>
    </row>
    <row r="84" spans="1:8" hidden="1" x14ac:dyDescent="0.3">
      <c r="A84" s="1">
        <v>44990</v>
      </c>
      <c r="B84" t="s">
        <v>8</v>
      </c>
      <c r="C84" t="s">
        <v>12</v>
      </c>
      <c r="D84" t="s">
        <v>15</v>
      </c>
      <c r="E84">
        <v>20</v>
      </c>
      <c r="F84">
        <v>31</v>
      </c>
      <c r="G84">
        <v>41.42</v>
      </c>
      <c r="H84">
        <v>828.4</v>
      </c>
    </row>
    <row r="85" spans="1:8" hidden="1" x14ac:dyDescent="0.3">
      <c r="A85" s="1">
        <v>44990</v>
      </c>
      <c r="B85" t="s">
        <v>8</v>
      </c>
      <c r="C85" t="s">
        <v>13</v>
      </c>
      <c r="D85" t="s">
        <v>16</v>
      </c>
      <c r="E85">
        <v>35</v>
      </c>
      <c r="F85">
        <v>37</v>
      </c>
      <c r="G85">
        <v>71.2</v>
      </c>
      <c r="H85">
        <v>2492</v>
      </c>
    </row>
    <row r="86" spans="1:8" hidden="1" x14ac:dyDescent="0.3">
      <c r="A86" s="1">
        <v>44990</v>
      </c>
      <c r="B86" t="s">
        <v>9</v>
      </c>
      <c r="C86" t="s">
        <v>11</v>
      </c>
      <c r="D86" t="s">
        <v>14</v>
      </c>
      <c r="E86">
        <v>8</v>
      </c>
      <c r="F86">
        <v>31</v>
      </c>
      <c r="G86">
        <v>39.630000000000003</v>
      </c>
      <c r="H86">
        <v>317.04000000000002</v>
      </c>
    </row>
    <row r="87" spans="1:8" hidden="1" x14ac:dyDescent="0.3">
      <c r="A87" s="1">
        <v>44990</v>
      </c>
      <c r="B87" t="s">
        <v>9</v>
      </c>
      <c r="C87" t="s">
        <v>12</v>
      </c>
      <c r="D87" t="s">
        <v>15</v>
      </c>
      <c r="E87">
        <v>29</v>
      </c>
      <c r="F87">
        <v>43</v>
      </c>
      <c r="G87">
        <v>75.22</v>
      </c>
      <c r="H87">
        <v>2181.38</v>
      </c>
    </row>
    <row r="88" spans="1:8" hidden="1" x14ac:dyDescent="0.3">
      <c r="A88" s="1">
        <v>44990</v>
      </c>
      <c r="B88" t="s">
        <v>9</v>
      </c>
      <c r="C88" t="s">
        <v>13</v>
      </c>
      <c r="D88" t="s">
        <v>16</v>
      </c>
      <c r="E88">
        <v>34</v>
      </c>
      <c r="F88">
        <v>46</v>
      </c>
      <c r="G88">
        <v>42.5</v>
      </c>
      <c r="H88">
        <v>1445</v>
      </c>
    </row>
    <row r="89" spans="1:8" hidden="1" x14ac:dyDescent="0.3">
      <c r="A89" s="1">
        <v>44990</v>
      </c>
      <c r="B89" t="s">
        <v>10</v>
      </c>
      <c r="C89" t="s">
        <v>11</v>
      </c>
      <c r="D89" t="s">
        <v>14</v>
      </c>
      <c r="E89">
        <v>40</v>
      </c>
      <c r="F89">
        <v>94</v>
      </c>
      <c r="G89">
        <v>61.7</v>
      </c>
      <c r="H89">
        <v>2468</v>
      </c>
    </row>
    <row r="90" spans="1:8" hidden="1" x14ac:dyDescent="0.3">
      <c r="A90" s="1">
        <v>44990</v>
      </c>
      <c r="B90" t="s">
        <v>10</v>
      </c>
      <c r="C90" t="s">
        <v>12</v>
      </c>
      <c r="D90" t="s">
        <v>15</v>
      </c>
      <c r="E90">
        <v>14</v>
      </c>
      <c r="F90">
        <v>34</v>
      </c>
      <c r="G90">
        <v>34.29</v>
      </c>
      <c r="H90">
        <v>480.06</v>
      </c>
    </row>
    <row r="91" spans="1:8" x14ac:dyDescent="0.3">
      <c r="A91" s="1">
        <v>44990</v>
      </c>
      <c r="B91" t="s">
        <v>10</v>
      </c>
      <c r="C91" t="s">
        <v>13</v>
      </c>
      <c r="D91" t="s">
        <v>16</v>
      </c>
      <c r="E91">
        <v>8</v>
      </c>
      <c r="F91">
        <v>4</v>
      </c>
      <c r="G91">
        <v>62.82</v>
      </c>
      <c r="H91">
        <v>502.56</v>
      </c>
    </row>
    <row r="92" spans="1:8" hidden="1" x14ac:dyDescent="0.3">
      <c r="A92" s="1">
        <v>44997</v>
      </c>
      <c r="B92" t="s">
        <v>8</v>
      </c>
      <c r="C92" t="s">
        <v>11</v>
      </c>
      <c r="D92" t="s">
        <v>14</v>
      </c>
      <c r="E92">
        <v>8</v>
      </c>
      <c r="F92">
        <v>3</v>
      </c>
      <c r="G92">
        <v>18.72</v>
      </c>
      <c r="H92">
        <v>149.76</v>
      </c>
    </row>
    <row r="93" spans="1:8" hidden="1" x14ac:dyDescent="0.3">
      <c r="A93" s="1">
        <v>44997</v>
      </c>
      <c r="B93" t="s">
        <v>8</v>
      </c>
      <c r="C93" t="s">
        <v>12</v>
      </c>
      <c r="D93" t="s">
        <v>15</v>
      </c>
      <c r="E93">
        <v>42</v>
      </c>
      <c r="F93">
        <v>71</v>
      </c>
      <c r="G93">
        <v>47.69</v>
      </c>
      <c r="H93">
        <v>2002.98</v>
      </c>
    </row>
    <row r="94" spans="1:8" hidden="1" x14ac:dyDescent="0.3">
      <c r="A94" s="1">
        <v>44997</v>
      </c>
      <c r="B94" t="s">
        <v>8</v>
      </c>
      <c r="C94" t="s">
        <v>13</v>
      </c>
      <c r="D94" t="s">
        <v>16</v>
      </c>
      <c r="E94">
        <v>38</v>
      </c>
      <c r="F94">
        <v>30</v>
      </c>
      <c r="G94">
        <v>18.7</v>
      </c>
      <c r="H94">
        <v>710.6</v>
      </c>
    </row>
    <row r="95" spans="1:8" hidden="1" x14ac:dyDescent="0.3">
      <c r="A95" s="1">
        <v>44997</v>
      </c>
      <c r="B95" t="s">
        <v>9</v>
      </c>
      <c r="C95" t="s">
        <v>11</v>
      </c>
      <c r="D95" t="s">
        <v>14</v>
      </c>
      <c r="E95">
        <v>37</v>
      </c>
      <c r="F95">
        <v>20</v>
      </c>
      <c r="G95">
        <v>70.34</v>
      </c>
      <c r="H95">
        <v>2602.58</v>
      </c>
    </row>
    <row r="96" spans="1:8" hidden="1" x14ac:dyDescent="0.3">
      <c r="A96" s="1">
        <v>44997</v>
      </c>
      <c r="B96" t="s">
        <v>9</v>
      </c>
      <c r="C96" t="s">
        <v>12</v>
      </c>
      <c r="D96" t="s">
        <v>15</v>
      </c>
      <c r="E96">
        <v>9</v>
      </c>
      <c r="F96">
        <v>3</v>
      </c>
      <c r="G96">
        <v>19.420000000000002</v>
      </c>
      <c r="H96">
        <v>174.78</v>
      </c>
    </row>
    <row r="97" spans="1:8" hidden="1" x14ac:dyDescent="0.3">
      <c r="A97" s="1">
        <v>44997</v>
      </c>
      <c r="B97" t="s">
        <v>9</v>
      </c>
      <c r="C97" t="s">
        <v>13</v>
      </c>
      <c r="D97" t="s">
        <v>16</v>
      </c>
      <c r="E97">
        <v>20</v>
      </c>
      <c r="F97">
        <v>61</v>
      </c>
      <c r="G97">
        <v>22.79</v>
      </c>
      <c r="H97">
        <v>455.8</v>
      </c>
    </row>
    <row r="98" spans="1:8" hidden="1" x14ac:dyDescent="0.3">
      <c r="A98" s="1">
        <v>44997</v>
      </c>
      <c r="B98" t="s">
        <v>10</v>
      </c>
      <c r="C98" t="s">
        <v>11</v>
      </c>
      <c r="D98" t="s">
        <v>14</v>
      </c>
      <c r="E98">
        <v>41</v>
      </c>
      <c r="F98">
        <v>41</v>
      </c>
      <c r="G98">
        <v>52.63</v>
      </c>
      <c r="H98">
        <v>2157.83</v>
      </c>
    </row>
    <row r="99" spans="1:8" hidden="1" x14ac:dyDescent="0.3">
      <c r="A99" s="1">
        <v>44997</v>
      </c>
      <c r="B99" t="s">
        <v>10</v>
      </c>
      <c r="C99" t="s">
        <v>12</v>
      </c>
      <c r="D99" t="s">
        <v>15</v>
      </c>
      <c r="E99">
        <v>7</v>
      </c>
      <c r="F99">
        <v>89</v>
      </c>
      <c r="G99">
        <v>20.329999999999998</v>
      </c>
      <c r="H99">
        <v>142.31</v>
      </c>
    </row>
    <row r="100" spans="1:8" x14ac:dyDescent="0.3">
      <c r="A100" s="1">
        <v>44997</v>
      </c>
      <c r="B100" t="s">
        <v>10</v>
      </c>
      <c r="C100" t="s">
        <v>13</v>
      </c>
      <c r="D100" t="s">
        <v>16</v>
      </c>
      <c r="E100">
        <v>47</v>
      </c>
      <c r="F100">
        <v>84</v>
      </c>
      <c r="G100">
        <v>51.74</v>
      </c>
      <c r="H100">
        <v>2431.7800000000002</v>
      </c>
    </row>
    <row r="101" spans="1:8" hidden="1" x14ac:dyDescent="0.3">
      <c r="A101" s="1">
        <v>45004</v>
      </c>
      <c r="B101" t="s">
        <v>8</v>
      </c>
      <c r="C101" t="s">
        <v>11</v>
      </c>
      <c r="D101" t="s">
        <v>14</v>
      </c>
      <c r="E101">
        <v>25</v>
      </c>
      <c r="F101">
        <v>6</v>
      </c>
      <c r="G101">
        <v>28.28</v>
      </c>
      <c r="H101">
        <v>707</v>
      </c>
    </row>
    <row r="102" spans="1:8" hidden="1" x14ac:dyDescent="0.3">
      <c r="A102" s="1">
        <v>45004</v>
      </c>
      <c r="B102" t="s">
        <v>8</v>
      </c>
      <c r="C102" t="s">
        <v>12</v>
      </c>
      <c r="D102" t="s">
        <v>15</v>
      </c>
      <c r="E102">
        <v>50</v>
      </c>
      <c r="F102">
        <v>50</v>
      </c>
      <c r="G102">
        <v>30.51</v>
      </c>
      <c r="H102">
        <v>1525.5</v>
      </c>
    </row>
    <row r="103" spans="1:8" hidden="1" x14ac:dyDescent="0.3">
      <c r="A103" s="1">
        <v>45004</v>
      </c>
      <c r="B103" t="s">
        <v>8</v>
      </c>
      <c r="C103" t="s">
        <v>13</v>
      </c>
      <c r="D103" t="s">
        <v>16</v>
      </c>
      <c r="E103">
        <v>30</v>
      </c>
      <c r="F103">
        <v>26</v>
      </c>
      <c r="G103">
        <v>58.66</v>
      </c>
      <c r="H103">
        <v>1759.8</v>
      </c>
    </row>
    <row r="104" spans="1:8" hidden="1" x14ac:dyDescent="0.3">
      <c r="A104" s="1">
        <v>45004</v>
      </c>
      <c r="B104" t="s">
        <v>9</v>
      </c>
      <c r="C104" t="s">
        <v>11</v>
      </c>
      <c r="D104" t="s">
        <v>14</v>
      </c>
      <c r="E104">
        <v>24</v>
      </c>
      <c r="F104">
        <v>68</v>
      </c>
      <c r="G104">
        <v>35.549999999999997</v>
      </c>
      <c r="H104">
        <v>853.2</v>
      </c>
    </row>
    <row r="105" spans="1:8" hidden="1" x14ac:dyDescent="0.3">
      <c r="A105" s="1">
        <v>45004</v>
      </c>
      <c r="B105" t="s">
        <v>9</v>
      </c>
      <c r="C105" t="s">
        <v>12</v>
      </c>
      <c r="D105" t="s">
        <v>15</v>
      </c>
      <c r="E105">
        <v>9</v>
      </c>
      <c r="F105">
        <v>11</v>
      </c>
      <c r="G105">
        <v>44.79</v>
      </c>
      <c r="H105">
        <v>403.11</v>
      </c>
    </row>
    <row r="106" spans="1:8" hidden="1" x14ac:dyDescent="0.3">
      <c r="A106" s="1">
        <v>45004</v>
      </c>
      <c r="B106" t="s">
        <v>9</v>
      </c>
      <c r="C106" t="s">
        <v>13</v>
      </c>
      <c r="D106" t="s">
        <v>16</v>
      </c>
      <c r="E106">
        <v>41</v>
      </c>
      <c r="F106">
        <v>22</v>
      </c>
      <c r="G106">
        <v>19.760000000000002</v>
      </c>
      <c r="H106">
        <v>810.16</v>
      </c>
    </row>
    <row r="107" spans="1:8" hidden="1" x14ac:dyDescent="0.3">
      <c r="A107" s="1">
        <v>45004</v>
      </c>
      <c r="B107" t="s">
        <v>10</v>
      </c>
      <c r="C107" t="s">
        <v>11</v>
      </c>
      <c r="D107" t="s">
        <v>14</v>
      </c>
      <c r="E107">
        <v>18</v>
      </c>
      <c r="F107">
        <v>74</v>
      </c>
      <c r="G107">
        <v>32.24</v>
      </c>
      <c r="H107">
        <v>580.32000000000005</v>
      </c>
    </row>
    <row r="108" spans="1:8" hidden="1" x14ac:dyDescent="0.3">
      <c r="A108" s="1">
        <v>45004</v>
      </c>
      <c r="B108" t="s">
        <v>10</v>
      </c>
      <c r="C108" t="s">
        <v>12</v>
      </c>
      <c r="D108" t="s">
        <v>15</v>
      </c>
      <c r="E108">
        <v>27</v>
      </c>
      <c r="F108">
        <v>18</v>
      </c>
      <c r="G108">
        <v>72.150000000000006</v>
      </c>
      <c r="H108">
        <v>1948.05</v>
      </c>
    </row>
    <row r="109" spans="1:8" x14ac:dyDescent="0.3">
      <c r="A109" s="1">
        <v>45004</v>
      </c>
      <c r="B109" t="s">
        <v>10</v>
      </c>
      <c r="C109" t="s">
        <v>13</v>
      </c>
      <c r="D109" t="s">
        <v>16</v>
      </c>
      <c r="E109">
        <v>28</v>
      </c>
      <c r="F109">
        <v>46</v>
      </c>
      <c r="G109">
        <v>25.25</v>
      </c>
      <c r="H109">
        <v>707</v>
      </c>
    </row>
    <row r="110" spans="1:8" hidden="1" x14ac:dyDescent="0.3">
      <c r="A110" s="1">
        <v>45011</v>
      </c>
      <c r="B110" t="s">
        <v>8</v>
      </c>
      <c r="C110" t="s">
        <v>11</v>
      </c>
      <c r="D110" t="s">
        <v>14</v>
      </c>
      <c r="E110">
        <v>39</v>
      </c>
      <c r="F110">
        <v>6</v>
      </c>
      <c r="G110">
        <v>34.659999999999997</v>
      </c>
      <c r="H110">
        <v>1351.74</v>
      </c>
    </row>
    <row r="111" spans="1:8" hidden="1" x14ac:dyDescent="0.3">
      <c r="A111" s="1">
        <v>45011</v>
      </c>
      <c r="B111" t="s">
        <v>8</v>
      </c>
      <c r="C111" t="s">
        <v>12</v>
      </c>
      <c r="D111" t="s">
        <v>15</v>
      </c>
      <c r="E111">
        <v>46</v>
      </c>
      <c r="F111">
        <v>77</v>
      </c>
      <c r="G111">
        <v>15.51</v>
      </c>
      <c r="H111">
        <v>713.46</v>
      </c>
    </row>
    <row r="112" spans="1:8" hidden="1" x14ac:dyDescent="0.3">
      <c r="A112" s="1">
        <v>45011</v>
      </c>
      <c r="B112" t="s">
        <v>8</v>
      </c>
      <c r="C112" t="s">
        <v>13</v>
      </c>
      <c r="D112" t="s">
        <v>16</v>
      </c>
      <c r="E112">
        <v>40</v>
      </c>
      <c r="F112">
        <v>48</v>
      </c>
      <c r="G112">
        <v>75.56</v>
      </c>
      <c r="H112">
        <v>3022.4</v>
      </c>
    </row>
    <row r="113" spans="1:8" hidden="1" x14ac:dyDescent="0.3">
      <c r="A113" s="1">
        <v>45011</v>
      </c>
      <c r="B113" t="s">
        <v>9</v>
      </c>
      <c r="C113" t="s">
        <v>11</v>
      </c>
      <c r="D113" t="s">
        <v>14</v>
      </c>
      <c r="E113">
        <v>11</v>
      </c>
      <c r="F113">
        <v>27</v>
      </c>
      <c r="G113">
        <v>32.19</v>
      </c>
      <c r="H113">
        <v>354.09</v>
      </c>
    </row>
    <row r="114" spans="1:8" hidden="1" x14ac:dyDescent="0.3">
      <c r="A114" s="1">
        <v>45011</v>
      </c>
      <c r="B114" t="s">
        <v>9</v>
      </c>
      <c r="C114" t="s">
        <v>12</v>
      </c>
      <c r="D114" t="s">
        <v>15</v>
      </c>
      <c r="E114">
        <v>11</v>
      </c>
      <c r="F114">
        <v>80</v>
      </c>
      <c r="G114">
        <v>25.1</v>
      </c>
      <c r="H114">
        <v>276.10000000000002</v>
      </c>
    </row>
    <row r="115" spans="1:8" hidden="1" x14ac:dyDescent="0.3">
      <c r="A115" s="1">
        <v>45011</v>
      </c>
      <c r="B115" t="s">
        <v>9</v>
      </c>
      <c r="C115" t="s">
        <v>13</v>
      </c>
      <c r="D115" t="s">
        <v>16</v>
      </c>
      <c r="E115">
        <v>23</v>
      </c>
      <c r="F115">
        <v>87</v>
      </c>
      <c r="G115">
        <v>28.69</v>
      </c>
      <c r="H115">
        <v>659.87</v>
      </c>
    </row>
    <row r="116" spans="1:8" hidden="1" x14ac:dyDescent="0.3">
      <c r="A116" s="1">
        <v>45011</v>
      </c>
      <c r="B116" t="s">
        <v>10</v>
      </c>
      <c r="C116" t="s">
        <v>11</v>
      </c>
      <c r="D116" t="s">
        <v>14</v>
      </c>
      <c r="E116">
        <v>26</v>
      </c>
      <c r="F116">
        <v>36</v>
      </c>
      <c r="G116">
        <v>59.69</v>
      </c>
      <c r="H116">
        <v>1551.94</v>
      </c>
    </row>
    <row r="117" spans="1:8" hidden="1" x14ac:dyDescent="0.3">
      <c r="A117" s="1">
        <v>45011</v>
      </c>
      <c r="B117" t="s">
        <v>10</v>
      </c>
      <c r="C117" t="s">
        <v>12</v>
      </c>
      <c r="D117" t="s">
        <v>15</v>
      </c>
      <c r="E117">
        <v>21</v>
      </c>
      <c r="F117">
        <v>74</v>
      </c>
      <c r="G117">
        <v>46.75</v>
      </c>
      <c r="H117">
        <v>981.75</v>
      </c>
    </row>
    <row r="118" spans="1:8" x14ac:dyDescent="0.3">
      <c r="A118" s="1">
        <v>45011</v>
      </c>
      <c r="B118" t="s">
        <v>10</v>
      </c>
      <c r="C118" t="s">
        <v>13</v>
      </c>
      <c r="D118" t="s">
        <v>16</v>
      </c>
      <c r="E118">
        <v>8</v>
      </c>
      <c r="F118">
        <v>0</v>
      </c>
      <c r="G118">
        <v>56.23</v>
      </c>
      <c r="H118">
        <v>449.84</v>
      </c>
    </row>
    <row r="119" spans="1:8" hidden="1" x14ac:dyDescent="0.3">
      <c r="A119" s="1">
        <v>45018</v>
      </c>
      <c r="B119" t="s">
        <v>8</v>
      </c>
      <c r="C119" t="s">
        <v>11</v>
      </c>
      <c r="D119" t="s">
        <v>14</v>
      </c>
      <c r="E119">
        <v>22</v>
      </c>
      <c r="F119">
        <v>15</v>
      </c>
      <c r="G119">
        <v>15.23</v>
      </c>
      <c r="H119">
        <v>335.06</v>
      </c>
    </row>
    <row r="120" spans="1:8" hidden="1" x14ac:dyDescent="0.3">
      <c r="A120" s="1">
        <v>45018</v>
      </c>
      <c r="B120" t="s">
        <v>8</v>
      </c>
      <c r="C120" t="s">
        <v>12</v>
      </c>
      <c r="D120" t="s">
        <v>15</v>
      </c>
      <c r="E120">
        <v>13</v>
      </c>
      <c r="F120">
        <v>91</v>
      </c>
      <c r="G120">
        <v>78.69</v>
      </c>
      <c r="H120">
        <v>1022.97</v>
      </c>
    </row>
    <row r="121" spans="1:8" hidden="1" x14ac:dyDescent="0.3">
      <c r="A121" s="1">
        <v>45018</v>
      </c>
      <c r="B121" t="s">
        <v>8</v>
      </c>
      <c r="C121" t="s">
        <v>13</v>
      </c>
      <c r="D121" t="s">
        <v>16</v>
      </c>
      <c r="E121">
        <v>15</v>
      </c>
      <c r="F121">
        <v>66</v>
      </c>
      <c r="G121">
        <v>50.86</v>
      </c>
      <c r="H121">
        <v>762.9</v>
      </c>
    </row>
    <row r="122" spans="1:8" hidden="1" x14ac:dyDescent="0.3">
      <c r="A122" s="1">
        <v>45018</v>
      </c>
      <c r="B122" t="s">
        <v>9</v>
      </c>
      <c r="C122" t="s">
        <v>11</v>
      </c>
      <c r="D122" t="s">
        <v>14</v>
      </c>
      <c r="E122">
        <v>32</v>
      </c>
      <c r="F122">
        <v>81</v>
      </c>
      <c r="G122">
        <v>15.63</v>
      </c>
      <c r="H122">
        <v>500.16</v>
      </c>
    </row>
    <row r="123" spans="1:8" hidden="1" x14ac:dyDescent="0.3">
      <c r="A123" s="1">
        <v>45018</v>
      </c>
      <c r="B123" t="s">
        <v>9</v>
      </c>
      <c r="C123" t="s">
        <v>12</v>
      </c>
      <c r="D123" t="s">
        <v>15</v>
      </c>
      <c r="E123">
        <v>9</v>
      </c>
      <c r="F123">
        <v>98</v>
      </c>
      <c r="G123">
        <v>73.760000000000005</v>
      </c>
      <c r="H123">
        <v>663.84</v>
      </c>
    </row>
    <row r="124" spans="1:8" hidden="1" x14ac:dyDescent="0.3">
      <c r="A124" s="1">
        <v>45018</v>
      </c>
      <c r="B124" t="s">
        <v>9</v>
      </c>
      <c r="C124" t="s">
        <v>13</v>
      </c>
      <c r="D124" t="s">
        <v>16</v>
      </c>
      <c r="E124">
        <v>39</v>
      </c>
      <c r="F124">
        <v>14</v>
      </c>
      <c r="G124">
        <v>69.25</v>
      </c>
      <c r="H124">
        <v>2700.75</v>
      </c>
    </row>
    <row r="125" spans="1:8" hidden="1" x14ac:dyDescent="0.3">
      <c r="A125" s="1">
        <v>45018</v>
      </c>
      <c r="B125" t="s">
        <v>10</v>
      </c>
      <c r="C125" t="s">
        <v>11</v>
      </c>
      <c r="D125" t="s">
        <v>14</v>
      </c>
      <c r="E125">
        <v>42</v>
      </c>
      <c r="F125">
        <v>80</v>
      </c>
      <c r="G125">
        <v>24.63</v>
      </c>
      <c r="H125">
        <v>1034.46</v>
      </c>
    </row>
    <row r="126" spans="1:8" hidden="1" x14ac:dyDescent="0.3">
      <c r="A126" s="1">
        <v>45018</v>
      </c>
      <c r="B126" t="s">
        <v>10</v>
      </c>
      <c r="C126" t="s">
        <v>12</v>
      </c>
      <c r="D126" t="s">
        <v>15</v>
      </c>
      <c r="E126">
        <v>13</v>
      </c>
      <c r="F126">
        <v>15</v>
      </c>
      <c r="G126">
        <v>35.04</v>
      </c>
      <c r="H126">
        <v>455.52</v>
      </c>
    </row>
    <row r="127" spans="1:8" x14ac:dyDescent="0.3">
      <c r="A127" s="1">
        <v>45018</v>
      </c>
      <c r="B127" t="s">
        <v>10</v>
      </c>
      <c r="C127" t="s">
        <v>13</v>
      </c>
      <c r="D127" t="s">
        <v>16</v>
      </c>
      <c r="E127">
        <v>7</v>
      </c>
      <c r="F127">
        <v>55</v>
      </c>
      <c r="G127">
        <v>28.65</v>
      </c>
      <c r="H127">
        <v>200.55</v>
      </c>
    </row>
    <row r="128" spans="1:8" hidden="1" x14ac:dyDescent="0.3">
      <c r="A128" s="1">
        <v>45025</v>
      </c>
      <c r="B128" t="s">
        <v>8</v>
      </c>
      <c r="C128" t="s">
        <v>11</v>
      </c>
      <c r="D128" t="s">
        <v>14</v>
      </c>
      <c r="E128">
        <v>20</v>
      </c>
      <c r="F128">
        <v>10</v>
      </c>
      <c r="G128">
        <v>21.68</v>
      </c>
      <c r="H128">
        <v>433.6</v>
      </c>
    </row>
    <row r="129" spans="1:8" hidden="1" x14ac:dyDescent="0.3">
      <c r="A129" s="1">
        <v>45025</v>
      </c>
      <c r="B129" t="s">
        <v>8</v>
      </c>
      <c r="C129" t="s">
        <v>12</v>
      </c>
      <c r="D129" t="s">
        <v>15</v>
      </c>
      <c r="E129">
        <v>40</v>
      </c>
      <c r="F129">
        <v>62</v>
      </c>
      <c r="G129">
        <v>78.3</v>
      </c>
      <c r="H129">
        <v>3132</v>
      </c>
    </row>
    <row r="130" spans="1:8" hidden="1" x14ac:dyDescent="0.3">
      <c r="A130" s="1">
        <v>45025</v>
      </c>
      <c r="B130" t="s">
        <v>8</v>
      </c>
      <c r="C130" t="s">
        <v>13</v>
      </c>
      <c r="D130" t="s">
        <v>16</v>
      </c>
      <c r="E130">
        <v>14</v>
      </c>
      <c r="F130">
        <v>40</v>
      </c>
      <c r="G130">
        <v>71.2</v>
      </c>
      <c r="H130">
        <v>996.8</v>
      </c>
    </row>
    <row r="131" spans="1:8" hidden="1" x14ac:dyDescent="0.3">
      <c r="A131" s="1">
        <v>45025</v>
      </c>
      <c r="B131" t="s">
        <v>9</v>
      </c>
      <c r="C131" t="s">
        <v>11</v>
      </c>
      <c r="D131" t="s">
        <v>14</v>
      </c>
      <c r="E131">
        <v>16</v>
      </c>
      <c r="F131">
        <v>62</v>
      </c>
      <c r="G131">
        <v>16.61</v>
      </c>
      <c r="H131">
        <v>265.76</v>
      </c>
    </row>
    <row r="132" spans="1:8" hidden="1" x14ac:dyDescent="0.3">
      <c r="A132" s="1">
        <v>45025</v>
      </c>
      <c r="B132" t="s">
        <v>9</v>
      </c>
      <c r="C132" t="s">
        <v>12</v>
      </c>
      <c r="D132" t="s">
        <v>15</v>
      </c>
      <c r="E132">
        <v>26</v>
      </c>
      <c r="F132">
        <v>62</v>
      </c>
      <c r="G132">
        <v>67.150000000000006</v>
      </c>
      <c r="H132">
        <v>1745.9</v>
      </c>
    </row>
    <row r="133" spans="1:8" hidden="1" x14ac:dyDescent="0.3">
      <c r="A133" s="1">
        <v>45025</v>
      </c>
      <c r="B133" t="s">
        <v>9</v>
      </c>
      <c r="C133" t="s">
        <v>13</v>
      </c>
      <c r="D133" t="s">
        <v>16</v>
      </c>
      <c r="E133">
        <v>20</v>
      </c>
      <c r="F133">
        <v>44</v>
      </c>
      <c r="G133">
        <v>25.35</v>
      </c>
      <c r="H133">
        <v>507</v>
      </c>
    </row>
    <row r="134" spans="1:8" hidden="1" x14ac:dyDescent="0.3">
      <c r="A134" s="1">
        <v>45025</v>
      </c>
      <c r="B134" t="s">
        <v>10</v>
      </c>
      <c r="C134" t="s">
        <v>11</v>
      </c>
      <c r="D134" t="s">
        <v>14</v>
      </c>
      <c r="E134">
        <v>49</v>
      </c>
      <c r="F134">
        <v>23</v>
      </c>
      <c r="G134">
        <v>39.869999999999997</v>
      </c>
      <c r="H134">
        <v>1953.63</v>
      </c>
    </row>
    <row r="135" spans="1:8" hidden="1" x14ac:dyDescent="0.3">
      <c r="A135" s="1">
        <v>45025</v>
      </c>
      <c r="B135" t="s">
        <v>10</v>
      </c>
      <c r="C135" t="s">
        <v>12</v>
      </c>
      <c r="D135" t="s">
        <v>15</v>
      </c>
      <c r="E135">
        <v>7</v>
      </c>
      <c r="F135">
        <v>70</v>
      </c>
      <c r="G135">
        <v>29.46</v>
      </c>
      <c r="H135">
        <v>206.22</v>
      </c>
    </row>
    <row r="136" spans="1:8" x14ac:dyDescent="0.3">
      <c r="A136" s="1">
        <v>45025</v>
      </c>
      <c r="B136" t="s">
        <v>10</v>
      </c>
      <c r="C136" t="s">
        <v>13</v>
      </c>
      <c r="D136" t="s">
        <v>16</v>
      </c>
      <c r="E136">
        <v>34</v>
      </c>
      <c r="F136">
        <v>6</v>
      </c>
      <c r="G136">
        <v>34.840000000000003</v>
      </c>
      <c r="H136">
        <v>1184.56</v>
      </c>
    </row>
    <row r="137" spans="1:8" hidden="1" x14ac:dyDescent="0.3">
      <c r="A137" s="1">
        <v>45032</v>
      </c>
      <c r="B137" t="s">
        <v>8</v>
      </c>
      <c r="C137" t="s">
        <v>11</v>
      </c>
      <c r="D137" t="s">
        <v>14</v>
      </c>
      <c r="E137">
        <v>19</v>
      </c>
      <c r="F137">
        <v>38</v>
      </c>
      <c r="G137">
        <v>16.54</v>
      </c>
      <c r="H137">
        <v>314.26</v>
      </c>
    </row>
    <row r="138" spans="1:8" hidden="1" x14ac:dyDescent="0.3">
      <c r="A138" s="1">
        <v>45032</v>
      </c>
      <c r="B138" t="s">
        <v>8</v>
      </c>
      <c r="C138" t="s">
        <v>12</v>
      </c>
      <c r="D138" t="s">
        <v>15</v>
      </c>
      <c r="E138">
        <v>17</v>
      </c>
      <c r="F138">
        <v>61</v>
      </c>
      <c r="G138">
        <v>36.340000000000003</v>
      </c>
      <c r="H138">
        <v>617.78</v>
      </c>
    </row>
    <row r="139" spans="1:8" hidden="1" x14ac:dyDescent="0.3">
      <c r="A139" s="1">
        <v>45032</v>
      </c>
      <c r="B139" t="s">
        <v>8</v>
      </c>
      <c r="C139" t="s">
        <v>13</v>
      </c>
      <c r="D139" t="s">
        <v>16</v>
      </c>
      <c r="E139">
        <v>9</v>
      </c>
      <c r="F139">
        <v>45</v>
      </c>
      <c r="G139">
        <v>37.82</v>
      </c>
      <c r="H139">
        <v>340.38</v>
      </c>
    </row>
    <row r="140" spans="1:8" hidden="1" x14ac:dyDescent="0.3">
      <c r="A140" s="1">
        <v>45032</v>
      </c>
      <c r="B140" t="s">
        <v>9</v>
      </c>
      <c r="C140" t="s">
        <v>11</v>
      </c>
      <c r="D140" t="s">
        <v>14</v>
      </c>
      <c r="E140">
        <v>37</v>
      </c>
      <c r="F140">
        <v>61</v>
      </c>
      <c r="G140">
        <v>59.17</v>
      </c>
      <c r="H140">
        <v>2189.29</v>
      </c>
    </row>
    <row r="141" spans="1:8" hidden="1" x14ac:dyDescent="0.3">
      <c r="A141" s="1">
        <v>45032</v>
      </c>
      <c r="B141" t="s">
        <v>9</v>
      </c>
      <c r="C141" t="s">
        <v>12</v>
      </c>
      <c r="D141" t="s">
        <v>15</v>
      </c>
      <c r="E141">
        <v>39</v>
      </c>
      <c r="F141">
        <v>52</v>
      </c>
      <c r="G141">
        <v>76.05</v>
      </c>
      <c r="H141">
        <v>2965.95</v>
      </c>
    </row>
    <row r="142" spans="1:8" hidden="1" x14ac:dyDescent="0.3">
      <c r="A142" s="1">
        <v>45032</v>
      </c>
      <c r="B142" t="s">
        <v>9</v>
      </c>
      <c r="C142" t="s">
        <v>13</v>
      </c>
      <c r="D142" t="s">
        <v>16</v>
      </c>
      <c r="E142">
        <v>12</v>
      </c>
      <c r="F142">
        <v>43</v>
      </c>
      <c r="G142">
        <v>26.61</v>
      </c>
      <c r="H142">
        <v>319.32</v>
      </c>
    </row>
    <row r="143" spans="1:8" hidden="1" x14ac:dyDescent="0.3">
      <c r="A143" s="1">
        <v>45032</v>
      </c>
      <c r="B143" t="s">
        <v>10</v>
      </c>
      <c r="C143" t="s">
        <v>11</v>
      </c>
      <c r="D143" t="s">
        <v>14</v>
      </c>
      <c r="E143">
        <v>21</v>
      </c>
      <c r="F143">
        <v>14</v>
      </c>
      <c r="G143">
        <v>22.05</v>
      </c>
      <c r="H143">
        <v>463.05</v>
      </c>
    </row>
    <row r="144" spans="1:8" hidden="1" x14ac:dyDescent="0.3">
      <c r="A144" s="1">
        <v>45032</v>
      </c>
      <c r="B144" t="s">
        <v>10</v>
      </c>
      <c r="C144" t="s">
        <v>12</v>
      </c>
      <c r="D144" t="s">
        <v>15</v>
      </c>
      <c r="E144">
        <v>32</v>
      </c>
      <c r="F144">
        <v>54</v>
      </c>
      <c r="G144">
        <v>62.36</v>
      </c>
      <c r="H144">
        <v>1995.52</v>
      </c>
    </row>
    <row r="145" spans="1:8" x14ac:dyDescent="0.3">
      <c r="A145" s="1">
        <v>45032</v>
      </c>
      <c r="B145" t="s">
        <v>10</v>
      </c>
      <c r="C145" t="s">
        <v>13</v>
      </c>
      <c r="D145" t="s">
        <v>16</v>
      </c>
      <c r="E145">
        <v>25</v>
      </c>
      <c r="F145">
        <v>65</v>
      </c>
      <c r="G145">
        <v>54.4</v>
      </c>
      <c r="H145">
        <v>1360</v>
      </c>
    </row>
    <row r="146" spans="1:8" hidden="1" x14ac:dyDescent="0.3">
      <c r="A146" s="1">
        <v>45039</v>
      </c>
      <c r="B146" t="s">
        <v>8</v>
      </c>
      <c r="C146" t="s">
        <v>11</v>
      </c>
      <c r="D146" t="s">
        <v>14</v>
      </c>
      <c r="E146">
        <v>37</v>
      </c>
      <c r="F146">
        <v>24</v>
      </c>
      <c r="G146">
        <v>40.04</v>
      </c>
      <c r="H146">
        <v>1481.48</v>
      </c>
    </row>
    <row r="147" spans="1:8" hidden="1" x14ac:dyDescent="0.3">
      <c r="A147" s="1">
        <v>45039</v>
      </c>
      <c r="B147" t="s">
        <v>8</v>
      </c>
      <c r="C147" t="s">
        <v>12</v>
      </c>
      <c r="D147" t="s">
        <v>15</v>
      </c>
      <c r="E147">
        <v>41</v>
      </c>
      <c r="F147">
        <v>34</v>
      </c>
      <c r="G147">
        <v>31.56</v>
      </c>
      <c r="H147">
        <v>1293.96</v>
      </c>
    </row>
    <row r="148" spans="1:8" hidden="1" x14ac:dyDescent="0.3">
      <c r="A148" s="1">
        <v>45039</v>
      </c>
      <c r="B148" t="s">
        <v>8</v>
      </c>
      <c r="C148" t="s">
        <v>13</v>
      </c>
      <c r="D148" t="s">
        <v>16</v>
      </c>
      <c r="E148">
        <v>50</v>
      </c>
      <c r="F148">
        <v>65</v>
      </c>
      <c r="G148">
        <v>15.11</v>
      </c>
      <c r="H148">
        <v>755.5</v>
      </c>
    </row>
    <row r="149" spans="1:8" hidden="1" x14ac:dyDescent="0.3">
      <c r="A149" s="1">
        <v>45039</v>
      </c>
      <c r="B149" t="s">
        <v>9</v>
      </c>
      <c r="C149" t="s">
        <v>11</v>
      </c>
      <c r="D149" t="s">
        <v>14</v>
      </c>
      <c r="E149">
        <v>39</v>
      </c>
      <c r="F149">
        <v>97</v>
      </c>
      <c r="G149">
        <v>61.76</v>
      </c>
      <c r="H149">
        <v>2408.64</v>
      </c>
    </row>
    <row r="150" spans="1:8" hidden="1" x14ac:dyDescent="0.3">
      <c r="A150" s="1">
        <v>45039</v>
      </c>
      <c r="B150" t="s">
        <v>9</v>
      </c>
      <c r="C150" t="s">
        <v>12</v>
      </c>
      <c r="D150" t="s">
        <v>15</v>
      </c>
      <c r="E150">
        <v>47</v>
      </c>
      <c r="F150">
        <v>35</v>
      </c>
      <c r="G150">
        <v>38.67</v>
      </c>
      <c r="H150">
        <v>1817.49</v>
      </c>
    </row>
    <row r="151" spans="1:8" hidden="1" x14ac:dyDescent="0.3">
      <c r="A151" s="1">
        <v>45039</v>
      </c>
      <c r="B151" t="s">
        <v>9</v>
      </c>
      <c r="C151" t="s">
        <v>13</v>
      </c>
      <c r="D151" t="s">
        <v>16</v>
      </c>
      <c r="E151">
        <v>9</v>
      </c>
      <c r="F151">
        <v>95</v>
      </c>
      <c r="G151">
        <v>74.849999999999994</v>
      </c>
      <c r="H151">
        <v>673.65</v>
      </c>
    </row>
    <row r="152" spans="1:8" hidden="1" x14ac:dyDescent="0.3">
      <c r="A152" s="1">
        <v>45039</v>
      </c>
      <c r="B152" t="s">
        <v>10</v>
      </c>
      <c r="C152" t="s">
        <v>11</v>
      </c>
      <c r="D152" t="s">
        <v>14</v>
      </c>
      <c r="E152">
        <v>44</v>
      </c>
      <c r="F152">
        <v>50</v>
      </c>
      <c r="G152">
        <v>58.12</v>
      </c>
      <c r="H152">
        <v>2557.2800000000002</v>
      </c>
    </row>
    <row r="153" spans="1:8" hidden="1" x14ac:dyDescent="0.3">
      <c r="A153" s="1">
        <v>45039</v>
      </c>
      <c r="B153" t="s">
        <v>10</v>
      </c>
      <c r="C153" t="s">
        <v>12</v>
      </c>
      <c r="D153" t="s">
        <v>15</v>
      </c>
      <c r="E153">
        <v>12</v>
      </c>
      <c r="F153">
        <v>48</v>
      </c>
      <c r="G153">
        <v>47.96</v>
      </c>
      <c r="H153">
        <v>575.52</v>
      </c>
    </row>
    <row r="154" spans="1:8" x14ac:dyDescent="0.3">
      <c r="A154" s="1">
        <v>45039</v>
      </c>
      <c r="B154" t="s">
        <v>10</v>
      </c>
      <c r="C154" t="s">
        <v>13</v>
      </c>
      <c r="D154" t="s">
        <v>16</v>
      </c>
      <c r="E154">
        <v>47</v>
      </c>
      <c r="F154">
        <v>0</v>
      </c>
      <c r="G154">
        <v>36.200000000000003</v>
      </c>
      <c r="H154">
        <v>1701.4</v>
      </c>
    </row>
    <row r="155" spans="1:8" hidden="1" x14ac:dyDescent="0.3">
      <c r="A155" s="1">
        <v>45046</v>
      </c>
      <c r="B155" t="s">
        <v>8</v>
      </c>
      <c r="C155" t="s">
        <v>11</v>
      </c>
      <c r="D155" t="s">
        <v>14</v>
      </c>
      <c r="E155">
        <v>49</v>
      </c>
      <c r="F155">
        <v>47</v>
      </c>
      <c r="G155">
        <v>51.04</v>
      </c>
      <c r="H155">
        <v>2500.96</v>
      </c>
    </row>
    <row r="156" spans="1:8" hidden="1" x14ac:dyDescent="0.3">
      <c r="A156" s="1">
        <v>45046</v>
      </c>
      <c r="B156" t="s">
        <v>8</v>
      </c>
      <c r="C156" t="s">
        <v>12</v>
      </c>
      <c r="D156" t="s">
        <v>15</v>
      </c>
      <c r="E156">
        <v>17</v>
      </c>
      <c r="F156">
        <v>63</v>
      </c>
      <c r="G156">
        <v>58.22</v>
      </c>
      <c r="H156">
        <v>989.74</v>
      </c>
    </row>
    <row r="157" spans="1:8" hidden="1" x14ac:dyDescent="0.3">
      <c r="A157" s="1">
        <v>45046</v>
      </c>
      <c r="B157" t="s">
        <v>8</v>
      </c>
      <c r="C157" t="s">
        <v>13</v>
      </c>
      <c r="D157" t="s">
        <v>16</v>
      </c>
      <c r="E157">
        <v>29</v>
      </c>
      <c r="F157">
        <v>96</v>
      </c>
      <c r="G157">
        <v>63.63</v>
      </c>
      <c r="H157">
        <v>1845.27</v>
      </c>
    </row>
    <row r="158" spans="1:8" hidden="1" x14ac:dyDescent="0.3">
      <c r="A158" s="1">
        <v>45046</v>
      </c>
      <c r="B158" t="s">
        <v>9</v>
      </c>
      <c r="C158" t="s">
        <v>11</v>
      </c>
      <c r="D158" t="s">
        <v>14</v>
      </c>
      <c r="E158">
        <v>16</v>
      </c>
      <c r="F158">
        <v>88</v>
      </c>
      <c r="G158">
        <v>51.99</v>
      </c>
      <c r="H158">
        <v>831.84</v>
      </c>
    </row>
    <row r="159" spans="1:8" hidden="1" x14ac:dyDescent="0.3">
      <c r="A159" s="1">
        <v>45046</v>
      </c>
      <c r="B159" t="s">
        <v>9</v>
      </c>
      <c r="C159" t="s">
        <v>12</v>
      </c>
      <c r="D159" t="s">
        <v>15</v>
      </c>
      <c r="E159">
        <v>30</v>
      </c>
      <c r="F159">
        <v>80</v>
      </c>
      <c r="G159">
        <v>69.19</v>
      </c>
      <c r="H159">
        <v>2075.6999999999998</v>
      </c>
    </row>
    <row r="160" spans="1:8" hidden="1" x14ac:dyDescent="0.3">
      <c r="A160" s="1">
        <v>45046</v>
      </c>
      <c r="B160" t="s">
        <v>9</v>
      </c>
      <c r="C160" t="s">
        <v>13</v>
      </c>
      <c r="D160" t="s">
        <v>16</v>
      </c>
      <c r="E160">
        <v>24</v>
      </c>
      <c r="F160">
        <v>46</v>
      </c>
      <c r="G160">
        <v>28.66</v>
      </c>
      <c r="H160">
        <v>687.84</v>
      </c>
    </row>
    <row r="161" spans="1:8" hidden="1" x14ac:dyDescent="0.3">
      <c r="A161" s="1">
        <v>45046</v>
      </c>
      <c r="B161" t="s">
        <v>10</v>
      </c>
      <c r="C161" t="s">
        <v>11</v>
      </c>
      <c r="D161" t="s">
        <v>14</v>
      </c>
      <c r="E161">
        <v>42</v>
      </c>
      <c r="F161">
        <v>87</v>
      </c>
      <c r="G161">
        <v>57.56</v>
      </c>
      <c r="H161">
        <v>2417.52</v>
      </c>
    </row>
    <row r="162" spans="1:8" hidden="1" x14ac:dyDescent="0.3">
      <c r="A162" s="1">
        <v>45046</v>
      </c>
      <c r="B162" t="s">
        <v>10</v>
      </c>
      <c r="C162" t="s">
        <v>12</v>
      </c>
      <c r="D162" t="s">
        <v>15</v>
      </c>
      <c r="E162">
        <v>34</v>
      </c>
      <c r="F162">
        <v>66</v>
      </c>
      <c r="G162">
        <v>43.74</v>
      </c>
      <c r="H162">
        <v>1487.16</v>
      </c>
    </row>
    <row r="163" spans="1:8" x14ac:dyDescent="0.3">
      <c r="A163" s="1">
        <v>45046</v>
      </c>
      <c r="B163" t="s">
        <v>10</v>
      </c>
      <c r="C163" t="s">
        <v>13</v>
      </c>
      <c r="D163" t="s">
        <v>16</v>
      </c>
      <c r="E163">
        <v>18</v>
      </c>
      <c r="F163">
        <v>0</v>
      </c>
      <c r="G163">
        <v>45.76</v>
      </c>
      <c r="H163">
        <v>823.68</v>
      </c>
    </row>
    <row r="164" spans="1:8" hidden="1" x14ac:dyDescent="0.3">
      <c r="A164" s="1">
        <v>45053</v>
      </c>
      <c r="B164" t="s">
        <v>8</v>
      </c>
      <c r="C164" t="s">
        <v>11</v>
      </c>
      <c r="D164" t="s">
        <v>14</v>
      </c>
      <c r="E164">
        <v>15</v>
      </c>
      <c r="F164">
        <v>12</v>
      </c>
      <c r="G164">
        <v>20.51</v>
      </c>
      <c r="H164">
        <v>307.64999999999998</v>
      </c>
    </row>
    <row r="165" spans="1:8" hidden="1" x14ac:dyDescent="0.3">
      <c r="A165" s="1">
        <v>45053</v>
      </c>
      <c r="B165" t="s">
        <v>8</v>
      </c>
      <c r="C165" t="s">
        <v>12</v>
      </c>
      <c r="D165" t="s">
        <v>15</v>
      </c>
      <c r="E165">
        <v>37</v>
      </c>
      <c r="F165">
        <v>94</v>
      </c>
      <c r="G165">
        <v>56.14</v>
      </c>
      <c r="H165">
        <v>2077.1799999999998</v>
      </c>
    </row>
    <row r="166" spans="1:8" hidden="1" x14ac:dyDescent="0.3">
      <c r="A166" s="1">
        <v>45053</v>
      </c>
      <c r="B166" t="s">
        <v>8</v>
      </c>
      <c r="C166" t="s">
        <v>13</v>
      </c>
      <c r="D166" t="s">
        <v>16</v>
      </c>
      <c r="E166">
        <v>26</v>
      </c>
      <c r="F166">
        <v>21</v>
      </c>
      <c r="G166">
        <v>68.2</v>
      </c>
      <c r="H166">
        <v>1773.2</v>
      </c>
    </row>
    <row r="167" spans="1:8" hidden="1" x14ac:dyDescent="0.3">
      <c r="A167" s="1">
        <v>45053</v>
      </c>
      <c r="B167" t="s">
        <v>9</v>
      </c>
      <c r="C167" t="s">
        <v>11</v>
      </c>
      <c r="D167" t="s">
        <v>14</v>
      </c>
      <c r="E167">
        <v>20</v>
      </c>
      <c r="F167">
        <v>96</v>
      </c>
      <c r="G167">
        <v>35.18</v>
      </c>
      <c r="H167">
        <v>703.6</v>
      </c>
    </row>
    <row r="168" spans="1:8" hidden="1" x14ac:dyDescent="0.3">
      <c r="A168" s="1">
        <v>45053</v>
      </c>
      <c r="B168" t="s">
        <v>9</v>
      </c>
      <c r="C168" t="s">
        <v>12</v>
      </c>
      <c r="D168" t="s">
        <v>15</v>
      </c>
      <c r="E168">
        <v>17</v>
      </c>
      <c r="F168">
        <v>28</v>
      </c>
      <c r="G168">
        <v>16.59</v>
      </c>
      <c r="H168">
        <v>282.02999999999997</v>
      </c>
    </row>
    <row r="169" spans="1:8" hidden="1" x14ac:dyDescent="0.3">
      <c r="A169" s="1">
        <v>45053</v>
      </c>
      <c r="B169" t="s">
        <v>9</v>
      </c>
      <c r="C169" t="s">
        <v>13</v>
      </c>
      <c r="D169" t="s">
        <v>16</v>
      </c>
      <c r="E169">
        <v>20</v>
      </c>
      <c r="F169">
        <v>70</v>
      </c>
      <c r="G169">
        <v>54.73</v>
      </c>
      <c r="H169">
        <v>1094.5999999999999</v>
      </c>
    </row>
    <row r="170" spans="1:8" hidden="1" x14ac:dyDescent="0.3">
      <c r="A170" s="1">
        <v>45053</v>
      </c>
      <c r="B170" t="s">
        <v>10</v>
      </c>
      <c r="C170" t="s">
        <v>11</v>
      </c>
      <c r="D170" t="s">
        <v>14</v>
      </c>
      <c r="E170">
        <v>9</v>
      </c>
      <c r="F170">
        <v>68</v>
      </c>
      <c r="G170">
        <v>41.94</v>
      </c>
      <c r="H170">
        <v>377.46</v>
      </c>
    </row>
    <row r="171" spans="1:8" hidden="1" x14ac:dyDescent="0.3">
      <c r="A171" s="1">
        <v>45053</v>
      </c>
      <c r="B171" t="s">
        <v>10</v>
      </c>
      <c r="C171" t="s">
        <v>12</v>
      </c>
      <c r="D171" t="s">
        <v>15</v>
      </c>
      <c r="E171">
        <v>45</v>
      </c>
      <c r="F171">
        <v>83</v>
      </c>
      <c r="G171">
        <v>27.64</v>
      </c>
      <c r="H171">
        <v>1243.8</v>
      </c>
    </row>
    <row r="172" spans="1:8" x14ac:dyDescent="0.3">
      <c r="A172" s="1">
        <v>45053</v>
      </c>
      <c r="B172" t="s">
        <v>10</v>
      </c>
      <c r="C172" t="s">
        <v>13</v>
      </c>
      <c r="D172" t="s">
        <v>16</v>
      </c>
      <c r="E172">
        <v>49</v>
      </c>
      <c r="F172">
        <v>59</v>
      </c>
      <c r="G172">
        <v>47.13</v>
      </c>
      <c r="H172">
        <v>2309.37</v>
      </c>
    </row>
    <row r="173" spans="1:8" hidden="1" x14ac:dyDescent="0.3">
      <c r="A173" s="1">
        <v>45060</v>
      </c>
      <c r="B173" t="s">
        <v>8</v>
      </c>
      <c r="C173" t="s">
        <v>11</v>
      </c>
      <c r="D173" t="s">
        <v>14</v>
      </c>
      <c r="E173">
        <v>20</v>
      </c>
      <c r="F173">
        <v>28</v>
      </c>
      <c r="G173">
        <v>57.64</v>
      </c>
      <c r="H173">
        <v>1152.8</v>
      </c>
    </row>
    <row r="174" spans="1:8" hidden="1" x14ac:dyDescent="0.3">
      <c r="A174" s="1">
        <v>45060</v>
      </c>
      <c r="B174" t="s">
        <v>8</v>
      </c>
      <c r="C174" t="s">
        <v>12</v>
      </c>
      <c r="D174" t="s">
        <v>15</v>
      </c>
      <c r="E174">
        <v>5</v>
      </c>
      <c r="F174">
        <v>23</v>
      </c>
      <c r="G174">
        <v>65.599999999999994</v>
      </c>
      <c r="H174">
        <v>328</v>
      </c>
    </row>
    <row r="175" spans="1:8" hidden="1" x14ac:dyDescent="0.3">
      <c r="A175" s="1">
        <v>45060</v>
      </c>
      <c r="B175" t="s">
        <v>8</v>
      </c>
      <c r="C175" t="s">
        <v>13</v>
      </c>
      <c r="D175" t="s">
        <v>16</v>
      </c>
      <c r="E175">
        <v>19</v>
      </c>
      <c r="F175">
        <v>32</v>
      </c>
      <c r="G175">
        <v>67.27</v>
      </c>
      <c r="H175">
        <v>1278.1300000000001</v>
      </c>
    </row>
    <row r="176" spans="1:8" hidden="1" x14ac:dyDescent="0.3">
      <c r="A176" s="1">
        <v>45060</v>
      </c>
      <c r="B176" t="s">
        <v>9</v>
      </c>
      <c r="C176" t="s">
        <v>11</v>
      </c>
      <c r="D176" t="s">
        <v>14</v>
      </c>
      <c r="E176">
        <v>49</v>
      </c>
      <c r="F176">
        <v>76</v>
      </c>
      <c r="G176">
        <v>45.2</v>
      </c>
      <c r="H176">
        <v>2214.8000000000002</v>
      </c>
    </row>
    <row r="177" spans="1:8" hidden="1" x14ac:dyDescent="0.3">
      <c r="A177" s="1">
        <v>45060</v>
      </c>
      <c r="B177" t="s">
        <v>9</v>
      </c>
      <c r="C177" t="s">
        <v>12</v>
      </c>
      <c r="D177" t="s">
        <v>15</v>
      </c>
      <c r="E177">
        <v>40</v>
      </c>
      <c r="F177">
        <v>41</v>
      </c>
      <c r="G177">
        <v>74.64</v>
      </c>
      <c r="H177">
        <v>2985.6</v>
      </c>
    </row>
    <row r="178" spans="1:8" hidden="1" x14ac:dyDescent="0.3">
      <c r="A178" s="1">
        <v>45060</v>
      </c>
      <c r="B178" t="s">
        <v>9</v>
      </c>
      <c r="C178" t="s">
        <v>13</v>
      </c>
      <c r="D178" t="s">
        <v>16</v>
      </c>
      <c r="E178">
        <v>12</v>
      </c>
      <c r="F178">
        <v>68</v>
      </c>
      <c r="G178">
        <v>23.67</v>
      </c>
      <c r="H178">
        <v>284.04000000000002</v>
      </c>
    </row>
    <row r="179" spans="1:8" hidden="1" x14ac:dyDescent="0.3">
      <c r="A179" s="1">
        <v>45060</v>
      </c>
      <c r="B179" t="s">
        <v>10</v>
      </c>
      <c r="C179" t="s">
        <v>11</v>
      </c>
      <c r="D179" t="s">
        <v>14</v>
      </c>
      <c r="E179">
        <v>34</v>
      </c>
      <c r="F179">
        <v>95</v>
      </c>
      <c r="G179">
        <v>49.52</v>
      </c>
      <c r="H179">
        <v>1683.68</v>
      </c>
    </row>
    <row r="180" spans="1:8" hidden="1" x14ac:dyDescent="0.3">
      <c r="A180" s="1">
        <v>45060</v>
      </c>
      <c r="B180" t="s">
        <v>10</v>
      </c>
      <c r="C180" t="s">
        <v>12</v>
      </c>
      <c r="D180" t="s">
        <v>15</v>
      </c>
      <c r="E180">
        <v>40</v>
      </c>
      <c r="F180">
        <v>86</v>
      </c>
      <c r="G180">
        <v>35.619999999999997</v>
      </c>
      <c r="H180">
        <v>1424.8</v>
      </c>
    </row>
    <row r="181" spans="1:8" x14ac:dyDescent="0.3">
      <c r="A181" s="1">
        <v>45060</v>
      </c>
      <c r="B181" t="s">
        <v>10</v>
      </c>
      <c r="C181" t="s">
        <v>13</v>
      </c>
      <c r="D181" t="s">
        <v>16</v>
      </c>
      <c r="E181">
        <v>33</v>
      </c>
      <c r="F181">
        <v>2</v>
      </c>
      <c r="G181">
        <v>67.98</v>
      </c>
      <c r="H181">
        <v>2243.34</v>
      </c>
    </row>
    <row r="182" spans="1:8" hidden="1" x14ac:dyDescent="0.3">
      <c r="A182" s="1">
        <v>45067</v>
      </c>
      <c r="B182" t="s">
        <v>8</v>
      </c>
      <c r="C182" t="s">
        <v>11</v>
      </c>
      <c r="D182" t="s">
        <v>14</v>
      </c>
      <c r="E182">
        <v>37</v>
      </c>
      <c r="F182">
        <v>9</v>
      </c>
      <c r="G182">
        <v>68.989999999999995</v>
      </c>
      <c r="H182">
        <v>2552.63</v>
      </c>
    </row>
    <row r="183" spans="1:8" hidden="1" x14ac:dyDescent="0.3">
      <c r="A183" s="1">
        <v>45067</v>
      </c>
      <c r="B183" t="s">
        <v>8</v>
      </c>
      <c r="C183" t="s">
        <v>12</v>
      </c>
      <c r="D183" t="s">
        <v>15</v>
      </c>
      <c r="E183">
        <v>40</v>
      </c>
      <c r="F183">
        <v>67</v>
      </c>
      <c r="G183">
        <v>73.319999999999993</v>
      </c>
      <c r="H183">
        <v>2932.8</v>
      </c>
    </row>
    <row r="184" spans="1:8" hidden="1" x14ac:dyDescent="0.3">
      <c r="A184" s="1">
        <v>45067</v>
      </c>
      <c r="B184" t="s">
        <v>8</v>
      </c>
      <c r="C184" t="s">
        <v>13</v>
      </c>
      <c r="D184" t="s">
        <v>16</v>
      </c>
      <c r="E184">
        <v>35</v>
      </c>
      <c r="F184">
        <v>67</v>
      </c>
      <c r="G184">
        <v>31.85</v>
      </c>
      <c r="H184">
        <v>1114.75</v>
      </c>
    </row>
    <row r="185" spans="1:8" hidden="1" x14ac:dyDescent="0.3">
      <c r="A185" s="1">
        <v>45067</v>
      </c>
      <c r="B185" t="s">
        <v>9</v>
      </c>
      <c r="C185" t="s">
        <v>11</v>
      </c>
      <c r="D185" t="s">
        <v>14</v>
      </c>
      <c r="E185">
        <v>20</v>
      </c>
      <c r="F185">
        <v>91</v>
      </c>
      <c r="G185">
        <v>33.03</v>
      </c>
      <c r="H185">
        <v>660.6</v>
      </c>
    </row>
    <row r="186" spans="1:8" hidden="1" x14ac:dyDescent="0.3">
      <c r="A186" s="1">
        <v>45067</v>
      </c>
      <c r="B186" t="s">
        <v>9</v>
      </c>
      <c r="C186" t="s">
        <v>12</v>
      </c>
      <c r="D186" t="s">
        <v>15</v>
      </c>
      <c r="E186">
        <v>38</v>
      </c>
      <c r="F186">
        <v>72</v>
      </c>
      <c r="G186">
        <v>55.74</v>
      </c>
      <c r="H186">
        <v>2118.12</v>
      </c>
    </row>
    <row r="187" spans="1:8" hidden="1" x14ac:dyDescent="0.3">
      <c r="A187" s="1">
        <v>45067</v>
      </c>
      <c r="B187" t="s">
        <v>9</v>
      </c>
      <c r="C187" t="s">
        <v>13</v>
      </c>
      <c r="D187" t="s">
        <v>16</v>
      </c>
      <c r="E187">
        <v>22</v>
      </c>
      <c r="F187">
        <v>66</v>
      </c>
      <c r="G187">
        <v>20.04</v>
      </c>
      <c r="H187">
        <v>440.88</v>
      </c>
    </row>
    <row r="188" spans="1:8" hidden="1" x14ac:dyDescent="0.3">
      <c r="A188" s="1">
        <v>45067</v>
      </c>
      <c r="B188" t="s">
        <v>10</v>
      </c>
      <c r="C188" t="s">
        <v>11</v>
      </c>
      <c r="D188" t="s">
        <v>14</v>
      </c>
      <c r="E188">
        <v>23</v>
      </c>
      <c r="F188">
        <v>40</v>
      </c>
      <c r="G188">
        <v>32.659999999999997</v>
      </c>
      <c r="H188">
        <v>751.18</v>
      </c>
    </row>
    <row r="189" spans="1:8" hidden="1" x14ac:dyDescent="0.3">
      <c r="A189" s="1">
        <v>45067</v>
      </c>
      <c r="B189" t="s">
        <v>10</v>
      </c>
      <c r="C189" t="s">
        <v>12</v>
      </c>
      <c r="D189" t="s">
        <v>15</v>
      </c>
      <c r="E189">
        <v>25</v>
      </c>
      <c r="F189">
        <v>79</v>
      </c>
      <c r="G189">
        <v>20.239999999999998</v>
      </c>
      <c r="H189">
        <v>506</v>
      </c>
    </row>
    <row r="190" spans="1:8" x14ac:dyDescent="0.3">
      <c r="A190" s="1">
        <v>45067</v>
      </c>
      <c r="B190" t="s">
        <v>10</v>
      </c>
      <c r="C190" t="s">
        <v>13</v>
      </c>
      <c r="D190" t="s">
        <v>16</v>
      </c>
      <c r="E190">
        <v>14</v>
      </c>
      <c r="F190">
        <v>39</v>
      </c>
      <c r="G190">
        <v>39.9</v>
      </c>
      <c r="H190">
        <v>558.6</v>
      </c>
    </row>
    <row r="191" spans="1:8" hidden="1" x14ac:dyDescent="0.3">
      <c r="A191" s="1">
        <v>45074</v>
      </c>
      <c r="B191" t="s">
        <v>8</v>
      </c>
      <c r="C191" t="s">
        <v>11</v>
      </c>
      <c r="D191" t="s">
        <v>14</v>
      </c>
      <c r="E191">
        <v>14</v>
      </c>
      <c r="F191">
        <v>50</v>
      </c>
      <c r="G191">
        <v>28.91</v>
      </c>
      <c r="H191">
        <v>404.74</v>
      </c>
    </row>
    <row r="192" spans="1:8" hidden="1" x14ac:dyDescent="0.3">
      <c r="A192" s="1">
        <v>45074</v>
      </c>
      <c r="B192" t="s">
        <v>8</v>
      </c>
      <c r="C192" t="s">
        <v>12</v>
      </c>
      <c r="D192" t="s">
        <v>15</v>
      </c>
      <c r="E192">
        <v>31</v>
      </c>
      <c r="F192">
        <v>62</v>
      </c>
      <c r="G192">
        <v>36.51</v>
      </c>
      <c r="H192">
        <v>1131.81</v>
      </c>
    </row>
    <row r="193" spans="1:8" hidden="1" x14ac:dyDescent="0.3">
      <c r="A193" s="1">
        <v>45074</v>
      </c>
      <c r="B193" t="s">
        <v>8</v>
      </c>
      <c r="C193" t="s">
        <v>13</v>
      </c>
      <c r="D193" t="s">
        <v>16</v>
      </c>
      <c r="E193">
        <v>34</v>
      </c>
      <c r="F193">
        <v>63</v>
      </c>
      <c r="G193">
        <v>19.05</v>
      </c>
      <c r="H193">
        <v>647.70000000000005</v>
      </c>
    </row>
    <row r="194" spans="1:8" hidden="1" x14ac:dyDescent="0.3">
      <c r="A194" s="1">
        <v>45074</v>
      </c>
      <c r="B194" t="s">
        <v>9</v>
      </c>
      <c r="C194" t="s">
        <v>11</v>
      </c>
      <c r="D194" t="s">
        <v>14</v>
      </c>
      <c r="E194">
        <v>31</v>
      </c>
      <c r="F194">
        <v>59</v>
      </c>
      <c r="G194">
        <v>73.81</v>
      </c>
      <c r="H194">
        <v>2288.11</v>
      </c>
    </row>
    <row r="195" spans="1:8" hidden="1" x14ac:dyDescent="0.3">
      <c r="A195" s="1">
        <v>45074</v>
      </c>
      <c r="B195" t="s">
        <v>9</v>
      </c>
      <c r="C195" t="s">
        <v>12</v>
      </c>
      <c r="D195" t="s">
        <v>15</v>
      </c>
      <c r="E195">
        <v>42</v>
      </c>
      <c r="F195">
        <v>5</v>
      </c>
      <c r="G195">
        <v>16.27</v>
      </c>
      <c r="H195">
        <v>683.34</v>
      </c>
    </row>
    <row r="196" spans="1:8" hidden="1" x14ac:dyDescent="0.3">
      <c r="A196" s="1">
        <v>45074</v>
      </c>
      <c r="B196" t="s">
        <v>9</v>
      </c>
      <c r="C196" t="s">
        <v>13</v>
      </c>
      <c r="D196" t="s">
        <v>16</v>
      </c>
      <c r="E196">
        <v>41</v>
      </c>
      <c r="F196">
        <v>58</v>
      </c>
      <c r="G196">
        <v>46</v>
      </c>
      <c r="H196">
        <v>1886</v>
      </c>
    </row>
    <row r="197" spans="1:8" hidden="1" x14ac:dyDescent="0.3">
      <c r="A197" s="1">
        <v>45074</v>
      </c>
      <c r="B197" t="s">
        <v>10</v>
      </c>
      <c r="C197" t="s">
        <v>11</v>
      </c>
      <c r="D197" t="s">
        <v>14</v>
      </c>
      <c r="E197">
        <v>27</v>
      </c>
      <c r="F197">
        <v>48</v>
      </c>
      <c r="G197">
        <v>63.98</v>
      </c>
      <c r="H197">
        <v>1727.46</v>
      </c>
    </row>
    <row r="198" spans="1:8" hidden="1" x14ac:dyDescent="0.3">
      <c r="A198" s="1">
        <v>45074</v>
      </c>
      <c r="B198" t="s">
        <v>10</v>
      </c>
      <c r="C198" t="s">
        <v>12</v>
      </c>
      <c r="D198" t="s">
        <v>15</v>
      </c>
      <c r="E198">
        <v>31</v>
      </c>
      <c r="F198">
        <v>78</v>
      </c>
      <c r="G198">
        <v>63.59</v>
      </c>
      <c r="H198">
        <v>1971.29</v>
      </c>
    </row>
    <row r="199" spans="1:8" x14ac:dyDescent="0.3">
      <c r="A199" s="1">
        <v>45074</v>
      </c>
      <c r="B199" t="s">
        <v>10</v>
      </c>
      <c r="C199" t="s">
        <v>13</v>
      </c>
      <c r="D199" t="s">
        <v>16</v>
      </c>
      <c r="E199">
        <v>39</v>
      </c>
      <c r="F199">
        <v>1</v>
      </c>
      <c r="G199">
        <v>73.36</v>
      </c>
      <c r="H199">
        <v>2861.04</v>
      </c>
    </row>
    <row r="200" spans="1:8" hidden="1" x14ac:dyDescent="0.3">
      <c r="A200" s="1">
        <v>45081</v>
      </c>
      <c r="B200" t="s">
        <v>8</v>
      </c>
      <c r="C200" t="s">
        <v>11</v>
      </c>
      <c r="D200" t="s">
        <v>14</v>
      </c>
      <c r="E200">
        <v>36</v>
      </c>
      <c r="F200">
        <v>12</v>
      </c>
      <c r="G200">
        <v>32.74</v>
      </c>
      <c r="H200">
        <v>1178.6400000000001</v>
      </c>
    </row>
    <row r="201" spans="1:8" hidden="1" x14ac:dyDescent="0.3">
      <c r="A201" s="1">
        <v>45081</v>
      </c>
      <c r="B201" t="s">
        <v>8</v>
      </c>
      <c r="C201" t="s">
        <v>12</v>
      </c>
      <c r="D201" t="s">
        <v>15</v>
      </c>
      <c r="E201">
        <v>36</v>
      </c>
      <c r="F201">
        <v>13</v>
      </c>
      <c r="G201">
        <v>40.28</v>
      </c>
      <c r="H201">
        <v>1450.08</v>
      </c>
    </row>
    <row r="202" spans="1:8" hidden="1" x14ac:dyDescent="0.3">
      <c r="A202" s="1">
        <v>45081</v>
      </c>
      <c r="B202" t="s">
        <v>8</v>
      </c>
      <c r="C202" t="s">
        <v>13</v>
      </c>
      <c r="D202" t="s">
        <v>16</v>
      </c>
      <c r="E202">
        <v>47</v>
      </c>
      <c r="F202">
        <v>96</v>
      </c>
      <c r="G202">
        <v>66.88</v>
      </c>
      <c r="H202">
        <v>3143.36</v>
      </c>
    </row>
    <row r="203" spans="1:8" hidden="1" x14ac:dyDescent="0.3">
      <c r="A203" s="1">
        <v>45081</v>
      </c>
      <c r="B203" t="s">
        <v>9</v>
      </c>
      <c r="C203" t="s">
        <v>11</v>
      </c>
      <c r="D203" t="s">
        <v>14</v>
      </c>
      <c r="E203">
        <v>15</v>
      </c>
      <c r="F203">
        <v>69</v>
      </c>
      <c r="G203">
        <v>74.77</v>
      </c>
      <c r="H203">
        <v>1121.55</v>
      </c>
    </row>
    <row r="204" spans="1:8" hidden="1" x14ac:dyDescent="0.3">
      <c r="A204" s="1">
        <v>45081</v>
      </c>
      <c r="B204" t="s">
        <v>9</v>
      </c>
      <c r="C204" t="s">
        <v>12</v>
      </c>
      <c r="D204" t="s">
        <v>15</v>
      </c>
      <c r="E204">
        <v>44</v>
      </c>
      <c r="F204">
        <v>78</v>
      </c>
      <c r="G204">
        <v>16.75</v>
      </c>
      <c r="H204">
        <v>737</v>
      </c>
    </row>
    <row r="205" spans="1:8" hidden="1" x14ac:dyDescent="0.3">
      <c r="A205" s="1">
        <v>45081</v>
      </c>
      <c r="B205" t="s">
        <v>9</v>
      </c>
      <c r="C205" t="s">
        <v>13</v>
      </c>
      <c r="D205" t="s">
        <v>16</v>
      </c>
      <c r="E205">
        <v>30</v>
      </c>
      <c r="F205">
        <v>85</v>
      </c>
      <c r="G205">
        <v>51.69</v>
      </c>
      <c r="H205">
        <v>1550.7</v>
      </c>
    </row>
    <row r="206" spans="1:8" hidden="1" x14ac:dyDescent="0.3">
      <c r="A206" s="1">
        <v>45081</v>
      </c>
      <c r="B206" t="s">
        <v>10</v>
      </c>
      <c r="C206" t="s">
        <v>11</v>
      </c>
      <c r="D206" t="s">
        <v>14</v>
      </c>
      <c r="E206">
        <v>6</v>
      </c>
      <c r="F206">
        <v>20</v>
      </c>
      <c r="G206">
        <v>56.78</v>
      </c>
      <c r="H206">
        <v>340.68</v>
      </c>
    </row>
    <row r="207" spans="1:8" hidden="1" x14ac:dyDescent="0.3">
      <c r="A207" s="1">
        <v>45081</v>
      </c>
      <c r="B207" t="s">
        <v>10</v>
      </c>
      <c r="C207" t="s">
        <v>12</v>
      </c>
      <c r="D207" t="s">
        <v>15</v>
      </c>
      <c r="E207">
        <v>13</v>
      </c>
      <c r="F207">
        <v>69</v>
      </c>
      <c r="G207">
        <v>26.81</v>
      </c>
      <c r="H207">
        <v>348.53</v>
      </c>
    </row>
    <row r="208" spans="1:8" x14ac:dyDescent="0.3">
      <c r="A208" s="1">
        <v>45081</v>
      </c>
      <c r="B208" t="s">
        <v>10</v>
      </c>
      <c r="C208" t="s">
        <v>13</v>
      </c>
      <c r="D208" t="s">
        <v>16</v>
      </c>
      <c r="E208">
        <v>21</v>
      </c>
      <c r="F208">
        <v>58</v>
      </c>
      <c r="G208">
        <v>36.28</v>
      </c>
      <c r="H208">
        <v>761.88</v>
      </c>
    </row>
    <row r="209" spans="1:8" hidden="1" x14ac:dyDescent="0.3">
      <c r="A209" s="1">
        <v>45088</v>
      </c>
      <c r="B209" t="s">
        <v>8</v>
      </c>
      <c r="C209" t="s">
        <v>11</v>
      </c>
      <c r="D209" t="s">
        <v>14</v>
      </c>
      <c r="E209">
        <v>34</v>
      </c>
      <c r="F209">
        <v>6</v>
      </c>
      <c r="G209">
        <v>36.94</v>
      </c>
      <c r="H209">
        <v>1255.96</v>
      </c>
    </row>
    <row r="210" spans="1:8" hidden="1" x14ac:dyDescent="0.3">
      <c r="A210" s="1">
        <v>45088</v>
      </c>
      <c r="B210" t="s">
        <v>8</v>
      </c>
      <c r="C210" t="s">
        <v>12</v>
      </c>
      <c r="D210" t="s">
        <v>15</v>
      </c>
      <c r="E210">
        <v>29</v>
      </c>
      <c r="F210">
        <v>45</v>
      </c>
      <c r="G210">
        <v>63.88</v>
      </c>
      <c r="H210">
        <v>1852.52</v>
      </c>
    </row>
    <row r="211" spans="1:8" hidden="1" x14ac:dyDescent="0.3">
      <c r="A211" s="1">
        <v>45088</v>
      </c>
      <c r="B211" t="s">
        <v>8</v>
      </c>
      <c r="C211" t="s">
        <v>13</v>
      </c>
      <c r="D211" t="s">
        <v>16</v>
      </c>
      <c r="E211">
        <v>31</v>
      </c>
      <c r="F211">
        <v>42</v>
      </c>
      <c r="G211">
        <v>69.27</v>
      </c>
      <c r="H211">
        <v>2147.37</v>
      </c>
    </row>
    <row r="212" spans="1:8" hidden="1" x14ac:dyDescent="0.3">
      <c r="A212" s="1">
        <v>45088</v>
      </c>
      <c r="B212" t="s">
        <v>9</v>
      </c>
      <c r="C212" t="s">
        <v>11</v>
      </c>
      <c r="D212" t="s">
        <v>14</v>
      </c>
      <c r="E212">
        <v>35</v>
      </c>
      <c r="F212">
        <v>12</v>
      </c>
      <c r="G212">
        <v>63.69</v>
      </c>
      <c r="H212">
        <v>2229.15</v>
      </c>
    </row>
    <row r="213" spans="1:8" hidden="1" x14ac:dyDescent="0.3">
      <c r="A213" s="1">
        <v>45088</v>
      </c>
      <c r="B213" t="s">
        <v>9</v>
      </c>
      <c r="C213" t="s">
        <v>12</v>
      </c>
      <c r="D213" t="s">
        <v>15</v>
      </c>
      <c r="E213">
        <v>8</v>
      </c>
      <c r="F213">
        <v>54</v>
      </c>
      <c r="G213">
        <v>29.57</v>
      </c>
      <c r="H213">
        <v>236.56</v>
      </c>
    </row>
    <row r="214" spans="1:8" hidden="1" x14ac:dyDescent="0.3">
      <c r="A214" s="1">
        <v>45088</v>
      </c>
      <c r="B214" t="s">
        <v>9</v>
      </c>
      <c r="C214" t="s">
        <v>13</v>
      </c>
      <c r="D214" t="s">
        <v>16</v>
      </c>
      <c r="E214">
        <v>9</v>
      </c>
      <c r="F214">
        <v>93</v>
      </c>
      <c r="G214">
        <v>17.62</v>
      </c>
      <c r="H214">
        <v>158.58000000000001</v>
      </c>
    </row>
    <row r="215" spans="1:8" hidden="1" x14ac:dyDescent="0.3">
      <c r="A215" s="1">
        <v>45088</v>
      </c>
      <c r="B215" t="s">
        <v>10</v>
      </c>
      <c r="C215" t="s">
        <v>11</v>
      </c>
      <c r="D215" t="s">
        <v>14</v>
      </c>
      <c r="E215">
        <v>6</v>
      </c>
      <c r="F215">
        <v>41</v>
      </c>
      <c r="G215">
        <v>27.96</v>
      </c>
      <c r="H215">
        <v>167.76</v>
      </c>
    </row>
    <row r="216" spans="1:8" hidden="1" x14ac:dyDescent="0.3">
      <c r="A216" s="1">
        <v>45088</v>
      </c>
      <c r="B216" t="s">
        <v>10</v>
      </c>
      <c r="C216" t="s">
        <v>12</v>
      </c>
      <c r="D216" t="s">
        <v>15</v>
      </c>
      <c r="E216">
        <v>6</v>
      </c>
      <c r="F216">
        <v>89</v>
      </c>
      <c r="G216">
        <v>24.9</v>
      </c>
      <c r="H216">
        <v>149.4</v>
      </c>
    </row>
    <row r="217" spans="1:8" x14ac:dyDescent="0.3">
      <c r="A217" s="1">
        <v>45088</v>
      </c>
      <c r="B217" t="s">
        <v>10</v>
      </c>
      <c r="C217" t="s">
        <v>13</v>
      </c>
      <c r="D217" t="s">
        <v>16</v>
      </c>
      <c r="E217">
        <v>13</v>
      </c>
      <c r="F217">
        <v>1</v>
      </c>
      <c r="G217">
        <v>58.51</v>
      </c>
      <c r="H217">
        <v>760.63</v>
      </c>
    </row>
    <row r="218" spans="1:8" hidden="1" x14ac:dyDescent="0.3">
      <c r="A218" s="1">
        <v>45095</v>
      </c>
      <c r="B218" t="s">
        <v>8</v>
      </c>
      <c r="C218" t="s">
        <v>11</v>
      </c>
      <c r="D218" t="s">
        <v>14</v>
      </c>
      <c r="E218">
        <v>41</v>
      </c>
      <c r="F218">
        <v>12</v>
      </c>
      <c r="G218">
        <v>45.23</v>
      </c>
      <c r="H218">
        <v>1854.43</v>
      </c>
    </row>
    <row r="219" spans="1:8" hidden="1" x14ac:dyDescent="0.3">
      <c r="A219" s="1">
        <v>45095</v>
      </c>
      <c r="B219" t="s">
        <v>8</v>
      </c>
      <c r="C219" t="s">
        <v>12</v>
      </c>
      <c r="D219" t="s">
        <v>15</v>
      </c>
      <c r="E219">
        <v>21</v>
      </c>
      <c r="F219">
        <v>57</v>
      </c>
      <c r="G219">
        <v>25.91</v>
      </c>
      <c r="H219">
        <v>544.11</v>
      </c>
    </row>
    <row r="220" spans="1:8" hidden="1" x14ac:dyDescent="0.3">
      <c r="A220" s="1">
        <v>45095</v>
      </c>
      <c r="B220" t="s">
        <v>8</v>
      </c>
      <c r="C220" t="s">
        <v>13</v>
      </c>
      <c r="D220" t="s">
        <v>16</v>
      </c>
      <c r="E220">
        <v>43</v>
      </c>
      <c r="F220">
        <v>24</v>
      </c>
      <c r="G220">
        <v>65.56</v>
      </c>
      <c r="H220">
        <v>2819.08</v>
      </c>
    </row>
    <row r="221" spans="1:8" hidden="1" x14ac:dyDescent="0.3">
      <c r="A221" s="1">
        <v>45095</v>
      </c>
      <c r="B221" t="s">
        <v>9</v>
      </c>
      <c r="C221" t="s">
        <v>11</v>
      </c>
      <c r="D221" t="s">
        <v>14</v>
      </c>
      <c r="E221">
        <v>15</v>
      </c>
      <c r="F221">
        <v>49</v>
      </c>
      <c r="G221">
        <v>22.03</v>
      </c>
      <c r="H221">
        <v>330.45</v>
      </c>
    </row>
    <row r="222" spans="1:8" hidden="1" x14ac:dyDescent="0.3">
      <c r="A222" s="1">
        <v>45095</v>
      </c>
      <c r="B222" t="s">
        <v>9</v>
      </c>
      <c r="C222" t="s">
        <v>12</v>
      </c>
      <c r="D222" t="s">
        <v>15</v>
      </c>
      <c r="E222">
        <v>6</v>
      </c>
      <c r="F222">
        <v>49</v>
      </c>
      <c r="G222">
        <v>52.43</v>
      </c>
      <c r="H222">
        <v>314.58</v>
      </c>
    </row>
    <row r="223" spans="1:8" hidden="1" x14ac:dyDescent="0.3">
      <c r="A223" s="1">
        <v>45095</v>
      </c>
      <c r="B223" t="s">
        <v>9</v>
      </c>
      <c r="C223" t="s">
        <v>13</v>
      </c>
      <c r="D223" t="s">
        <v>16</v>
      </c>
      <c r="E223">
        <v>29</v>
      </c>
      <c r="F223">
        <v>60</v>
      </c>
      <c r="G223">
        <v>76.2</v>
      </c>
      <c r="H223">
        <v>2209.8000000000002</v>
      </c>
    </row>
    <row r="224" spans="1:8" hidden="1" x14ac:dyDescent="0.3">
      <c r="A224" s="1">
        <v>45095</v>
      </c>
      <c r="B224" t="s">
        <v>10</v>
      </c>
      <c r="C224" t="s">
        <v>11</v>
      </c>
      <c r="D224" t="s">
        <v>14</v>
      </c>
      <c r="E224">
        <v>17</v>
      </c>
      <c r="F224">
        <v>19</v>
      </c>
      <c r="G224">
        <v>53.49</v>
      </c>
      <c r="H224">
        <v>909.33</v>
      </c>
    </row>
    <row r="225" spans="1:8" hidden="1" x14ac:dyDescent="0.3">
      <c r="A225" s="1">
        <v>45095</v>
      </c>
      <c r="B225" t="s">
        <v>10</v>
      </c>
      <c r="C225" t="s">
        <v>12</v>
      </c>
      <c r="D225" t="s">
        <v>15</v>
      </c>
      <c r="E225">
        <v>45</v>
      </c>
      <c r="F225">
        <v>41</v>
      </c>
      <c r="G225">
        <v>21.62</v>
      </c>
      <c r="H225">
        <v>972.9</v>
      </c>
    </row>
    <row r="226" spans="1:8" x14ac:dyDescent="0.3">
      <c r="A226" s="1">
        <v>45095</v>
      </c>
      <c r="B226" t="s">
        <v>10</v>
      </c>
      <c r="C226" t="s">
        <v>13</v>
      </c>
      <c r="D226" t="s">
        <v>16</v>
      </c>
      <c r="E226">
        <v>24</v>
      </c>
      <c r="F226">
        <v>2</v>
      </c>
      <c r="G226">
        <v>54.03</v>
      </c>
      <c r="H226">
        <v>1296.72</v>
      </c>
    </row>
    <row r="227" spans="1:8" hidden="1" x14ac:dyDescent="0.3">
      <c r="A227" s="1">
        <v>45102</v>
      </c>
      <c r="B227" t="s">
        <v>8</v>
      </c>
      <c r="C227" t="s">
        <v>11</v>
      </c>
      <c r="D227" t="s">
        <v>14</v>
      </c>
      <c r="E227">
        <v>12</v>
      </c>
      <c r="F227">
        <v>30</v>
      </c>
      <c r="G227">
        <v>65.87</v>
      </c>
      <c r="H227">
        <v>790.44</v>
      </c>
    </row>
    <row r="228" spans="1:8" hidden="1" x14ac:dyDescent="0.3">
      <c r="A228" s="1">
        <v>45102</v>
      </c>
      <c r="B228" t="s">
        <v>8</v>
      </c>
      <c r="C228" t="s">
        <v>12</v>
      </c>
      <c r="D228" t="s">
        <v>15</v>
      </c>
      <c r="E228">
        <v>27</v>
      </c>
      <c r="F228">
        <v>78</v>
      </c>
      <c r="G228">
        <v>42.84</v>
      </c>
      <c r="H228">
        <v>1156.68</v>
      </c>
    </row>
    <row r="229" spans="1:8" hidden="1" x14ac:dyDescent="0.3">
      <c r="A229" s="1">
        <v>45102</v>
      </c>
      <c r="B229" t="s">
        <v>8</v>
      </c>
      <c r="C229" t="s">
        <v>13</v>
      </c>
      <c r="D229" t="s">
        <v>16</v>
      </c>
      <c r="E229">
        <v>28</v>
      </c>
      <c r="F229">
        <v>18</v>
      </c>
      <c r="G229">
        <v>47.89</v>
      </c>
      <c r="H229">
        <v>1340.92</v>
      </c>
    </row>
    <row r="230" spans="1:8" hidden="1" x14ac:dyDescent="0.3">
      <c r="A230" s="1">
        <v>45102</v>
      </c>
      <c r="B230" t="s">
        <v>9</v>
      </c>
      <c r="C230" t="s">
        <v>11</v>
      </c>
      <c r="D230" t="s">
        <v>14</v>
      </c>
      <c r="E230">
        <v>26</v>
      </c>
      <c r="F230">
        <v>11</v>
      </c>
      <c r="G230">
        <v>70.22</v>
      </c>
      <c r="H230">
        <v>1825.72</v>
      </c>
    </row>
    <row r="231" spans="1:8" hidden="1" x14ac:dyDescent="0.3">
      <c r="A231" s="1">
        <v>45102</v>
      </c>
      <c r="B231" t="s">
        <v>9</v>
      </c>
      <c r="C231" t="s">
        <v>12</v>
      </c>
      <c r="D231" t="s">
        <v>15</v>
      </c>
      <c r="E231">
        <v>36</v>
      </c>
      <c r="F231">
        <v>23</v>
      </c>
      <c r="G231">
        <v>43.18</v>
      </c>
      <c r="H231">
        <v>1554.48</v>
      </c>
    </row>
    <row r="232" spans="1:8" hidden="1" x14ac:dyDescent="0.3">
      <c r="A232" s="1">
        <v>45102</v>
      </c>
      <c r="B232" t="s">
        <v>9</v>
      </c>
      <c r="C232" t="s">
        <v>13</v>
      </c>
      <c r="D232" t="s">
        <v>16</v>
      </c>
      <c r="E232">
        <v>28</v>
      </c>
      <c r="F232">
        <v>91</v>
      </c>
      <c r="G232">
        <v>72.95</v>
      </c>
      <c r="H232">
        <v>2042.6</v>
      </c>
    </row>
    <row r="233" spans="1:8" hidden="1" x14ac:dyDescent="0.3">
      <c r="A233" s="1">
        <v>45102</v>
      </c>
      <c r="B233" t="s">
        <v>10</v>
      </c>
      <c r="C233" t="s">
        <v>11</v>
      </c>
      <c r="D233" t="s">
        <v>14</v>
      </c>
      <c r="E233">
        <v>34</v>
      </c>
      <c r="F233">
        <v>100</v>
      </c>
      <c r="G233">
        <v>24.94</v>
      </c>
      <c r="H233">
        <v>847.96</v>
      </c>
    </row>
    <row r="234" spans="1:8" hidden="1" x14ac:dyDescent="0.3">
      <c r="A234" s="1">
        <v>45102</v>
      </c>
      <c r="B234" t="s">
        <v>10</v>
      </c>
      <c r="C234" t="s">
        <v>12</v>
      </c>
      <c r="D234" t="s">
        <v>15</v>
      </c>
      <c r="E234">
        <v>16</v>
      </c>
      <c r="F234">
        <v>76</v>
      </c>
      <c r="G234">
        <v>77.760000000000005</v>
      </c>
      <c r="H234">
        <v>1244.1600000000001</v>
      </c>
    </row>
    <row r="235" spans="1:8" x14ac:dyDescent="0.3">
      <c r="A235" s="1">
        <v>45102</v>
      </c>
      <c r="B235" t="s">
        <v>10</v>
      </c>
      <c r="C235" t="s">
        <v>13</v>
      </c>
      <c r="D235" t="s">
        <v>16</v>
      </c>
      <c r="E235">
        <v>22</v>
      </c>
      <c r="F235">
        <v>10</v>
      </c>
      <c r="G235">
        <v>67.53</v>
      </c>
      <c r="H235">
        <v>1485.66</v>
      </c>
    </row>
    <row r="236" spans="1:8" hidden="1" x14ac:dyDescent="0.3">
      <c r="A236" s="1">
        <v>45109</v>
      </c>
      <c r="B236" t="s">
        <v>8</v>
      </c>
      <c r="C236" t="s">
        <v>11</v>
      </c>
      <c r="D236" t="s">
        <v>14</v>
      </c>
      <c r="E236">
        <v>39</v>
      </c>
      <c r="F236">
        <v>71</v>
      </c>
      <c r="G236">
        <v>45.22</v>
      </c>
      <c r="H236">
        <v>1763.58</v>
      </c>
    </row>
    <row r="237" spans="1:8" hidden="1" x14ac:dyDescent="0.3">
      <c r="A237" s="1">
        <v>45109</v>
      </c>
      <c r="B237" t="s">
        <v>8</v>
      </c>
      <c r="C237" t="s">
        <v>12</v>
      </c>
      <c r="D237" t="s">
        <v>15</v>
      </c>
      <c r="E237">
        <v>42</v>
      </c>
      <c r="F237">
        <v>44</v>
      </c>
      <c r="G237">
        <v>35.950000000000003</v>
      </c>
      <c r="H237">
        <v>1509.9</v>
      </c>
    </row>
    <row r="238" spans="1:8" hidden="1" x14ac:dyDescent="0.3">
      <c r="A238" s="1">
        <v>45109</v>
      </c>
      <c r="B238" t="s">
        <v>8</v>
      </c>
      <c r="C238" t="s">
        <v>13</v>
      </c>
      <c r="D238" t="s">
        <v>16</v>
      </c>
      <c r="E238">
        <v>20</v>
      </c>
      <c r="F238">
        <v>21</v>
      </c>
      <c r="G238">
        <v>33.130000000000003</v>
      </c>
      <c r="H238">
        <v>662.6</v>
      </c>
    </row>
    <row r="239" spans="1:8" hidden="1" x14ac:dyDescent="0.3">
      <c r="A239" s="1">
        <v>45109</v>
      </c>
      <c r="B239" t="s">
        <v>9</v>
      </c>
      <c r="C239" t="s">
        <v>11</v>
      </c>
      <c r="D239" t="s">
        <v>14</v>
      </c>
      <c r="E239">
        <v>33</v>
      </c>
      <c r="F239">
        <v>41</v>
      </c>
      <c r="G239">
        <v>63.78</v>
      </c>
      <c r="H239">
        <v>2104.7399999999998</v>
      </c>
    </row>
    <row r="240" spans="1:8" hidden="1" x14ac:dyDescent="0.3">
      <c r="A240" s="1">
        <v>45109</v>
      </c>
      <c r="B240" t="s">
        <v>9</v>
      </c>
      <c r="C240" t="s">
        <v>12</v>
      </c>
      <c r="D240" t="s">
        <v>15</v>
      </c>
      <c r="E240">
        <v>41</v>
      </c>
      <c r="F240">
        <v>2</v>
      </c>
      <c r="G240">
        <v>58.43</v>
      </c>
      <c r="H240">
        <v>2395.63</v>
      </c>
    </row>
    <row r="241" spans="1:8" hidden="1" x14ac:dyDescent="0.3">
      <c r="A241" s="1">
        <v>45109</v>
      </c>
      <c r="B241" t="s">
        <v>9</v>
      </c>
      <c r="C241" t="s">
        <v>13</v>
      </c>
      <c r="D241" t="s">
        <v>16</v>
      </c>
      <c r="E241">
        <v>26</v>
      </c>
      <c r="F241">
        <v>13</v>
      </c>
      <c r="G241">
        <v>47.13</v>
      </c>
      <c r="H241">
        <v>1225.3800000000001</v>
      </c>
    </row>
    <row r="242" spans="1:8" hidden="1" x14ac:dyDescent="0.3">
      <c r="A242" s="1">
        <v>45109</v>
      </c>
      <c r="B242" t="s">
        <v>10</v>
      </c>
      <c r="C242" t="s">
        <v>11</v>
      </c>
      <c r="D242" t="s">
        <v>14</v>
      </c>
      <c r="E242">
        <v>25</v>
      </c>
      <c r="F242">
        <v>33</v>
      </c>
      <c r="G242">
        <v>46.69</v>
      </c>
      <c r="H242">
        <v>1167.25</v>
      </c>
    </row>
    <row r="243" spans="1:8" hidden="1" x14ac:dyDescent="0.3">
      <c r="A243" s="1">
        <v>45109</v>
      </c>
      <c r="B243" t="s">
        <v>10</v>
      </c>
      <c r="C243" t="s">
        <v>12</v>
      </c>
      <c r="D243" t="s">
        <v>15</v>
      </c>
      <c r="E243">
        <v>27</v>
      </c>
      <c r="F243">
        <v>43</v>
      </c>
      <c r="G243">
        <v>37.119999999999997</v>
      </c>
      <c r="H243">
        <v>1002.24</v>
      </c>
    </row>
    <row r="244" spans="1:8" x14ac:dyDescent="0.3">
      <c r="A244" s="1">
        <v>45109</v>
      </c>
      <c r="B244" t="s">
        <v>10</v>
      </c>
      <c r="C244" t="s">
        <v>13</v>
      </c>
      <c r="D244" t="s">
        <v>16</v>
      </c>
      <c r="E244">
        <v>43</v>
      </c>
      <c r="F244">
        <v>11</v>
      </c>
      <c r="G244">
        <v>72.209999999999994</v>
      </c>
      <c r="H244">
        <v>3105.03</v>
      </c>
    </row>
    <row r="245" spans="1:8" hidden="1" x14ac:dyDescent="0.3">
      <c r="A245" s="1">
        <v>45116</v>
      </c>
      <c r="B245" t="s">
        <v>8</v>
      </c>
      <c r="C245" t="s">
        <v>11</v>
      </c>
      <c r="D245" t="s">
        <v>14</v>
      </c>
      <c r="E245">
        <v>40</v>
      </c>
      <c r="F245">
        <v>11</v>
      </c>
      <c r="G245">
        <v>48.58</v>
      </c>
      <c r="H245">
        <v>1943.2</v>
      </c>
    </row>
    <row r="246" spans="1:8" hidden="1" x14ac:dyDescent="0.3">
      <c r="A246" s="1">
        <v>45116</v>
      </c>
      <c r="B246" t="s">
        <v>8</v>
      </c>
      <c r="C246" t="s">
        <v>12</v>
      </c>
      <c r="D246" t="s">
        <v>15</v>
      </c>
      <c r="E246">
        <v>17</v>
      </c>
      <c r="F246">
        <v>20</v>
      </c>
      <c r="G246">
        <v>30.69</v>
      </c>
      <c r="H246">
        <v>521.73</v>
      </c>
    </row>
    <row r="247" spans="1:8" hidden="1" x14ac:dyDescent="0.3">
      <c r="A247" s="1">
        <v>45116</v>
      </c>
      <c r="B247" t="s">
        <v>8</v>
      </c>
      <c r="C247" t="s">
        <v>13</v>
      </c>
      <c r="D247" t="s">
        <v>16</v>
      </c>
      <c r="E247">
        <v>31</v>
      </c>
      <c r="F247">
        <v>72</v>
      </c>
      <c r="G247">
        <v>51.09</v>
      </c>
      <c r="H247">
        <v>1583.79</v>
      </c>
    </row>
    <row r="248" spans="1:8" hidden="1" x14ac:dyDescent="0.3">
      <c r="A248" s="1">
        <v>45116</v>
      </c>
      <c r="B248" t="s">
        <v>9</v>
      </c>
      <c r="C248" t="s">
        <v>11</v>
      </c>
      <c r="D248" t="s">
        <v>14</v>
      </c>
      <c r="E248">
        <v>20</v>
      </c>
      <c r="F248">
        <v>98</v>
      </c>
      <c r="G248">
        <v>45.95</v>
      </c>
      <c r="H248">
        <v>919</v>
      </c>
    </row>
    <row r="249" spans="1:8" hidden="1" x14ac:dyDescent="0.3">
      <c r="A249" s="1">
        <v>45116</v>
      </c>
      <c r="B249" t="s">
        <v>9</v>
      </c>
      <c r="C249" t="s">
        <v>12</v>
      </c>
      <c r="D249" t="s">
        <v>15</v>
      </c>
      <c r="E249">
        <v>50</v>
      </c>
      <c r="F249">
        <v>72</v>
      </c>
      <c r="G249">
        <v>44.13</v>
      </c>
      <c r="H249">
        <v>2206.5</v>
      </c>
    </row>
    <row r="250" spans="1:8" hidden="1" x14ac:dyDescent="0.3">
      <c r="A250" s="1">
        <v>45116</v>
      </c>
      <c r="B250" t="s">
        <v>9</v>
      </c>
      <c r="C250" t="s">
        <v>13</v>
      </c>
      <c r="D250" t="s">
        <v>16</v>
      </c>
      <c r="E250">
        <v>6</v>
      </c>
      <c r="F250">
        <v>21</v>
      </c>
      <c r="G250">
        <v>34.130000000000003</v>
      </c>
      <c r="H250">
        <v>204.78</v>
      </c>
    </row>
    <row r="251" spans="1:8" hidden="1" x14ac:dyDescent="0.3">
      <c r="A251" s="1">
        <v>45116</v>
      </c>
      <c r="B251" t="s">
        <v>10</v>
      </c>
      <c r="C251" t="s">
        <v>11</v>
      </c>
      <c r="D251" t="s">
        <v>14</v>
      </c>
      <c r="E251">
        <v>30</v>
      </c>
      <c r="F251">
        <v>98</v>
      </c>
      <c r="G251">
        <v>30.81</v>
      </c>
      <c r="H251">
        <v>924.3</v>
      </c>
    </row>
    <row r="252" spans="1:8" hidden="1" x14ac:dyDescent="0.3">
      <c r="A252" s="1">
        <v>45116</v>
      </c>
      <c r="B252" t="s">
        <v>10</v>
      </c>
      <c r="C252" t="s">
        <v>12</v>
      </c>
      <c r="D252" t="s">
        <v>15</v>
      </c>
      <c r="E252">
        <v>47</v>
      </c>
      <c r="F252">
        <v>84</v>
      </c>
      <c r="G252">
        <v>38.99</v>
      </c>
      <c r="H252">
        <v>1832.53</v>
      </c>
    </row>
    <row r="253" spans="1:8" x14ac:dyDescent="0.3">
      <c r="A253" s="1">
        <v>45116</v>
      </c>
      <c r="B253" t="s">
        <v>10</v>
      </c>
      <c r="C253" t="s">
        <v>13</v>
      </c>
      <c r="D253" t="s">
        <v>16</v>
      </c>
      <c r="E253">
        <v>40</v>
      </c>
      <c r="F253">
        <v>8</v>
      </c>
      <c r="G253">
        <v>37.340000000000003</v>
      </c>
      <c r="H253">
        <v>1493.6</v>
      </c>
    </row>
    <row r="254" spans="1:8" hidden="1" x14ac:dyDescent="0.3">
      <c r="A254" s="1">
        <v>45123</v>
      </c>
      <c r="B254" t="s">
        <v>8</v>
      </c>
      <c r="C254" t="s">
        <v>11</v>
      </c>
      <c r="D254" t="s">
        <v>14</v>
      </c>
      <c r="E254">
        <v>40</v>
      </c>
      <c r="F254">
        <v>52</v>
      </c>
      <c r="G254">
        <v>37.869999999999997</v>
      </c>
      <c r="H254">
        <v>1514.8</v>
      </c>
    </row>
    <row r="255" spans="1:8" hidden="1" x14ac:dyDescent="0.3">
      <c r="A255" s="1">
        <v>45123</v>
      </c>
      <c r="B255" t="s">
        <v>8</v>
      </c>
      <c r="C255" t="s">
        <v>12</v>
      </c>
      <c r="D255" t="s">
        <v>15</v>
      </c>
      <c r="E255">
        <v>34</v>
      </c>
      <c r="F255">
        <v>44</v>
      </c>
      <c r="G255">
        <v>34.93</v>
      </c>
      <c r="H255">
        <v>1187.6199999999999</v>
      </c>
    </row>
    <row r="256" spans="1:8" hidden="1" x14ac:dyDescent="0.3">
      <c r="A256" s="1">
        <v>45123</v>
      </c>
      <c r="B256" t="s">
        <v>8</v>
      </c>
      <c r="C256" t="s">
        <v>13</v>
      </c>
      <c r="D256" t="s">
        <v>16</v>
      </c>
      <c r="E256">
        <v>19</v>
      </c>
      <c r="F256">
        <v>25</v>
      </c>
      <c r="G256">
        <v>61.88</v>
      </c>
      <c r="H256">
        <v>1175.72</v>
      </c>
    </row>
    <row r="257" spans="1:8" hidden="1" x14ac:dyDescent="0.3">
      <c r="A257" s="1">
        <v>45123</v>
      </c>
      <c r="B257" t="s">
        <v>9</v>
      </c>
      <c r="C257" t="s">
        <v>11</v>
      </c>
      <c r="D257" t="s">
        <v>14</v>
      </c>
      <c r="E257">
        <v>25</v>
      </c>
      <c r="F257">
        <v>25</v>
      </c>
      <c r="G257">
        <v>63.29</v>
      </c>
      <c r="H257">
        <v>1582.25</v>
      </c>
    </row>
    <row r="258" spans="1:8" hidden="1" x14ac:dyDescent="0.3">
      <c r="A258" s="1">
        <v>45123</v>
      </c>
      <c r="B258" t="s">
        <v>9</v>
      </c>
      <c r="C258" t="s">
        <v>12</v>
      </c>
      <c r="D258" t="s">
        <v>15</v>
      </c>
      <c r="E258">
        <v>49</v>
      </c>
      <c r="F258">
        <v>33</v>
      </c>
      <c r="G258">
        <v>27.45</v>
      </c>
      <c r="H258">
        <v>1345.05</v>
      </c>
    </row>
    <row r="259" spans="1:8" hidden="1" x14ac:dyDescent="0.3">
      <c r="A259" s="1">
        <v>45123</v>
      </c>
      <c r="B259" t="s">
        <v>9</v>
      </c>
      <c r="C259" t="s">
        <v>13</v>
      </c>
      <c r="D259" t="s">
        <v>16</v>
      </c>
      <c r="E259">
        <v>35</v>
      </c>
      <c r="F259">
        <v>45</v>
      </c>
      <c r="G259">
        <v>62.1</v>
      </c>
      <c r="H259">
        <v>2173.5</v>
      </c>
    </row>
    <row r="260" spans="1:8" hidden="1" x14ac:dyDescent="0.3">
      <c r="A260" s="1">
        <v>45123</v>
      </c>
      <c r="B260" t="s">
        <v>10</v>
      </c>
      <c r="C260" t="s">
        <v>11</v>
      </c>
      <c r="D260" t="s">
        <v>14</v>
      </c>
      <c r="E260">
        <v>38</v>
      </c>
      <c r="F260">
        <v>86</v>
      </c>
      <c r="G260">
        <v>33.39</v>
      </c>
      <c r="H260">
        <v>1268.82</v>
      </c>
    </row>
    <row r="261" spans="1:8" hidden="1" x14ac:dyDescent="0.3">
      <c r="A261" s="1">
        <v>45123</v>
      </c>
      <c r="B261" t="s">
        <v>10</v>
      </c>
      <c r="C261" t="s">
        <v>12</v>
      </c>
      <c r="D261" t="s">
        <v>15</v>
      </c>
      <c r="E261">
        <v>11</v>
      </c>
      <c r="F261">
        <v>34</v>
      </c>
      <c r="G261">
        <v>34.26</v>
      </c>
      <c r="H261">
        <v>376.86</v>
      </c>
    </row>
    <row r="262" spans="1:8" x14ac:dyDescent="0.3">
      <c r="A262" s="1">
        <v>45123</v>
      </c>
      <c r="B262" t="s">
        <v>10</v>
      </c>
      <c r="C262" t="s">
        <v>13</v>
      </c>
      <c r="D262" t="s">
        <v>16</v>
      </c>
      <c r="E262">
        <v>28</v>
      </c>
      <c r="F262">
        <v>10</v>
      </c>
      <c r="G262">
        <v>34.65</v>
      </c>
      <c r="H262">
        <v>970.2</v>
      </c>
    </row>
    <row r="263" spans="1:8" hidden="1" x14ac:dyDescent="0.3">
      <c r="A263" s="1">
        <v>45130</v>
      </c>
      <c r="B263" t="s">
        <v>8</v>
      </c>
      <c r="C263" t="s">
        <v>11</v>
      </c>
      <c r="D263" t="s">
        <v>14</v>
      </c>
      <c r="E263">
        <v>50</v>
      </c>
      <c r="F263">
        <v>78</v>
      </c>
      <c r="G263">
        <v>23.23</v>
      </c>
      <c r="H263">
        <v>1161.5</v>
      </c>
    </row>
    <row r="264" spans="1:8" hidden="1" x14ac:dyDescent="0.3">
      <c r="A264" s="1">
        <v>45130</v>
      </c>
      <c r="B264" t="s">
        <v>8</v>
      </c>
      <c r="C264" t="s">
        <v>12</v>
      </c>
      <c r="D264" t="s">
        <v>15</v>
      </c>
      <c r="E264">
        <v>7</v>
      </c>
      <c r="F264">
        <v>16</v>
      </c>
      <c r="G264">
        <v>50.97</v>
      </c>
      <c r="H264">
        <v>356.79</v>
      </c>
    </row>
    <row r="265" spans="1:8" hidden="1" x14ac:dyDescent="0.3">
      <c r="A265" s="1">
        <v>45130</v>
      </c>
      <c r="B265" t="s">
        <v>8</v>
      </c>
      <c r="C265" t="s">
        <v>13</v>
      </c>
      <c r="D265" t="s">
        <v>16</v>
      </c>
      <c r="E265">
        <v>49</v>
      </c>
      <c r="F265">
        <v>26</v>
      </c>
      <c r="G265">
        <v>56.46</v>
      </c>
      <c r="H265">
        <v>2766.54</v>
      </c>
    </row>
    <row r="266" spans="1:8" hidden="1" x14ac:dyDescent="0.3">
      <c r="A266" s="1">
        <v>45130</v>
      </c>
      <c r="B266" t="s">
        <v>9</v>
      </c>
      <c r="C266" t="s">
        <v>11</v>
      </c>
      <c r="D266" t="s">
        <v>14</v>
      </c>
      <c r="E266">
        <v>36</v>
      </c>
      <c r="F266">
        <v>23</v>
      </c>
      <c r="G266">
        <v>71.73</v>
      </c>
      <c r="H266">
        <v>2582.2800000000002</v>
      </c>
    </row>
    <row r="267" spans="1:8" hidden="1" x14ac:dyDescent="0.3">
      <c r="A267" s="1">
        <v>45130</v>
      </c>
      <c r="B267" t="s">
        <v>9</v>
      </c>
      <c r="C267" t="s">
        <v>12</v>
      </c>
      <c r="D267" t="s">
        <v>15</v>
      </c>
      <c r="E267">
        <v>41</v>
      </c>
      <c r="F267">
        <v>46</v>
      </c>
      <c r="G267">
        <v>45.51</v>
      </c>
      <c r="H267">
        <v>1865.91</v>
      </c>
    </row>
    <row r="268" spans="1:8" hidden="1" x14ac:dyDescent="0.3">
      <c r="A268" s="1">
        <v>45130</v>
      </c>
      <c r="B268" t="s">
        <v>9</v>
      </c>
      <c r="C268" t="s">
        <v>13</v>
      </c>
      <c r="D268" t="s">
        <v>16</v>
      </c>
      <c r="E268">
        <v>33</v>
      </c>
      <c r="F268">
        <v>53</v>
      </c>
      <c r="G268">
        <v>26.98</v>
      </c>
      <c r="H268">
        <v>890.34</v>
      </c>
    </row>
    <row r="269" spans="1:8" hidden="1" x14ac:dyDescent="0.3">
      <c r="A269" s="1">
        <v>45130</v>
      </c>
      <c r="B269" t="s">
        <v>10</v>
      </c>
      <c r="C269" t="s">
        <v>11</v>
      </c>
      <c r="D269" t="s">
        <v>14</v>
      </c>
      <c r="E269">
        <v>8</v>
      </c>
      <c r="F269">
        <v>42</v>
      </c>
      <c r="G269">
        <v>76.17</v>
      </c>
      <c r="H269">
        <v>609.36</v>
      </c>
    </row>
    <row r="270" spans="1:8" hidden="1" x14ac:dyDescent="0.3">
      <c r="A270" s="1">
        <v>45130</v>
      </c>
      <c r="B270" t="s">
        <v>10</v>
      </c>
      <c r="C270" t="s">
        <v>12</v>
      </c>
      <c r="D270" t="s">
        <v>15</v>
      </c>
      <c r="E270">
        <v>35</v>
      </c>
      <c r="F270">
        <v>24</v>
      </c>
      <c r="G270">
        <v>68.44</v>
      </c>
      <c r="H270">
        <v>2395.4</v>
      </c>
    </row>
    <row r="271" spans="1:8" x14ac:dyDescent="0.3">
      <c r="A271" s="1">
        <v>45130</v>
      </c>
      <c r="B271" t="s">
        <v>10</v>
      </c>
      <c r="C271" t="s">
        <v>13</v>
      </c>
      <c r="D271" t="s">
        <v>16</v>
      </c>
      <c r="E271">
        <v>30</v>
      </c>
      <c r="F271">
        <v>72</v>
      </c>
      <c r="G271">
        <v>19.82</v>
      </c>
      <c r="H271">
        <v>594.6</v>
      </c>
    </row>
    <row r="272" spans="1:8" hidden="1" x14ac:dyDescent="0.3">
      <c r="A272" s="1">
        <v>45137</v>
      </c>
      <c r="B272" t="s">
        <v>8</v>
      </c>
      <c r="C272" t="s">
        <v>11</v>
      </c>
      <c r="D272" t="s">
        <v>14</v>
      </c>
      <c r="E272">
        <v>45</v>
      </c>
      <c r="F272">
        <v>97</v>
      </c>
      <c r="G272">
        <v>18.48</v>
      </c>
      <c r="H272">
        <v>831.6</v>
      </c>
    </row>
    <row r="273" spans="1:8" hidden="1" x14ac:dyDescent="0.3">
      <c r="A273" s="1">
        <v>45137</v>
      </c>
      <c r="B273" t="s">
        <v>8</v>
      </c>
      <c r="C273" t="s">
        <v>12</v>
      </c>
      <c r="D273" t="s">
        <v>15</v>
      </c>
      <c r="E273">
        <v>14</v>
      </c>
      <c r="F273">
        <v>82</v>
      </c>
      <c r="G273">
        <v>76.69</v>
      </c>
      <c r="H273">
        <v>1073.6600000000001</v>
      </c>
    </row>
    <row r="274" spans="1:8" hidden="1" x14ac:dyDescent="0.3">
      <c r="A274" s="1">
        <v>45137</v>
      </c>
      <c r="B274" t="s">
        <v>8</v>
      </c>
      <c r="C274" t="s">
        <v>13</v>
      </c>
      <c r="D274" t="s">
        <v>16</v>
      </c>
      <c r="E274">
        <v>10</v>
      </c>
      <c r="F274">
        <v>41</v>
      </c>
      <c r="G274">
        <v>22.7</v>
      </c>
      <c r="H274">
        <v>227</v>
      </c>
    </row>
    <row r="275" spans="1:8" hidden="1" x14ac:dyDescent="0.3">
      <c r="A275" s="1">
        <v>45137</v>
      </c>
      <c r="B275" t="s">
        <v>9</v>
      </c>
      <c r="C275" t="s">
        <v>11</v>
      </c>
      <c r="D275" t="s">
        <v>14</v>
      </c>
      <c r="E275">
        <v>31</v>
      </c>
      <c r="F275">
        <v>87</v>
      </c>
      <c r="G275">
        <v>53.75</v>
      </c>
      <c r="H275">
        <v>1666.25</v>
      </c>
    </row>
    <row r="276" spans="1:8" hidden="1" x14ac:dyDescent="0.3">
      <c r="A276" s="1">
        <v>45137</v>
      </c>
      <c r="B276" t="s">
        <v>9</v>
      </c>
      <c r="C276" t="s">
        <v>12</v>
      </c>
      <c r="D276" t="s">
        <v>15</v>
      </c>
      <c r="E276">
        <v>44</v>
      </c>
      <c r="F276">
        <v>38</v>
      </c>
      <c r="G276">
        <v>65.42</v>
      </c>
      <c r="H276">
        <v>2878.48</v>
      </c>
    </row>
    <row r="277" spans="1:8" hidden="1" x14ac:dyDescent="0.3">
      <c r="A277" s="1">
        <v>45137</v>
      </c>
      <c r="B277" t="s">
        <v>9</v>
      </c>
      <c r="C277" t="s">
        <v>13</v>
      </c>
      <c r="D277" t="s">
        <v>16</v>
      </c>
      <c r="E277">
        <v>29</v>
      </c>
      <c r="F277">
        <v>67</v>
      </c>
      <c r="G277">
        <v>74.05</v>
      </c>
      <c r="H277">
        <v>2147.4499999999998</v>
      </c>
    </row>
    <row r="278" spans="1:8" hidden="1" x14ac:dyDescent="0.3">
      <c r="A278" s="1">
        <v>45137</v>
      </c>
      <c r="B278" t="s">
        <v>10</v>
      </c>
      <c r="C278" t="s">
        <v>11</v>
      </c>
      <c r="D278" t="s">
        <v>14</v>
      </c>
      <c r="E278">
        <v>24</v>
      </c>
      <c r="F278">
        <v>85</v>
      </c>
      <c r="G278">
        <v>79.349999999999994</v>
      </c>
      <c r="H278">
        <v>1904.4</v>
      </c>
    </row>
    <row r="279" spans="1:8" hidden="1" x14ac:dyDescent="0.3">
      <c r="A279" s="1">
        <v>45137</v>
      </c>
      <c r="B279" t="s">
        <v>10</v>
      </c>
      <c r="C279" t="s">
        <v>12</v>
      </c>
      <c r="D279" t="s">
        <v>15</v>
      </c>
      <c r="E279">
        <v>24</v>
      </c>
      <c r="F279">
        <v>82</v>
      </c>
      <c r="G279">
        <v>55.37</v>
      </c>
      <c r="H279">
        <v>1328.88</v>
      </c>
    </row>
    <row r="280" spans="1:8" x14ac:dyDescent="0.3">
      <c r="A280" s="1">
        <v>45137</v>
      </c>
      <c r="B280" t="s">
        <v>10</v>
      </c>
      <c r="C280" t="s">
        <v>13</v>
      </c>
      <c r="D280" t="s">
        <v>16</v>
      </c>
      <c r="E280">
        <v>44</v>
      </c>
      <c r="F280">
        <v>3</v>
      </c>
      <c r="G280">
        <v>76.59</v>
      </c>
      <c r="H280">
        <v>3369.96</v>
      </c>
    </row>
    <row r="281" spans="1:8" hidden="1" x14ac:dyDescent="0.3">
      <c r="A281" s="1">
        <v>45144</v>
      </c>
      <c r="B281" t="s">
        <v>8</v>
      </c>
      <c r="C281" t="s">
        <v>11</v>
      </c>
      <c r="D281" t="s">
        <v>14</v>
      </c>
      <c r="E281">
        <v>18</v>
      </c>
      <c r="F281">
        <v>90</v>
      </c>
      <c r="G281">
        <v>28.72</v>
      </c>
      <c r="H281">
        <v>516.96</v>
      </c>
    </row>
    <row r="282" spans="1:8" hidden="1" x14ac:dyDescent="0.3">
      <c r="A282" s="1">
        <v>45144</v>
      </c>
      <c r="B282" t="s">
        <v>8</v>
      </c>
      <c r="C282" t="s">
        <v>12</v>
      </c>
      <c r="D282" t="s">
        <v>15</v>
      </c>
      <c r="E282">
        <v>47</v>
      </c>
      <c r="F282">
        <v>20</v>
      </c>
      <c r="G282">
        <v>25.21</v>
      </c>
      <c r="H282">
        <v>1184.8699999999999</v>
      </c>
    </row>
    <row r="283" spans="1:8" hidden="1" x14ac:dyDescent="0.3">
      <c r="A283" s="1">
        <v>45144</v>
      </c>
      <c r="B283" t="s">
        <v>8</v>
      </c>
      <c r="C283" t="s">
        <v>13</v>
      </c>
      <c r="D283" t="s">
        <v>16</v>
      </c>
      <c r="E283">
        <v>16</v>
      </c>
      <c r="F283">
        <v>80</v>
      </c>
      <c r="G283">
        <v>19.88</v>
      </c>
      <c r="H283">
        <v>318.08</v>
      </c>
    </row>
    <row r="284" spans="1:8" hidden="1" x14ac:dyDescent="0.3">
      <c r="A284" s="1">
        <v>45144</v>
      </c>
      <c r="B284" t="s">
        <v>9</v>
      </c>
      <c r="C284" t="s">
        <v>11</v>
      </c>
      <c r="D284" t="s">
        <v>14</v>
      </c>
      <c r="E284">
        <v>5</v>
      </c>
      <c r="F284">
        <v>62</v>
      </c>
      <c r="G284">
        <v>44.28</v>
      </c>
      <c r="H284">
        <v>221.4</v>
      </c>
    </row>
    <row r="285" spans="1:8" hidden="1" x14ac:dyDescent="0.3">
      <c r="A285" s="1">
        <v>45144</v>
      </c>
      <c r="B285" t="s">
        <v>9</v>
      </c>
      <c r="C285" t="s">
        <v>12</v>
      </c>
      <c r="D285" t="s">
        <v>15</v>
      </c>
      <c r="E285">
        <v>43</v>
      </c>
      <c r="F285">
        <v>70</v>
      </c>
      <c r="G285">
        <v>33.93</v>
      </c>
      <c r="H285">
        <v>1458.99</v>
      </c>
    </row>
    <row r="286" spans="1:8" hidden="1" x14ac:dyDescent="0.3">
      <c r="A286" s="1">
        <v>45144</v>
      </c>
      <c r="B286" t="s">
        <v>9</v>
      </c>
      <c r="C286" t="s">
        <v>13</v>
      </c>
      <c r="D286" t="s">
        <v>16</v>
      </c>
      <c r="E286">
        <v>19</v>
      </c>
      <c r="F286">
        <v>46</v>
      </c>
      <c r="G286">
        <v>60.95</v>
      </c>
      <c r="H286">
        <v>1158.05</v>
      </c>
    </row>
    <row r="287" spans="1:8" hidden="1" x14ac:dyDescent="0.3">
      <c r="A287" s="1">
        <v>45144</v>
      </c>
      <c r="B287" t="s">
        <v>10</v>
      </c>
      <c r="C287" t="s">
        <v>11</v>
      </c>
      <c r="D287" t="s">
        <v>14</v>
      </c>
      <c r="E287">
        <v>49</v>
      </c>
      <c r="F287">
        <v>68</v>
      </c>
      <c r="G287">
        <v>19.63</v>
      </c>
      <c r="H287">
        <v>961.87</v>
      </c>
    </row>
    <row r="288" spans="1:8" hidden="1" x14ac:dyDescent="0.3">
      <c r="A288" s="1">
        <v>45144</v>
      </c>
      <c r="B288" t="s">
        <v>10</v>
      </c>
      <c r="C288" t="s">
        <v>12</v>
      </c>
      <c r="D288" t="s">
        <v>15</v>
      </c>
      <c r="E288">
        <v>19</v>
      </c>
      <c r="F288">
        <v>43</v>
      </c>
      <c r="G288">
        <v>66.209999999999994</v>
      </c>
      <c r="H288">
        <v>1257.99</v>
      </c>
    </row>
    <row r="289" spans="1:8" x14ac:dyDescent="0.3">
      <c r="A289" s="1">
        <v>45144</v>
      </c>
      <c r="B289" t="s">
        <v>10</v>
      </c>
      <c r="C289" t="s">
        <v>13</v>
      </c>
      <c r="D289" t="s">
        <v>16</v>
      </c>
      <c r="E289">
        <v>45</v>
      </c>
      <c r="F289">
        <v>3</v>
      </c>
      <c r="G289">
        <v>57.98</v>
      </c>
      <c r="H289">
        <v>2609.1</v>
      </c>
    </row>
    <row r="290" spans="1:8" hidden="1" x14ac:dyDescent="0.3">
      <c r="A290" s="1">
        <v>45151</v>
      </c>
      <c r="B290" t="s">
        <v>8</v>
      </c>
      <c r="C290" t="s">
        <v>11</v>
      </c>
      <c r="D290" t="s">
        <v>14</v>
      </c>
      <c r="E290">
        <v>17</v>
      </c>
      <c r="F290">
        <v>64</v>
      </c>
      <c r="G290">
        <v>22.46</v>
      </c>
      <c r="H290">
        <v>381.82</v>
      </c>
    </row>
    <row r="291" spans="1:8" hidden="1" x14ac:dyDescent="0.3">
      <c r="A291" s="1">
        <v>45151</v>
      </c>
      <c r="B291" t="s">
        <v>8</v>
      </c>
      <c r="C291" t="s">
        <v>12</v>
      </c>
      <c r="D291" t="s">
        <v>15</v>
      </c>
      <c r="E291">
        <v>19</v>
      </c>
      <c r="F291">
        <v>92</v>
      </c>
      <c r="G291">
        <v>24.68</v>
      </c>
      <c r="H291">
        <v>468.92</v>
      </c>
    </row>
    <row r="292" spans="1:8" hidden="1" x14ac:dyDescent="0.3">
      <c r="A292" s="1">
        <v>45151</v>
      </c>
      <c r="B292" t="s">
        <v>8</v>
      </c>
      <c r="C292" t="s">
        <v>13</v>
      </c>
      <c r="D292" t="s">
        <v>16</v>
      </c>
      <c r="E292">
        <v>22</v>
      </c>
      <c r="F292">
        <v>28</v>
      </c>
      <c r="G292">
        <v>19.64</v>
      </c>
      <c r="H292">
        <v>432.08</v>
      </c>
    </row>
    <row r="293" spans="1:8" hidden="1" x14ac:dyDescent="0.3">
      <c r="A293" s="1">
        <v>45151</v>
      </c>
      <c r="B293" t="s">
        <v>9</v>
      </c>
      <c r="C293" t="s">
        <v>11</v>
      </c>
      <c r="D293" t="s">
        <v>14</v>
      </c>
      <c r="E293">
        <v>15</v>
      </c>
      <c r="F293">
        <v>49</v>
      </c>
      <c r="G293">
        <v>53.68</v>
      </c>
      <c r="H293">
        <v>805.2</v>
      </c>
    </row>
    <row r="294" spans="1:8" hidden="1" x14ac:dyDescent="0.3">
      <c r="A294" s="1">
        <v>45151</v>
      </c>
      <c r="B294" t="s">
        <v>9</v>
      </c>
      <c r="C294" t="s">
        <v>12</v>
      </c>
      <c r="D294" t="s">
        <v>15</v>
      </c>
      <c r="E294">
        <v>41</v>
      </c>
      <c r="F294">
        <v>46</v>
      </c>
      <c r="G294">
        <v>43.54</v>
      </c>
      <c r="H294">
        <v>1785.14</v>
      </c>
    </row>
    <row r="295" spans="1:8" hidden="1" x14ac:dyDescent="0.3">
      <c r="A295" s="1">
        <v>45151</v>
      </c>
      <c r="B295" t="s">
        <v>9</v>
      </c>
      <c r="C295" t="s">
        <v>13</v>
      </c>
      <c r="D295" t="s">
        <v>16</v>
      </c>
      <c r="E295">
        <v>34</v>
      </c>
      <c r="F295">
        <v>98</v>
      </c>
      <c r="G295">
        <v>34.770000000000003</v>
      </c>
      <c r="H295">
        <v>1182.18</v>
      </c>
    </row>
    <row r="296" spans="1:8" hidden="1" x14ac:dyDescent="0.3">
      <c r="A296" s="1">
        <v>45151</v>
      </c>
      <c r="B296" t="s">
        <v>10</v>
      </c>
      <c r="C296" t="s">
        <v>11</v>
      </c>
      <c r="D296" t="s">
        <v>14</v>
      </c>
      <c r="E296">
        <v>30</v>
      </c>
      <c r="F296">
        <v>44</v>
      </c>
      <c r="G296">
        <v>47.53</v>
      </c>
      <c r="H296">
        <v>1425.9</v>
      </c>
    </row>
    <row r="297" spans="1:8" hidden="1" x14ac:dyDescent="0.3">
      <c r="A297" s="1">
        <v>45151</v>
      </c>
      <c r="B297" t="s">
        <v>10</v>
      </c>
      <c r="C297" t="s">
        <v>12</v>
      </c>
      <c r="D297" t="s">
        <v>15</v>
      </c>
      <c r="E297">
        <v>36</v>
      </c>
      <c r="F297">
        <v>66</v>
      </c>
      <c r="G297">
        <v>20.23</v>
      </c>
      <c r="H297">
        <v>728.28</v>
      </c>
    </row>
    <row r="298" spans="1:8" x14ac:dyDescent="0.3">
      <c r="A298" s="1">
        <v>45151</v>
      </c>
      <c r="B298" t="s">
        <v>10</v>
      </c>
      <c r="C298" t="s">
        <v>13</v>
      </c>
      <c r="D298" t="s">
        <v>16</v>
      </c>
      <c r="E298">
        <v>7</v>
      </c>
      <c r="F298">
        <v>8</v>
      </c>
      <c r="G298">
        <v>62.74</v>
      </c>
      <c r="H298">
        <v>439.18</v>
      </c>
    </row>
    <row r="299" spans="1:8" hidden="1" x14ac:dyDescent="0.3">
      <c r="A299" s="1">
        <v>45158</v>
      </c>
      <c r="B299" t="s">
        <v>8</v>
      </c>
      <c r="C299" t="s">
        <v>11</v>
      </c>
      <c r="D299" t="s">
        <v>14</v>
      </c>
      <c r="E299">
        <v>43</v>
      </c>
      <c r="F299">
        <v>42</v>
      </c>
      <c r="G299">
        <v>16.68</v>
      </c>
      <c r="H299">
        <v>717.24</v>
      </c>
    </row>
    <row r="300" spans="1:8" hidden="1" x14ac:dyDescent="0.3">
      <c r="A300" s="1">
        <v>45158</v>
      </c>
      <c r="B300" t="s">
        <v>8</v>
      </c>
      <c r="C300" t="s">
        <v>12</v>
      </c>
      <c r="D300" t="s">
        <v>15</v>
      </c>
      <c r="E300">
        <v>19</v>
      </c>
      <c r="F300">
        <v>96</v>
      </c>
      <c r="G300">
        <v>69.34</v>
      </c>
      <c r="H300">
        <v>1317.46</v>
      </c>
    </row>
    <row r="301" spans="1:8" hidden="1" x14ac:dyDescent="0.3">
      <c r="A301" s="1">
        <v>45158</v>
      </c>
      <c r="B301" t="s">
        <v>8</v>
      </c>
      <c r="C301" t="s">
        <v>13</v>
      </c>
      <c r="D301" t="s">
        <v>16</v>
      </c>
      <c r="E301">
        <v>41</v>
      </c>
      <c r="F301">
        <v>85</v>
      </c>
      <c r="G301">
        <v>76.8</v>
      </c>
      <c r="H301">
        <v>3148.8</v>
      </c>
    </row>
    <row r="302" spans="1:8" hidden="1" x14ac:dyDescent="0.3">
      <c r="A302" s="1">
        <v>45158</v>
      </c>
      <c r="B302" t="s">
        <v>9</v>
      </c>
      <c r="C302" t="s">
        <v>11</v>
      </c>
      <c r="D302" t="s">
        <v>14</v>
      </c>
      <c r="E302">
        <v>48</v>
      </c>
      <c r="F302">
        <v>44</v>
      </c>
      <c r="G302">
        <v>52.46</v>
      </c>
      <c r="H302">
        <v>2518.08</v>
      </c>
    </row>
    <row r="303" spans="1:8" hidden="1" x14ac:dyDescent="0.3">
      <c r="A303" s="1">
        <v>45158</v>
      </c>
      <c r="B303" t="s">
        <v>9</v>
      </c>
      <c r="C303" t="s">
        <v>12</v>
      </c>
      <c r="D303" t="s">
        <v>15</v>
      </c>
      <c r="E303">
        <v>16</v>
      </c>
      <c r="F303">
        <v>10</v>
      </c>
      <c r="G303">
        <v>48.73</v>
      </c>
      <c r="H303">
        <v>779.68</v>
      </c>
    </row>
    <row r="304" spans="1:8" hidden="1" x14ac:dyDescent="0.3">
      <c r="A304" s="1">
        <v>45158</v>
      </c>
      <c r="B304" t="s">
        <v>9</v>
      </c>
      <c r="C304" t="s">
        <v>13</v>
      </c>
      <c r="D304" t="s">
        <v>16</v>
      </c>
      <c r="E304">
        <v>33</v>
      </c>
      <c r="F304">
        <v>45</v>
      </c>
      <c r="G304">
        <v>26.8</v>
      </c>
      <c r="H304">
        <v>884.4</v>
      </c>
    </row>
    <row r="305" spans="1:8" hidden="1" x14ac:dyDescent="0.3">
      <c r="A305" s="1">
        <v>45158</v>
      </c>
      <c r="B305" t="s">
        <v>10</v>
      </c>
      <c r="C305" t="s">
        <v>11</v>
      </c>
      <c r="D305" t="s">
        <v>14</v>
      </c>
      <c r="E305">
        <v>42</v>
      </c>
      <c r="F305">
        <v>65</v>
      </c>
      <c r="G305">
        <v>56.26</v>
      </c>
      <c r="H305">
        <v>2362.92</v>
      </c>
    </row>
    <row r="306" spans="1:8" hidden="1" x14ac:dyDescent="0.3">
      <c r="A306" s="1">
        <v>45158</v>
      </c>
      <c r="B306" t="s">
        <v>10</v>
      </c>
      <c r="C306" t="s">
        <v>12</v>
      </c>
      <c r="D306" t="s">
        <v>15</v>
      </c>
      <c r="E306">
        <v>36</v>
      </c>
      <c r="F306">
        <v>21</v>
      </c>
      <c r="G306">
        <v>45.55</v>
      </c>
      <c r="H306">
        <v>1639.8</v>
      </c>
    </row>
    <row r="307" spans="1:8" x14ac:dyDescent="0.3">
      <c r="A307" s="1">
        <v>45158</v>
      </c>
      <c r="B307" t="s">
        <v>10</v>
      </c>
      <c r="C307" t="s">
        <v>13</v>
      </c>
      <c r="D307" t="s">
        <v>16</v>
      </c>
      <c r="E307">
        <v>31</v>
      </c>
      <c r="F307">
        <v>10</v>
      </c>
      <c r="G307">
        <v>35.869999999999997</v>
      </c>
      <c r="H307">
        <v>1111.97</v>
      </c>
    </row>
    <row r="308" spans="1:8" hidden="1" x14ac:dyDescent="0.3">
      <c r="A308" s="1">
        <v>45165</v>
      </c>
      <c r="B308" t="s">
        <v>8</v>
      </c>
      <c r="C308" t="s">
        <v>11</v>
      </c>
      <c r="D308" t="s">
        <v>14</v>
      </c>
      <c r="E308">
        <v>11</v>
      </c>
      <c r="F308">
        <v>30</v>
      </c>
      <c r="G308">
        <v>36.44</v>
      </c>
      <c r="H308">
        <v>400.84</v>
      </c>
    </row>
    <row r="309" spans="1:8" hidden="1" x14ac:dyDescent="0.3">
      <c r="A309" s="1">
        <v>45165</v>
      </c>
      <c r="B309" t="s">
        <v>8</v>
      </c>
      <c r="C309" t="s">
        <v>12</v>
      </c>
      <c r="D309" t="s">
        <v>15</v>
      </c>
      <c r="E309">
        <v>49</v>
      </c>
      <c r="F309">
        <v>73</v>
      </c>
      <c r="G309">
        <v>33.729999999999997</v>
      </c>
      <c r="H309">
        <v>1652.77</v>
      </c>
    </row>
    <row r="310" spans="1:8" hidden="1" x14ac:dyDescent="0.3">
      <c r="A310" s="1">
        <v>45165</v>
      </c>
      <c r="B310" t="s">
        <v>8</v>
      </c>
      <c r="C310" t="s">
        <v>13</v>
      </c>
      <c r="D310" t="s">
        <v>16</v>
      </c>
      <c r="E310">
        <v>30</v>
      </c>
      <c r="F310">
        <v>80</v>
      </c>
      <c r="G310">
        <v>17.39</v>
      </c>
      <c r="H310">
        <v>521.70000000000005</v>
      </c>
    </row>
    <row r="311" spans="1:8" hidden="1" x14ac:dyDescent="0.3">
      <c r="A311" s="1">
        <v>45165</v>
      </c>
      <c r="B311" t="s">
        <v>9</v>
      </c>
      <c r="C311" t="s">
        <v>11</v>
      </c>
      <c r="D311" t="s">
        <v>14</v>
      </c>
      <c r="E311">
        <v>10</v>
      </c>
      <c r="F311">
        <v>50</v>
      </c>
      <c r="G311">
        <v>31.41</v>
      </c>
      <c r="H311">
        <v>314.10000000000002</v>
      </c>
    </row>
    <row r="312" spans="1:8" hidden="1" x14ac:dyDescent="0.3">
      <c r="A312" s="1">
        <v>45165</v>
      </c>
      <c r="B312" t="s">
        <v>9</v>
      </c>
      <c r="C312" t="s">
        <v>12</v>
      </c>
      <c r="D312" t="s">
        <v>15</v>
      </c>
      <c r="E312">
        <v>12</v>
      </c>
      <c r="F312">
        <v>61</v>
      </c>
      <c r="G312">
        <v>71.22</v>
      </c>
      <c r="H312">
        <v>854.64</v>
      </c>
    </row>
    <row r="313" spans="1:8" hidden="1" x14ac:dyDescent="0.3">
      <c r="A313" s="1">
        <v>45165</v>
      </c>
      <c r="B313" t="s">
        <v>9</v>
      </c>
      <c r="C313" t="s">
        <v>13</v>
      </c>
      <c r="D313" t="s">
        <v>16</v>
      </c>
      <c r="E313">
        <v>5</v>
      </c>
      <c r="F313">
        <v>94</v>
      </c>
      <c r="G313">
        <v>71.510000000000005</v>
      </c>
      <c r="H313">
        <v>357.55</v>
      </c>
    </row>
    <row r="314" spans="1:8" hidden="1" x14ac:dyDescent="0.3">
      <c r="A314" s="1">
        <v>45165</v>
      </c>
      <c r="B314" t="s">
        <v>10</v>
      </c>
      <c r="C314" t="s">
        <v>11</v>
      </c>
      <c r="D314" t="s">
        <v>14</v>
      </c>
      <c r="E314">
        <v>34</v>
      </c>
      <c r="F314">
        <v>62</v>
      </c>
      <c r="G314">
        <v>18.52</v>
      </c>
      <c r="H314">
        <v>629.67999999999995</v>
      </c>
    </row>
    <row r="315" spans="1:8" hidden="1" x14ac:dyDescent="0.3">
      <c r="A315" s="1">
        <v>45165</v>
      </c>
      <c r="B315" t="s">
        <v>10</v>
      </c>
      <c r="C315" t="s">
        <v>12</v>
      </c>
      <c r="D315" t="s">
        <v>15</v>
      </c>
      <c r="E315">
        <v>38</v>
      </c>
      <c r="F315">
        <v>56</v>
      </c>
      <c r="G315">
        <v>55.47</v>
      </c>
      <c r="H315">
        <v>2107.86</v>
      </c>
    </row>
    <row r="316" spans="1:8" x14ac:dyDescent="0.3">
      <c r="A316" s="1">
        <v>45165</v>
      </c>
      <c r="B316" t="s">
        <v>10</v>
      </c>
      <c r="C316" t="s">
        <v>13</v>
      </c>
      <c r="D316" t="s">
        <v>16</v>
      </c>
      <c r="E316">
        <v>36</v>
      </c>
      <c r="F316">
        <v>2</v>
      </c>
      <c r="G316">
        <v>43.73</v>
      </c>
      <c r="H316">
        <v>1574.28</v>
      </c>
    </row>
    <row r="317" spans="1:8" hidden="1" x14ac:dyDescent="0.3">
      <c r="A317" s="1">
        <v>45172</v>
      </c>
      <c r="B317" t="s">
        <v>8</v>
      </c>
      <c r="C317" t="s">
        <v>11</v>
      </c>
      <c r="D317" t="s">
        <v>14</v>
      </c>
      <c r="E317">
        <v>8</v>
      </c>
      <c r="F317">
        <v>36</v>
      </c>
      <c r="G317">
        <v>32.36</v>
      </c>
      <c r="H317">
        <v>258.88</v>
      </c>
    </row>
    <row r="318" spans="1:8" hidden="1" x14ac:dyDescent="0.3">
      <c r="A318" s="1">
        <v>45172</v>
      </c>
      <c r="B318" t="s">
        <v>8</v>
      </c>
      <c r="C318" t="s">
        <v>12</v>
      </c>
      <c r="D318" t="s">
        <v>15</v>
      </c>
      <c r="E318">
        <v>13</v>
      </c>
      <c r="F318">
        <v>46</v>
      </c>
      <c r="G318">
        <v>43.48</v>
      </c>
      <c r="H318">
        <v>565.24</v>
      </c>
    </row>
    <row r="319" spans="1:8" hidden="1" x14ac:dyDescent="0.3">
      <c r="A319" s="1">
        <v>45172</v>
      </c>
      <c r="B319" t="s">
        <v>8</v>
      </c>
      <c r="C319" t="s">
        <v>13</v>
      </c>
      <c r="D319" t="s">
        <v>16</v>
      </c>
      <c r="E319">
        <v>49</v>
      </c>
      <c r="F319">
        <v>72</v>
      </c>
      <c r="G319">
        <v>22.89</v>
      </c>
      <c r="H319">
        <v>1121.6099999999999</v>
      </c>
    </row>
    <row r="320" spans="1:8" hidden="1" x14ac:dyDescent="0.3">
      <c r="A320" s="1">
        <v>45172</v>
      </c>
      <c r="B320" t="s">
        <v>9</v>
      </c>
      <c r="C320" t="s">
        <v>11</v>
      </c>
      <c r="D320" t="s">
        <v>14</v>
      </c>
      <c r="E320">
        <v>45</v>
      </c>
      <c r="F320">
        <v>87</v>
      </c>
      <c r="G320">
        <v>66.959999999999994</v>
      </c>
      <c r="H320">
        <v>3013.2</v>
      </c>
    </row>
    <row r="321" spans="1:8" hidden="1" x14ac:dyDescent="0.3">
      <c r="A321" s="1">
        <v>45172</v>
      </c>
      <c r="B321" t="s">
        <v>9</v>
      </c>
      <c r="C321" t="s">
        <v>12</v>
      </c>
      <c r="D321" t="s">
        <v>15</v>
      </c>
      <c r="E321">
        <v>50</v>
      </c>
      <c r="F321">
        <v>30</v>
      </c>
      <c r="G321">
        <v>35.200000000000003</v>
      </c>
      <c r="H321">
        <v>1760</v>
      </c>
    </row>
    <row r="322" spans="1:8" hidden="1" x14ac:dyDescent="0.3">
      <c r="A322" s="1">
        <v>45172</v>
      </c>
      <c r="B322" t="s">
        <v>9</v>
      </c>
      <c r="C322" t="s">
        <v>13</v>
      </c>
      <c r="D322" t="s">
        <v>16</v>
      </c>
      <c r="E322">
        <v>5</v>
      </c>
      <c r="F322">
        <v>80</v>
      </c>
      <c r="G322">
        <v>41.52</v>
      </c>
      <c r="H322">
        <v>207.6</v>
      </c>
    </row>
    <row r="323" spans="1:8" hidden="1" x14ac:dyDescent="0.3">
      <c r="A323" s="1">
        <v>45172</v>
      </c>
      <c r="B323" t="s">
        <v>10</v>
      </c>
      <c r="C323" t="s">
        <v>11</v>
      </c>
      <c r="D323" t="s">
        <v>14</v>
      </c>
      <c r="E323">
        <v>19</v>
      </c>
      <c r="F323">
        <v>24</v>
      </c>
      <c r="G323">
        <v>44.99</v>
      </c>
      <c r="H323">
        <v>854.81</v>
      </c>
    </row>
    <row r="324" spans="1:8" hidden="1" x14ac:dyDescent="0.3">
      <c r="A324" s="1">
        <v>45172</v>
      </c>
      <c r="B324" t="s">
        <v>10</v>
      </c>
      <c r="C324" t="s">
        <v>12</v>
      </c>
      <c r="D324" t="s">
        <v>15</v>
      </c>
      <c r="E324">
        <v>12</v>
      </c>
      <c r="F324">
        <v>92</v>
      </c>
      <c r="G324">
        <v>69.09</v>
      </c>
      <c r="H324">
        <v>829.08</v>
      </c>
    </row>
    <row r="325" spans="1:8" x14ac:dyDescent="0.3">
      <c r="A325" s="1">
        <v>45172</v>
      </c>
      <c r="B325" t="s">
        <v>10</v>
      </c>
      <c r="C325" t="s">
        <v>13</v>
      </c>
      <c r="D325" t="s">
        <v>16</v>
      </c>
      <c r="E325">
        <v>36</v>
      </c>
      <c r="F325">
        <v>47</v>
      </c>
      <c r="G325">
        <v>48.08</v>
      </c>
      <c r="H325">
        <v>1730.88</v>
      </c>
    </row>
    <row r="326" spans="1:8" hidden="1" x14ac:dyDescent="0.3">
      <c r="A326" s="1">
        <v>45179</v>
      </c>
      <c r="B326" t="s">
        <v>8</v>
      </c>
      <c r="C326" t="s">
        <v>11</v>
      </c>
      <c r="D326" t="s">
        <v>14</v>
      </c>
      <c r="E326">
        <v>22</v>
      </c>
      <c r="F326">
        <v>63</v>
      </c>
      <c r="G326">
        <v>69.260000000000005</v>
      </c>
      <c r="H326">
        <v>1523.72</v>
      </c>
    </row>
    <row r="327" spans="1:8" hidden="1" x14ac:dyDescent="0.3">
      <c r="A327" s="1">
        <v>45179</v>
      </c>
      <c r="B327" t="s">
        <v>8</v>
      </c>
      <c r="C327" t="s">
        <v>12</v>
      </c>
      <c r="D327" t="s">
        <v>15</v>
      </c>
      <c r="E327">
        <v>35</v>
      </c>
      <c r="F327">
        <v>41</v>
      </c>
      <c r="G327">
        <v>44.69</v>
      </c>
      <c r="H327">
        <v>1564.15</v>
      </c>
    </row>
    <row r="328" spans="1:8" hidden="1" x14ac:dyDescent="0.3">
      <c r="A328" s="1">
        <v>45179</v>
      </c>
      <c r="B328" t="s">
        <v>8</v>
      </c>
      <c r="C328" t="s">
        <v>13</v>
      </c>
      <c r="D328" t="s">
        <v>16</v>
      </c>
      <c r="E328">
        <v>14</v>
      </c>
      <c r="F328">
        <v>59</v>
      </c>
      <c r="G328">
        <v>27.39</v>
      </c>
      <c r="H328">
        <v>383.46</v>
      </c>
    </row>
    <row r="329" spans="1:8" hidden="1" x14ac:dyDescent="0.3">
      <c r="A329" s="1">
        <v>45179</v>
      </c>
      <c r="B329" t="s">
        <v>9</v>
      </c>
      <c r="C329" t="s">
        <v>11</v>
      </c>
      <c r="D329" t="s">
        <v>14</v>
      </c>
      <c r="E329">
        <v>43</v>
      </c>
      <c r="F329">
        <v>75</v>
      </c>
      <c r="G329">
        <v>63.51</v>
      </c>
      <c r="H329">
        <v>2730.93</v>
      </c>
    </row>
    <row r="330" spans="1:8" hidden="1" x14ac:dyDescent="0.3">
      <c r="A330" s="1">
        <v>45179</v>
      </c>
      <c r="B330" t="s">
        <v>9</v>
      </c>
      <c r="C330" t="s">
        <v>12</v>
      </c>
      <c r="D330" t="s">
        <v>15</v>
      </c>
      <c r="E330">
        <v>13</v>
      </c>
      <c r="F330">
        <v>11</v>
      </c>
      <c r="G330">
        <v>32.96</v>
      </c>
      <c r="H330">
        <v>428.48</v>
      </c>
    </row>
    <row r="331" spans="1:8" hidden="1" x14ac:dyDescent="0.3">
      <c r="A331" s="1">
        <v>45179</v>
      </c>
      <c r="B331" t="s">
        <v>9</v>
      </c>
      <c r="C331" t="s">
        <v>13</v>
      </c>
      <c r="D331" t="s">
        <v>16</v>
      </c>
      <c r="E331">
        <v>31</v>
      </c>
      <c r="F331">
        <v>53</v>
      </c>
      <c r="G331">
        <v>75.73</v>
      </c>
      <c r="H331">
        <v>2347.63</v>
      </c>
    </row>
    <row r="332" spans="1:8" hidden="1" x14ac:dyDescent="0.3">
      <c r="A332" s="1">
        <v>45179</v>
      </c>
      <c r="B332" t="s">
        <v>10</v>
      </c>
      <c r="C332" t="s">
        <v>11</v>
      </c>
      <c r="D332" t="s">
        <v>14</v>
      </c>
      <c r="E332">
        <v>37</v>
      </c>
      <c r="F332">
        <v>44</v>
      </c>
      <c r="G332">
        <v>68.34</v>
      </c>
      <c r="H332">
        <v>2528.58</v>
      </c>
    </row>
    <row r="333" spans="1:8" hidden="1" x14ac:dyDescent="0.3">
      <c r="A333" s="1">
        <v>45179</v>
      </c>
      <c r="B333" t="s">
        <v>10</v>
      </c>
      <c r="C333" t="s">
        <v>12</v>
      </c>
      <c r="D333" t="s">
        <v>15</v>
      </c>
      <c r="E333">
        <v>23</v>
      </c>
      <c r="F333">
        <v>48</v>
      </c>
      <c r="G333">
        <v>69.44</v>
      </c>
      <c r="H333">
        <v>1597.12</v>
      </c>
    </row>
    <row r="334" spans="1:8" x14ac:dyDescent="0.3">
      <c r="A334" s="1">
        <v>45179</v>
      </c>
      <c r="B334" t="s">
        <v>10</v>
      </c>
      <c r="C334" t="s">
        <v>13</v>
      </c>
      <c r="D334" t="s">
        <v>16</v>
      </c>
      <c r="E334">
        <v>42</v>
      </c>
      <c r="F334">
        <v>94</v>
      </c>
      <c r="G334">
        <v>46.83</v>
      </c>
      <c r="H334">
        <v>1966.86</v>
      </c>
    </row>
    <row r="335" spans="1:8" hidden="1" x14ac:dyDescent="0.3">
      <c r="A335" s="1">
        <v>45186</v>
      </c>
      <c r="B335" t="s">
        <v>8</v>
      </c>
      <c r="C335" t="s">
        <v>11</v>
      </c>
      <c r="D335" t="s">
        <v>14</v>
      </c>
      <c r="E335">
        <v>14</v>
      </c>
      <c r="F335">
        <v>67</v>
      </c>
      <c r="G335">
        <v>50.01</v>
      </c>
      <c r="H335">
        <v>700.14</v>
      </c>
    </row>
    <row r="336" spans="1:8" hidden="1" x14ac:dyDescent="0.3">
      <c r="A336" s="1">
        <v>45186</v>
      </c>
      <c r="B336" t="s">
        <v>8</v>
      </c>
      <c r="C336" t="s">
        <v>12</v>
      </c>
      <c r="D336" t="s">
        <v>15</v>
      </c>
      <c r="E336">
        <v>27</v>
      </c>
      <c r="F336">
        <v>52</v>
      </c>
      <c r="G336">
        <v>50.87</v>
      </c>
      <c r="H336">
        <v>1373.49</v>
      </c>
    </row>
    <row r="337" spans="1:8" hidden="1" x14ac:dyDescent="0.3">
      <c r="A337" s="1">
        <v>45186</v>
      </c>
      <c r="B337" t="s">
        <v>8</v>
      </c>
      <c r="C337" t="s">
        <v>13</v>
      </c>
      <c r="D337" t="s">
        <v>16</v>
      </c>
      <c r="E337">
        <v>39</v>
      </c>
      <c r="F337">
        <v>58</v>
      </c>
      <c r="G337">
        <v>44.6</v>
      </c>
      <c r="H337">
        <v>1739.4</v>
      </c>
    </row>
    <row r="338" spans="1:8" hidden="1" x14ac:dyDescent="0.3">
      <c r="A338" s="1">
        <v>45186</v>
      </c>
      <c r="B338" t="s">
        <v>9</v>
      </c>
      <c r="C338" t="s">
        <v>11</v>
      </c>
      <c r="D338" t="s">
        <v>14</v>
      </c>
      <c r="E338">
        <v>25</v>
      </c>
      <c r="F338">
        <v>34</v>
      </c>
      <c r="G338">
        <v>78.75</v>
      </c>
      <c r="H338">
        <v>1968.75</v>
      </c>
    </row>
    <row r="339" spans="1:8" hidden="1" x14ac:dyDescent="0.3">
      <c r="A339" s="1">
        <v>45186</v>
      </c>
      <c r="B339" t="s">
        <v>9</v>
      </c>
      <c r="C339" t="s">
        <v>12</v>
      </c>
      <c r="D339" t="s">
        <v>15</v>
      </c>
      <c r="E339">
        <v>20</v>
      </c>
      <c r="F339">
        <v>12</v>
      </c>
      <c r="G339">
        <v>39.89</v>
      </c>
      <c r="H339">
        <v>797.8</v>
      </c>
    </row>
    <row r="340" spans="1:8" hidden="1" x14ac:dyDescent="0.3">
      <c r="A340" s="1">
        <v>45186</v>
      </c>
      <c r="B340" t="s">
        <v>9</v>
      </c>
      <c r="C340" t="s">
        <v>13</v>
      </c>
      <c r="D340" t="s">
        <v>16</v>
      </c>
      <c r="E340">
        <v>31</v>
      </c>
      <c r="F340">
        <v>15</v>
      </c>
      <c r="G340">
        <v>35.68</v>
      </c>
      <c r="H340">
        <v>1106.08</v>
      </c>
    </row>
    <row r="341" spans="1:8" hidden="1" x14ac:dyDescent="0.3">
      <c r="A341" s="1">
        <v>45186</v>
      </c>
      <c r="B341" t="s">
        <v>10</v>
      </c>
      <c r="C341" t="s">
        <v>11</v>
      </c>
      <c r="D341" t="s">
        <v>14</v>
      </c>
      <c r="E341">
        <v>35</v>
      </c>
      <c r="F341">
        <v>100</v>
      </c>
      <c r="G341">
        <v>74.37</v>
      </c>
      <c r="H341">
        <v>2602.9499999999998</v>
      </c>
    </row>
    <row r="342" spans="1:8" hidden="1" x14ac:dyDescent="0.3">
      <c r="A342" s="1">
        <v>45186</v>
      </c>
      <c r="B342" t="s">
        <v>10</v>
      </c>
      <c r="C342" t="s">
        <v>12</v>
      </c>
      <c r="D342" t="s">
        <v>15</v>
      </c>
      <c r="E342">
        <v>29</v>
      </c>
      <c r="F342">
        <v>59</v>
      </c>
      <c r="G342">
        <v>79.25</v>
      </c>
      <c r="H342">
        <v>2298.25</v>
      </c>
    </row>
    <row r="343" spans="1:8" x14ac:dyDescent="0.3">
      <c r="A343" s="1">
        <v>45186</v>
      </c>
      <c r="B343" t="s">
        <v>10</v>
      </c>
      <c r="C343" t="s">
        <v>13</v>
      </c>
      <c r="D343" t="s">
        <v>16</v>
      </c>
      <c r="E343">
        <v>46</v>
      </c>
      <c r="F343">
        <v>3</v>
      </c>
      <c r="G343">
        <v>47.2</v>
      </c>
      <c r="H343">
        <v>2171.1999999999998</v>
      </c>
    </row>
    <row r="344" spans="1:8" hidden="1" x14ac:dyDescent="0.3">
      <c r="A344" s="1">
        <v>45193</v>
      </c>
      <c r="B344" t="s">
        <v>8</v>
      </c>
      <c r="C344" t="s">
        <v>11</v>
      </c>
      <c r="D344" t="s">
        <v>14</v>
      </c>
      <c r="E344">
        <v>7</v>
      </c>
      <c r="F344">
        <v>26</v>
      </c>
      <c r="G344">
        <v>47.65</v>
      </c>
      <c r="H344">
        <v>333.55</v>
      </c>
    </row>
    <row r="345" spans="1:8" hidden="1" x14ac:dyDescent="0.3">
      <c r="A345" s="1">
        <v>45193</v>
      </c>
      <c r="B345" t="s">
        <v>8</v>
      </c>
      <c r="C345" t="s">
        <v>12</v>
      </c>
      <c r="D345" t="s">
        <v>15</v>
      </c>
      <c r="E345">
        <v>42</v>
      </c>
      <c r="F345">
        <v>52</v>
      </c>
      <c r="G345">
        <v>71.53</v>
      </c>
      <c r="H345">
        <v>3004.26</v>
      </c>
    </row>
    <row r="346" spans="1:8" hidden="1" x14ac:dyDescent="0.3">
      <c r="A346" s="1">
        <v>45193</v>
      </c>
      <c r="B346" t="s">
        <v>8</v>
      </c>
      <c r="C346" t="s">
        <v>13</v>
      </c>
      <c r="D346" t="s">
        <v>16</v>
      </c>
      <c r="E346">
        <v>33</v>
      </c>
      <c r="F346">
        <v>22</v>
      </c>
      <c r="G346">
        <v>49.19</v>
      </c>
      <c r="H346">
        <v>1623.27</v>
      </c>
    </row>
    <row r="347" spans="1:8" hidden="1" x14ac:dyDescent="0.3">
      <c r="A347" s="1">
        <v>45193</v>
      </c>
      <c r="B347" t="s">
        <v>9</v>
      </c>
      <c r="C347" t="s">
        <v>11</v>
      </c>
      <c r="D347" t="s">
        <v>14</v>
      </c>
      <c r="E347">
        <v>34</v>
      </c>
      <c r="F347">
        <v>11</v>
      </c>
      <c r="G347">
        <v>61.96</v>
      </c>
      <c r="H347">
        <v>2106.64</v>
      </c>
    </row>
    <row r="348" spans="1:8" hidden="1" x14ac:dyDescent="0.3">
      <c r="A348" s="1">
        <v>45193</v>
      </c>
      <c r="B348" t="s">
        <v>9</v>
      </c>
      <c r="C348" t="s">
        <v>12</v>
      </c>
      <c r="D348" t="s">
        <v>15</v>
      </c>
      <c r="E348">
        <v>31</v>
      </c>
      <c r="F348">
        <v>93</v>
      </c>
      <c r="G348">
        <v>78.05</v>
      </c>
      <c r="H348">
        <v>2419.5500000000002</v>
      </c>
    </row>
    <row r="349" spans="1:8" hidden="1" x14ac:dyDescent="0.3">
      <c r="A349" s="1">
        <v>45193</v>
      </c>
      <c r="B349" t="s">
        <v>9</v>
      </c>
      <c r="C349" t="s">
        <v>13</v>
      </c>
      <c r="D349" t="s">
        <v>16</v>
      </c>
      <c r="E349">
        <v>9</v>
      </c>
      <c r="F349">
        <v>70</v>
      </c>
      <c r="G349">
        <v>65.8</v>
      </c>
      <c r="H349">
        <v>592.20000000000005</v>
      </c>
    </row>
    <row r="350" spans="1:8" hidden="1" x14ac:dyDescent="0.3">
      <c r="A350" s="1">
        <v>45193</v>
      </c>
      <c r="B350" t="s">
        <v>10</v>
      </c>
      <c r="C350" t="s">
        <v>11</v>
      </c>
      <c r="D350" t="s">
        <v>14</v>
      </c>
      <c r="E350">
        <v>21</v>
      </c>
      <c r="F350">
        <v>53</v>
      </c>
      <c r="G350">
        <v>55.51</v>
      </c>
      <c r="H350">
        <v>1165.71</v>
      </c>
    </row>
    <row r="351" spans="1:8" hidden="1" x14ac:dyDescent="0.3">
      <c r="A351" s="1">
        <v>45193</v>
      </c>
      <c r="B351" t="s">
        <v>10</v>
      </c>
      <c r="C351" t="s">
        <v>12</v>
      </c>
      <c r="D351" t="s">
        <v>15</v>
      </c>
      <c r="E351">
        <v>30</v>
      </c>
      <c r="F351">
        <v>93</v>
      </c>
      <c r="G351">
        <v>20.22</v>
      </c>
      <c r="H351">
        <v>606.6</v>
      </c>
    </row>
    <row r="352" spans="1:8" x14ac:dyDescent="0.3">
      <c r="A352" s="1">
        <v>45193</v>
      </c>
      <c r="B352" t="s">
        <v>10</v>
      </c>
      <c r="C352" t="s">
        <v>13</v>
      </c>
      <c r="D352" t="s">
        <v>16</v>
      </c>
      <c r="E352">
        <v>26</v>
      </c>
      <c r="F352">
        <v>96</v>
      </c>
      <c r="G352">
        <v>70.86</v>
      </c>
      <c r="H352">
        <v>1842.36</v>
      </c>
    </row>
    <row r="353" spans="1:8" hidden="1" x14ac:dyDescent="0.3">
      <c r="A353" s="1">
        <v>45200</v>
      </c>
      <c r="B353" t="s">
        <v>8</v>
      </c>
      <c r="C353" t="s">
        <v>11</v>
      </c>
      <c r="D353" t="s">
        <v>14</v>
      </c>
      <c r="E353">
        <v>29</v>
      </c>
      <c r="F353">
        <v>50</v>
      </c>
      <c r="G353">
        <v>55.74</v>
      </c>
      <c r="H353">
        <v>1616.46</v>
      </c>
    </row>
    <row r="354" spans="1:8" hidden="1" x14ac:dyDescent="0.3">
      <c r="A354" s="1">
        <v>45200</v>
      </c>
      <c r="B354" t="s">
        <v>8</v>
      </c>
      <c r="C354" t="s">
        <v>12</v>
      </c>
      <c r="D354" t="s">
        <v>15</v>
      </c>
      <c r="E354">
        <v>36</v>
      </c>
      <c r="F354">
        <v>79</v>
      </c>
      <c r="G354">
        <v>17.329999999999998</v>
      </c>
      <c r="H354">
        <v>623.88</v>
      </c>
    </row>
    <row r="355" spans="1:8" hidden="1" x14ac:dyDescent="0.3">
      <c r="A355" s="1">
        <v>45200</v>
      </c>
      <c r="B355" t="s">
        <v>8</v>
      </c>
      <c r="C355" t="s">
        <v>13</v>
      </c>
      <c r="D355" t="s">
        <v>16</v>
      </c>
      <c r="E355">
        <v>9</v>
      </c>
      <c r="F355">
        <v>40</v>
      </c>
      <c r="G355">
        <v>56.03</v>
      </c>
      <c r="H355">
        <v>504.27</v>
      </c>
    </row>
    <row r="356" spans="1:8" hidden="1" x14ac:dyDescent="0.3">
      <c r="A356" s="1">
        <v>45200</v>
      </c>
      <c r="B356" t="s">
        <v>9</v>
      </c>
      <c r="C356" t="s">
        <v>11</v>
      </c>
      <c r="D356" t="s">
        <v>14</v>
      </c>
      <c r="E356">
        <v>23</v>
      </c>
      <c r="F356">
        <v>39</v>
      </c>
      <c r="G356">
        <v>63.54</v>
      </c>
      <c r="H356">
        <v>1461.42</v>
      </c>
    </row>
    <row r="357" spans="1:8" hidden="1" x14ac:dyDescent="0.3">
      <c r="A357" s="1">
        <v>45200</v>
      </c>
      <c r="B357" t="s">
        <v>9</v>
      </c>
      <c r="C357" t="s">
        <v>12</v>
      </c>
      <c r="D357" t="s">
        <v>15</v>
      </c>
      <c r="E357">
        <v>32</v>
      </c>
      <c r="F357">
        <v>3</v>
      </c>
      <c r="G357">
        <v>64.42</v>
      </c>
      <c r="H357">
        <v>2061.44</v>
      </c>
    </row>
    <row r="358" spans="1:8" hidden="1" x14ac:dyDescent="0.3">
      <c r="A358" s="1">
        <v>45200</v>
      </c>
      <c r="B358" t="s">
        <v>9</v>
      </c>
      <c r="C358" t="s">
        <v>13</v>
      </c>
      <c r="D358" t="s">
        <v>16</v>
      </c>
      <c r="E358">
        <v>50</v>
      </c>
      <c r="F358">
        <v>22</v>
      </c>
      <c r="G358">
        <v>43.84</v>
      </c>
      <c r="H358">
        <v>2192</v>
      </c>
    </row>
    <row r="359" spans="1:8" hidden="1" x14ac:dyDescent="0.3">
      <c r="A359" s="1">
        <v>45200</v>
      </c>
      <c r="B359" t="s">
        <v>10</v>
      </c>
      <c r="C359" t="s">
        <v>11</v>
      </c>
      <c r="D359" t="s">
        <v>14</v>
      </c>
      <c r="E359">
        <v>49</v>
      </c>
      <c r="F359">
        <v>48</v>
      </c>
      <c r="G359">
        <v>73.72</v>
      </c>
      <c r="H359">
        <v>3612.28</v>
      </c>
    </row>
    <row r="360" spans="1:8" hidden="1" x14ac:dyDescent="0.3">
      <c r="A360" s="1">
        <v>45200</v>
      </c>
      <c r="B360" t="s">
        <v>10</v>
      </c>
      <c r="C360" t="s">
        <v>12</v>
      </c>
      <c r="D360" t="s">
        <v>15</v>
      </c>
      <c r="E360">
        <v>7</v>
      </c>
      <c r="F360">
        <v>51</v>
      </c>
      <c r="G360">
        <v>66.75</v>
      </c>
      <c r="H360">
        <v>467.25</v>
      </c>
    </row>
    <row r="361" spans="1:8" x14ac:dyDescent="0.3">
      <c r="A361" s="1">
        <v>45200</v>
      </c>
      <c r="B361" t="s">
        <v>10</v>
      </c>
      <c r="C361" t="s">
        <v>13</v>
      </c>
      <c r="D361" t="s">
        <v>16</v>
      </c>
      <c r="E361">
        <v>23</v>
      </c>
      <c r="F361">
        <v>5</v>
      </c>
      <c r="G361">
        <v>39.36</v>
      </c>
      <c r="H361">
        <v>905.28</v>
      </c>
    </row>
    <row r="362" spans="1:8" hidden="1" x14ac:dyDescent="0.3">
      <c r="A362" s="1">
        <v>45207</v>
      </c>
      <c r="B362" t="s">
        <v>8</v>
      </c>
      <c r="C362" t="s">
        <v>11</v>
      </c>
      <c r="D362" t="s">
        <v>14</v>
      </c>
      <c r="E362">
        <v>14</v>
      </c>
      <c r="F362">
        <v>41</v>
      </c>
      <c r="G362">
        <v>49.53</v>
      </c>
      <c r="H362">
        <v>693.42</v>
      </c>
    </row>
    <row r="363" spans="1:8" hidden="1" x14ac:dyDescent="0.3">
      <c r="A363" s="1">
        <v>45207</v>
      </c>
      <c r="B363" t="s">
        <v>8</v>
      </c>
      <c r="C363" t="s">
        <v>12</v>
      </c>
      <c r="D363" t="s">
        <v>15</v>
      </c>
      <c r="E363">
        <v>41</v>
      </c>
      <c r="F363">
        <v>97</v>
      </c>
      <c r="G363">
        <v>66.510000000000005</v>
      </c>
      <c r="H363">
        <v>2726.91</v>
      </c>
    </row>
    <row r="364" spans="1:8" hidden="1" x14ac:dyDescent="0.3">
      <c r="A364" s="1">
        <v>45207</v>
      </c>
      <c r="B364" t="s">
        <v>8</v>
      </c>
      <c r="C364" t="s">
        <v>13</v>
      </c>
      <c r="D364" t="s">
        <v>16</v>
      </c>
      <c r="E364">
        <v>15</v>
      </c>
      <c r="F364">
        <v>32</v>
      </c>
      <c r="G364">
        <v>20.13</v>
      </c>
      <c r="H364">
        <v>301.95</v>
      </c>
    </row>
    <row r="365" spans="1:8" hidden="1" x14ac:dyDescent="0.3">
      <c r="A365" s="1">
        <v>45207</v>
      </c>
      <c r="B365" t="s">
        <v>9</v>
      </c>
      <c r="C365" t="s">
        <v>11</v>
      </c>
      <c r="D365" t="s">
        <v>14</v>
      </c>
      <c r="E365">
        <v>29</v>
      </c>
      <c r="F365">
        <v>89</v>
      </c>
      <c r="G365">
        <v>59.4</v>
      </c>
      <c r="H365">
        <v>1722.6</v>
      </c>
    </row>
    <row r="366" spans="1:8" hidden="1" x14ac:dyDescent="0.3">
      <c r="A366" s="1">
        <v>45207</v>
      </c>
      <c r="B366" t="s">
        <v>9</v>
      </c>
      <c r="C366" t="s">
        <v>12</v>
      </c>
      <c r="D366" t="s">
        <v>15</v>
      </c>
      <c r="E366">
        <v>36</v>
      </c>
      <c r="F366">
        <v>8</v>
      </c>
      <c r="G366">
        <v>24.3</v>
      </c>
      <c r="H366">
        <v>874.8</v>
      </c>
    </row>
    <row r="367" spans="1:8" hidden="1" x14ac:dyDescent="0.3">
      <c r="A367" s="1">
        <v>45207</v>
      </c>
      <c r="B367" t="s">
        <v>9</v>
      </c>
      <c r="C367" t="s">
        <v>13</v>
      </c>
      <c r="D367" t="s">
        <v>16</v>
      </c>
      <c r="E367">
        <v>34</v>
      </c>
      <c r="F367">
        <v>91</v>
      </c>
      <c r="G367">
        <v>31.51</v>
      </c>
      <c r="H367">
        <v>1071.3399999999999</v>
      </c>
    </row>
    <row r="368" spans="1:8" hidden="1" x14ac:dyDescent="0.3">
      <c r="A368" s="1">
        <v>45207</v>
      </c>
      <c r="B368" t="s">
        <v>10</v>
      </c>
      <c r="C368" t="s">
        <v>11</v>
      </c>
      <c r="D368" t="s">
        <v>14</v>
      </c>
      <c r="E368">
        <v>21</v>
      </c>
      <c r="F368">
        <v>95</v>
      </c>
      <c r="G368">
        <v>15.61</v>
      </c>
      <c r="H368">
        <v>327.81</v>
      </c>
    </row>
    <row r="369" spans="1:8" hidden="1" x14ac:dyDescent="0.3">
      <c r="A369" s="1">
        <v>45207</v>
      </c>
      <c r="B369" t="s">
        <v>10</v>
      </c>
      <c r="C369" t="s">
        <v>12</v>
      </c>
      <c r="D369" t="s">
        <v>15</v>
      </c>
      <c r="E369">
        <v>34</v>
      </c>
      <c r="F369">
        <v>46</v>
      </c>
      <c r="G369">
        <v>59.04</v>
      </c>
      <c r="H369">
        <v>2007.36</v>
      </c>
    </row>
    <row r="370" spans="1:8" x14ac:dyDescent="0.3">
      <c r="A370" s="1">
        <v>45207</v>
      </c>
      <c r="B370" t="s">
        <v>10</v>
      </c>
      <c r="C370" t="s">
        <v>13</v>
      </c>
      <c r="D370" t="s">
        <v>16</v>
      </c>
      <c r="E370">
        <v>15</v>
      </c>
      <c r="F370">
        <v>0</v>
      </c>
      <c r="G370">
        <v>43.71</v>
      </c>
      <c r="H370">
        <v>655.65</v>
      </c>
    </row>
    <row r="371" spans="1:8" hidden="1" x14ac:dyDescent="0.3">
      <c r="A371" s="1">
        <v>45214</v>
      </c>
      <c r="B371" t="s">
        <v>8</v>
      </c>
      <c r="C371" t="s">
        <v>11</v>
      </c>
      <c r="D371" t="s">
        <v>14</v>
      </c>
      <c r="E371">
        <v>27</v>
      </c>
      <c r="F371">
        <v>85</v>
      </c>
      <c r="G371">
        <v>34.450000000000003</v>
      </c>
      <c r="H371">
        <v>930.15</v>
      </c>
    </row>
    <row r="372" spans="1:8" hidden="1" x14ac:dyDescent="0.3">
      <c r="A372" s="1">
        <v>45214</v>
      </c>
      <c r="B372" t="s">
        <v>8</v>
      </c>
      <c r="C372" t="s">
        <v>12</v>
      </c>
      <c r="D372" t="s">
        <v>15</v>
      </c>
      <c r="E372">
        <v>32</v>
      </c>
      <c r="F372">
        <v>98</v>
      </c>
      <c r="G372">
        <v>31.26</v>
      </c>
      <c r="H372">
        <v>1000.32</v>
      </c>
    </row>
    <row r="373" spans="1:8" hidden="1" x14ac:dyDescent="0.3">
      <c r="A373" s="1">
        <v>45214</v>
      </c>
      <c r="B373" t="s">
        <v>8</v>
      </c>
      <c r="C373" t="s">
        <v>13</v>
      </c>
      <c r="D373" t="s">
        <v>16</v>
      </c>
      <c r="E373">
        <v>24</v>
      </c>
      <c r="F373">
        <v>35</v>
      </c>
      <c r="G373">
        <v>79.959999999999994</v>
      </c>
      <c r="H373">
        <v>1919.04</v>
      </c>
    </row>
    <row r="374" spans="1:8" hidden="1" x14ac:dyDescent="0.3">
      <c r="A374" s="1">
        <v>45214</v>
      </c>
      <c r="B374" t="s">
        <v>9</v>
      </c>
      <c r="C374" t="s">
        <v>11</v>
      </c>
      <c r="D374" t="s">
        <v>14</v>
      </c>
      <c r="E374">
        <v>35</v>
      </c>
      <c r="F374">
        <v>23</v>
      </c>
      <c r="G374">
        <v>30.42</v>
      </c>
      <c r="H374">
        <v>1064.7</v>
      </c>
    </row>
    <row r="375" spans="1:8" hidden="1" x14ac:dyDescent="0.3">
      <c r="A375" s="1">
        <v>45214</v>
      </c>
      <c r="B375" t="s">
        <v>9</v>
      </c>
      <c r="C375" t="s">
        <v>12</v>
      </c>
      <c r="D375" t="s">
        <v>15</v>
      </c>
      <c r="E375">
        <v>41</v>
      </c>
      <c r="F375">
        <v>10</v>
      </c>
      <c r="G375">
        <v>52.36</v>
      </c>
      <c r="H375">
        <v>2146.7600000000002</v>
      </c>
    </row>
    <row r="376" spans="1:8" hidden="1" x14ac:dyDescent="0.3">
      <c r="A376" s="1">
        <v>45214</v>
      </c>
      <c r="B376" t="s">
        <v>9</v>
      </c>
      <c r="C376" t="s">
        <v>13</v>
      </c>
      <c r="D376" t="s">
        <v>16</v>
      </c>
      <c r="E376">
        <v>49</v>
      </c>
      <c r="F376">
        <v>47</v>
      </c>
      <c r="G376">
        <v>16.43</v>
      </c>
      <c r="H376">
        <v>805.07</v>
      </c>
    </row>
    <row r="377" spans="1:8" hidden="1" x14ac:dyDescent="0.3">
      <c r="A377" s="1">
        <v>45214</v>
      </c>
      <c r="B377" t="s">
        <v>10</v>
      </c>
      <c r="C377" t="s">
        <v>11</v>
      </c>
      <c r="D377" t="s">
        <v>14</v>
      </c>
      <c r="E377">
        <v>47</v>
      </c>
      <c r="F377">
        <v>60</v>
      </c>
      <c r="G377">
        <v>32.840000000000003</v>
      </c>
      <c r="H377">
        <v>1543.48</v>
      </c>
    </row>
    <row r="378" spans="1:8" hidden="1" x14ac:dyDescent="0.3">
      <c r="A378" s="1">
        <v>45214</v>
      </c>
      <c r="B378" t="s">
        <v>10</v>
      </c>
      <c r="C378" t="s">
        <v>12</v>
      </c>
      <c r="D378" t="s">
        <v>15</v>
      </c>
      <c r="E378">
        <v>41</v>
      </c>
      <c r="F378">
        <v>97</v>
      </c>
      <c r="G378">
        <v>65.59</v>
      </c>
      <c r="H378">
        <v>2689.19</v>
      </c>
    </row>
    <row r="379" spans="1:8" x14ac:dyDescent="0.3">
      <c r="A379" s="1">
        <v>45214</v>
      </c>
      <c r="B379" t="s">
        <v>10</v>
      </c>
      <c r="C379" t="s">
        <v>13</v>
      </c>
      <c r="D379" t="s">
        <v>16</v>
      </c>
      <c r="E379">
        <v>8</v>
      </c>
      <c r="F379">
        <v>87</v>
      </c>
      <c r="G379">
        <v>63.44</v>
      </c>
      <c r="H379">
        <v>507.52</v>
      </c>
    </row>
    <row r="380" spans="1:8" hidden="1" x14ac:dyDescent="0.3">
      <c r="A380" s="1">
        <v>45221</v>
      </c>
      <c r="B380" t="s">
        <v>8</v>
      </c>
      <c r="C380" t="s">
        <v>11</v>
      </c>
      <c r="D380" t="s">
        <v>14</v>
      </c>
      <c r="E380">
        <v>23</v>
      </c>
      <c r="F380">
        <v>39</v>
      </c>
      <c r="G380">
        <v>54.46</v>
      </c>
      <c r="H380">
        <v>1252.58</v>
      </c>
    </row>
    <row r="381" spans="1:8" hidden="1" x14ac:dyDescent="0.3">
      <c r="A381" s="1">
        <v>45221</v>
      </c>
      <c r="B381" t="s">
        <v>8</v>
      </c>
      <c r="C381" t="s">
        <v>12</v>
      </c>
      <c r="D381" t="s">
        <v>15</v>
      </c>
      <c r="E381">
        <v>27</v>
      </c>
      <c r="F381">
        <v>38</v>
      </c>
      <c r="G381">
        <v>56.38</v>
      </c>
      <c r="H381">
        <v>1522.26</v>
      </c>
    </row>
    <row r="382" spans="1:8" hidden="1" x14ac:dyDescent="0.3">
      <c r="A382" s="1">
        <v>45221</v>
      </c>
      <c r="B382" t="s">
        <v>8</v>
      </c>
      <c r="C382" t="s">
        <v>13</v>
      </c>
      <c r="D382" t="s">
        <v>16</v>
      </c>
      <c r="E382">
        <v>44</v>
      </c>
      <c r="F382">
        <v>42</v>
      </c>
      <c r="G382">
        <v>59.05</v>
      </c>
      <c r="H382">
        <v>2598.1999999999998</v>
      </c>
    </row>
    <row r="383" spans="1:8" hidden="1" x14ac:dyDescent="0.3">
      <c r="A383" s="1">
        <v>45221</v>
      </c>
      <c r="B383" t="s">
        <v>9</v>
      </c>
      <c r="C383" t="s">
        <v>11</v>
      </c>
      <c r="D383" t="s">
        <v>14</v>
      </c>
      <c r="E383">
        <v>47</v>
      </c>
      <c r="F383">
        <v>97</v>
      </c>
      <c r="G383">
        <v>69.489999999999995</v>
      </c>
      <c r="H383">
        <v>3266.03</v>
      </c>
    </row>
    <row r="384" spans="1:8" hidden="1" x14ac:dyDescent="0.3">
      <c r="A384" s="1">
        <v>45221</v>
      </c>
      <c r="B384" t="s">
        <v>9</v>
      </c>
      <c r="C384" t="s">
        <v>12</v>
      </c>
      <c r="D384" t="s">
        <v>15</v>
      </c>
      <c r="E384">
        <v>45</v>
      </c>
      <c r="F384">
        <v>12</v>
      </c>
      <c r="G384">
        <v>73.72</v>
      </c>
      <c r="H384">
        <v>3317.4</v>
      </c>
    </row>
    <row r="385" spans="1:8" hidden="1" x14ac:dyDescent="0.3">
      <c r="A385" s="1">
        <v>45221</v>
      </c>
      <c r="B385" t="s">
        <v>9</v>
      </c>
      <c r="C385" t="s">
        <v>13</v>
      </c>
      <c r="D385" t="s">
        <v>16</v>
      </c>
      <c r="E385">
        <v>46</v>
      </c>
      <c r="F385">
        <v>15</v>
      </c>
      <c r="G385">
        <v>35.08</v>
      </c>
      <c r="H385">
        <v>1613.68</v>
      </c>
    </row>
    <row r="386" spans="1:8" hidden="1" x14ac:dyDescent="0.3">
      <c r="A386" s="1">
        <v>45221</v>
      </c>
      <c r="B386" t="s">
        <v>10</v>
      </c>
      <c r="C386" t="s">
        <v>11</v>
      </c>
      <c r="D386" t="s">
        <v>14</v>
      </c>
      <c r="E386">
        <v>33</v>
      </c>
      <c r="F386">
        <v>14</v>
      </c>
      <c r="G386">
        <v>52.67</v>
      </c>
      <c r="H386">
        <v>1738.11</v>
      </c>
    </row>
    <row r="387" spans="1:8" hidden="1" x14ac:dyDescent="0.3">
      <c r="A387" s="1">
        <v>45221</v>
      </c>
      <c r="B387" t="s">
        <v>10</v>
      </c>
      <c r="C387" t="s">
        <v>12</v>
      </c>
      <c r="D387" t="s">
        <v>15</v>
      </c>
      <c r="E387">
        <v>13</v>
      </c>
      <c r="F387">
        <v>21</v>
      </c>
      <c r="G387">
        <v>74.13</v>
      </c>
      <c r="H387">
        <v>963.69</v>
      </c>
    </row>
    <row r="388" spans="1:8" x14ac:dyDescent="0.3">
      <c r="A388" s="1">
        <v>45221</v>
      </c>
      <c r="B388" t="s">
        <v>10</v>
      </c>
      <c r="C388" t="s">
        <v>13</v>
      </c>
      <c r="D388" t="s">
        <v>16</v>
      </c>
      <c r="E388">
        <v>25</v>
      </c>
      <c r="F388">
        <v>1</v>
      </c>
      <c r="G388">
        <v>26.42</v>
      </c>
      <c r="H388">
        <v>660.5</v>
      </c>
    </row>
    <row r="389" spans="1:8" hidden="1" x14ac:dyDescent="0.3">
      <c r="A389" s="1">
        <v>45228</v>
      </c>
      <c r="B389" t="s">
        <v>8</v>
      </c>
      <c r="C389" t="s">
        <v>11</v>
      </c>
      <c r="D389" t="s">
        <v>14</v>
      </c>
      <c r="E389">
        <v>13</v>
      </c>
      <c r="F389">
        <v>79</v>
      </c>
      <c r="G389">
        <v>71.97</v>
      </c>
      <c r="H389">
        <v>935.61</v>
      </c>
    </row>
    <row r="390" spans="1:8" hidden="1" x14ac:dyDescent="0.3">
      <c r="A390" s="1">
        <v>45228</v>
      </c>
      <c r="B390" t="s">
        <v>8</v>
      </c>
      <c r="C390" t="s">
        <v>12</v>
      </c>
      <c r="D390" t="s">
        <v>15</v>
      </c>
      <c r="E390">
        <v>28</v>
      </c>
      <c r="F390">
        <v>77</v>
      </c>
      <c r="G390">
        <v>47.62</v>
      </c>
      <c r="H390">
        <v>1333.36</v>
      </c>
    </row>
    <row r="391" spans="1:8" hidden="1" x14ac:dyDescent="0.3">
      <c r="A391" s="1">
        <v>45228</v>
      </c>
      <c r="B391" t="s">
        <v>8</v>
      </c>
      <c r="C391" t="s">
        <v>13</v>
      </c>
      <c r="D391" t="s">
        <v>16</v>
      </c>
      <c r="E391">
        <v>22</v>
      </c>
      <c r="F391">
        <v>31</v>
      </c>
      <c r="G391">
        <v>31.7</v>
      </c>
      <c r="H391">
        <v>697.4</v>
      </c>
    </row>
    <row r="392" spans="1:8" hidden="1" x14ac:dyDescent="0.3">
      <c r="A392" s="1">
        <v>45228</v>
      </c>
      <c r="B392" t="s">
        <v>9</v>
      </c>
      <c r="C392" t="s">
        <v>11</v>
      </c>
      <c r="D392" t="s">
        <v>14</v>
      </c>
      <c r="E392">
        <v>35</v>
      </c>
      <c r="F392">
        <v>47</v>
      </c>
      <c r="G392">
        <v>63.53</v>
      </c>
      <c r="H392">
        <v>2223.5500000000002</v>
      </c>
    </row>
    <row r="393" spans="1:8" hidden="1" x14ac:dyDescent="0.3">
      <c r="A393" s="1">
        <v>45228</v>
      </c>
      <c r="B393" t="s">
        <v>9</v>
      </c>
      <c r="C393" t="s">
        <v>12</v>
      </c>
      <c r="D393" t="s">
        <v>15</v>
      </c>
      <c r="E393">
        <v>26</v>
      </c>
      <c r="F393">
        <v>24</v>
      </c>
      <c r="G393">
        <v>45.44</v>
      </c>
      <c r="H393">
        <v>1181.44</v>
      </c>
    </row>
    <row r="394" spans="1:8" hidden="1" x14ac:dyDescent="0.3">
      <c r="A394" s="1">
        <v>45228</v>
      </c>
      <c r="B394" t="s">
        <v>9</v>
      </c>
      <c r="C394" t="s">
        <v>13</v>
      </c>
      <c r="D394" t="s">
        <v>16</v>
      </c>
      <c r="E394">
        <v>9</v>
      </c>
      <c r="F394">
        <v>28</v>
      </c>
      <c r="G394">
        <v>64.02</v>
      </c>
      <c r="H394">
        <v>576.17999999999995</v>
      </c>
    </row>
    <row r="395" spans="1:8" hidden="1" x14ac:dyDescent="0.3">
      <c r="A395" s="1">
        <v>45228</v>
      </c>
      <c r="B395" t="s">
        <v>10</v>
      </c>
      <c r="C395" t="s">
        <v>11</v>
      </c>
      <c r="D395" t="s">
        <v>14</v>
      </c>
      <c r="E395">
        <v>19</v>
      </c>
      <c r="F395">
        <v>96</v>
      </c>
      <c r="G395">
        <v>62.07</v>
      </c>
      <c r="H395">
        <v>1179.33</v>
      </c>
    </row>
    <row r="396" spans="1:8" hidden="1" x14ac:dyDescent="0.3">
      <c r="A396" s="1">
        <v>45228</v>
      </c>
      <c r="B396" t="s">
        <v>10</v>
      </c>
      <c r="C396" t="s">
        <v>12</v>
      </c>
      <c r="D396" t="s">
        <v>15</v>
      </c>
      <c r="E396">
        <v>30</v>
      </c>
      <c r="F396">
        <v>81</v>
      </c>
      <c r="G396">
        <v>38.78</v>
      </c>
      <c r="H396">
        <v>1163.4000000000001</v>
      </c>
    </row>
    <row r="397" spans="1:8" x14ac:dyDescent="0.3">
      <c r="A397" s="1">
        <v>45228</v>
      </c>
      <c r="B397" t="s">
        <v>10</v>
      </c>
      <c r="C397" t="s">
        <v>13</v>
      </c>
      <c r="D397" t="s">
        <v>16</v>
      </c>
      <c r="E397">
        <v>30</v>
      </c>
      <c r="F397">
        <v>11</v>
      </c>
      <c r="G397">
        <v>32.19</v>
      </c>
      <c r="H397">
        <v>965.7</v>
      </c>
    </row>
    <row r="398" spans="1:8" hidden="1" x14ac:dyDescent="0.3">
      <c r="A398" s="1">
        <v>45235</v>
      </c>
      <c r="B398" t="s">
        <v>8</v>
      </c>
      <c r="C398" t="s">
        <v>11</v>
      </c>
      <c r="D398" t="s">
        <v>14</v>
      </c>
      <c r="E398">
        <v>12</v>
      </c>
      <c r="F398">
        <v>68</v>
      </c>
      <c r="G398">
        <v>38.96</v>
      </c>
      <c r="H398">
        <v>467.52</v>
      </c>
    </row>
    <row r="399" spans="1:8" hidden="1" x14ac:dyDescent="0.3">
      <c r="A399" s="1">
        <v>45235</v>
      </c>
      <c r="B399" t="s">
        <v>8</v>
      </c>
      <c r="C399" t="s">
        <v>12</v>
      </c>
      <c r="D399" t="s">
        <v>15</v>
      </c>
      <c r="E399">
        <v>48</v>
      </c>
      <c r="F399">
        <v>43</v>
      </c>
      <c r="G399">
        <v>53</v>
      </c>
      <c r="H399">
        <v>2544</v>
      </c>
    </row>
    <row r="400" spans="1:8" hidden="1" x14ac:dyDescent="0.3">
      <c r="A400" s="1">
        <v>45235</v>
      </c>
      <c r="B400" t="s">
        <v>8</v>
      </c>
      <c r="C400" t="s">
        <v>13</v>
      </c>
      <c r="D400" t="s">
        <v>16</v>
      </c>
      <c r="E400">
        <v>45</v>
      </c>
      <c r="F400">
        <v>57</v>
      </c>
      <c r="G400">
        <v>22.04</v>
      </c>
      <c r="H400">
        <v>991.8</v>
      </c>
    </row>
    <row r="401" spans="1:8" hidden="1" x14ac:dyDescent="0.3">
      <c r="A401" s="1">
        <v>45235</v>
      </c>
      <c r="B401" t="s">
        <v>9</v>
      </c>
      <c r="C401" t="s">
        <v>11</v>
      </c>
      <c r="D401" t="s">
        <v>14</v>
      </c>
      <c r="E401">
        <v>19</v>
      </c>
      <c r="F401">
        <v>70</v>
      </c>
      <c r="G401">
        <v>16.63</v>
      </c>
      <c r="H401">
        <v>315.97000000000003</v>
      </c>
    </row>
    <row r="402" spans="1:8" hidden="1" x14ac:dyDescent="0.3">
      <c r="A402" s="1">
        <v>45235</v>
      </c>
      <c r="B402" t="s">
        <v>9</v>
      </c>
      <c r="C402" t="s">
        <v>12</v>
      </c>
      <c r="D402" t="s">
        <v>15</v>
      </c>
      <c r="E402">
        <v>40</v>
      </c>
      <c r="F402">
        <v>51</v>
      </c>
      <c r="G402">
        <v>74.489999999999995</v>
      </c>
      <c r="H402">
        <v>2979.6</v>
      </c>
    </row>
    <row r="403" spans="1:8" hidden="1" x14ac:dyDescent="0.3">
      <c r="A403" s="1">
        <v>45235</v>
      </c>
      <c r="B403" t="s">
        <v>9</v>
      </c>
      <c r="C403" t="s">
        <v>13</v>
      </c>
      <c r="D403" t="s">
        <v>16</v>
      </c>
      <c r="E403">
        <v>19</v>
      </c>
      <c r="F403">
        <v>92</v>
      </c>
      <c r="G403">
        <v>19.11</v>
      </c>
      <c r="H403">
        <v>363.09</v>
      </c>
    </row>
    <row r="404" spans="1:8" hidden="1" x14ac:dyDescent="0.3">
      <c r="A404" s="1">
        <v>45235</v>
      </c>
      <c r="B404" t="s">
        <v>10</v>
      </c>
      <c r="C404" t="s">
        <v>11</v>
      </c>
      <c r="D404" t="s">
        <v>14</v>
      </c>
      <c r="E404">
        <v>34</v>
      </c>
      <c r="F404">
        <v>99</v>
      </c>
      <c r="G404">
        <v>34.64</v>
      </c>
      <c r="H404">
        <v>1177.76</v>
      </c>
    </row>
    <row r="405" spans="1:8" hidden="1" x14ac:dyDescent="0.3">
      <c r="A405" s="1">
        <v>45235</v>
      </c>
      <c r="B405" t="s">
        <v>10</v>
      </c>
      <c r="C405" t="s">
        <v>12</v>
      </c>
      <c r="D405" t="s">
        <v>15</v>
      </c>
      <c r="E405">
        <v>31</v>
      </c>
      <c r="F405">
        <v>24</v>
      </c>
      <c r="G405">
        <v>24.09</v>
      </c>
      <c r="H405">
        <v>746.79</v>
      </c>
    </row>
    <row r="406" spans="1:8" x14ac:dyDescent="0.3">
      <c r="A406" s="1">
        <v>45235</v>
      </c>
      <c r="B406" t="s">
        <v>10</v>
      </c>
      <c r="C406" t="s">
        <v>13</v>
      </c>
      <c r="D406" t="s">
        <v>16</v>
      </c>
      <c r="E406">
        <v>7</v>
      </c>
      <c r="F406">
        <v>48</v>
      </c>
      <c r="G406">
        <v>79.739999999999995</v>
      </c>
      <c r="H406">
        <v>558.17999999999995</v>
      </c>
    </row>
    <row r="407" spans="1:8" hidden="1" x14ac:dyDescent="0.3">
      <c r="A407" s="1">
        <v>45242</v>
      </c>
      <c r="B407" t="s">
        <v>8</v>
      </c>
      <c r="C407" t="s">
        <v>11</v>
      </c>
      <c r="D407" t="s">
        <v>14</v>
      </c>
      <c r="E407">
        <v>12</v>
      </c>
      <c r="F407">
        <v>22</v>
      </c>
      <c r="G407">
        <v>30.26</v>
      </c>
      <c r="H407">
        <v>363.12</v>
      </c>
    </row>
    <row r="408" spans="1:8" hidden="1" x14ac:dyDescent="0.3">
      <c r="A408" s="1">
        <v>45242</v>
      </c>
      <c r="B408" t="s">
        <v>8</v>
      </c>
      <c r="C408" t="s">
        <v>12</v>
      </c>
      <c r="D408" t="s">
        <v>15</v>
      </c>
      <c r="E408">
        <v>39</v>
      </c>
      <c r="F408">
        <v>27</v>
      </c>
      <c r="G408">
        <v>40.26</v>
      </c>
      <c r="H408">
        <v>1570.14</v>
      </c>
    </row>
    <row r="409" spans="1:8" hidden="1" x14ac:dyDescent="0.3">
      <c r="A409" s="1">
        <v>45242</v>
      </c>
      <c r="B409" t="s">
        <v>8</v>
      </c>
      <c r="C409" t="s">
        <v>13</v>
      </c>
      <c r="D409" t="s">
        <v>16</v>
      </c>
      <c r="E409">
        <v>28</v>
      </c>
      <c r="F409">
        <v>95</v>
      </c>
      <c r="G409">
        <v>76.709999999999994</v>
      </c>
      <c r="H409">
        <v>2147.88</v>
      </c>
    </row>
    <row r="410" spans="1:8" hidden="1" x14ac:dyDescent="0.3">
      <c r="A410" s="1">
        <v>45242</v>
      </c>
      <c r="B410" t="s">
        <v>9</v>
      </c>
      <c r="C410" t="s">
        <v>11</v>
      </c>
      <c r="D410" t="s">
        <v>14</v>
      </c>
      <c r="E410">
        <v>49</v>
      </c>
      <c r="F410">
        <v>79</v>
      </c>
      <c r="G410">
        <v>42.24</v>
      </c>
      <c r="H410">
        <v>2069.7600000000002</v>
      </c>
    </row>
    <row r="411" spans="1:8" hidden="1" x14ac:dyDescent="0.3">
      <c r="A411" s="1">
        <v>45242</v>
      </c>
      <c r="B411" t="s">
        <v>9</v>
      </c>
      <c r="C411" t="s">
        <v>12</v>
      </c>
      <c r="D411" t="s">
        <v>15</v>
      </c>
      <c r="E411">
        <v>14</v>
      </c>
      <c r="F411">
        <v>63</v>
      </c>
      <c r="G411">
        <v>57.57</v>
      </c>
      <c r="H411">
        <v>805.98</v>
      </c>
    </row>
    <row r="412" spans="1:8" hidden="1" x14ac:dyDescent="0.3">
      <c r="A412" s="1">
        <v>45242</v>
      </c>
      <c r="B412" t="s">
        <v>9</v>
      </c>
      <c r="C412" t="s">
        <v>13</v>
      </c>
      <c r="D412" t="s">
        <v>16</v>
      </c>
      <c r="E412">
        <v>36</v>
      </c>
      <c r="F412">
        <v>88</v>
      </c>
      <c r="G412">
        <v>41.53</v>
      </c>
      <c r="H412">
        <v>1495.08</v>
      </c>
    </row>
    <row r="413" spans="1:8" hidden="1" x14ac:dyDescent="0.3">
      <c r="A413" s="1">
        <v>45242</v>
      </c>
      <c r="B413" t="s">
        <v>10</v>
      </c>
      <c r="C413" t="s">
        <v>11</v>
      </c>
      <c r="D413" t="s">
        <v>14</v>
      </c>
      <c r="E413">
        <v>22</v>
      </c>
      <c r="F413">
        <v>14</v>
      </c>
      <c r="G413">
        <v>59.87</v>
      </c>
      <c r="H413">
        <v>1317.14</v>
      </c>
    </row>
    <row r="414" spans="1:8" hidden="1" x14ac:dyDescent="0.3">
      <c r="A414" s="1">
        <v>45242</v>
      </c>
      <c r="B414" t="s">
        <v>10</v>
      </c>
      <c r="C414" t="s">
        <v>12</v>
      </c>
      <c r="D414" t="s">
        <v>15</v>
      </c>
      <c r="E414">
        <v>18</v>
      </c>
      <c r="F414">
        <v>66</v>
      </c>
      <c r="G414">
        <v>43.91</v>
      </c>
      <c r="H414">
        <v>790.38</v>
      </c>
    </row>
    <row r="415" spans="1:8" x14ac:dyDescent="0.3">
      <c r="A415" s="1">
        <v>45242</v>
      </c>
      <c r="B415" t="s">
        <v>10</v>
      </c>
      <c r="C415" t="s">
        <v>13</v>
      </c>
      <c r="D415" t="s">
        <v>16</v>
      </c>
      <c r="E415">
        <v>20</v>
      </c>
      <c r="F415">
        <v>3</v>
      </c>
      <c r="G415">
        <v>21.46</v>
      </c>
      <c r="H415">
        <v>429.2</v>
      </c>
    </row>
    <row r="416" spans="1:8" hidden="1" x14ac:dyDescent="0.3">
      <c r="A416" s="1">
        <v>45249</v>
      </c>
      <c r="B416" t="s">
        <v>8</v>
      </c>
      <c r="C416" t="s">
        <v>11</v>
      </c>
      <c r="D416" t="s">
        <v>14</v>
      </c>
      <c r="E416">
        <v>48</v>
      </c>
      <c r="F416">
        <v>57</v>
      </c>
      <c r="G416">
        <v>50.39</v>
      </c>
      <c r="H416">
        <v>2418.7199999999998</v>
      </c>
    </row>
    <row r="417" spans="1:8" hidden="1" x14ac:dyDescent="0.3">
      <c r="A417" s="1">
        <v>45249</v>
      </c>
      <c r="B417" t="s">
        <v>8</v>
      </c>
      <c r="C417" t="s">
        <v>12</v>
      </c>
      <c r="D417" t="s">
        <v>15</v>
      </c>
      <c r="E417">
        <v>46</v>
      </c>
      <c r="F417">
        <v>55</v>
      </c>
      <c r="G417">
        <v>18.940000000000001</v>
      </c>
      <c r="H417">
        <v>871.24</v>
      </c>
    </row>
    <row r="418" spans="1:8" hidden="1" x14ac:dyDescent="0.3">
      <c r="A418" s="1">
        <v>45249</v>
      </c>
      <c r="B418" t="s">
        <v>8</v>
      </c>
      <c r="C418" t="s">
        <v>13</v>
      </c>
      <c r="D418" t="s">
        <v>16</v>
      </c>
      <c r="E418">
        <v>22</v>
      </c>
      <c r="F418">
        <v>34</v>
      </c>
      <c r="G418">
        <v>77.930000000000007</v>
      </c>
      <c r="H418">
        <v>1714.46</v>
      </c>
    </row>
    <row r="419" spans="1:8" hidden="1" x14ac:dyDescent="0.3">
      <c r="A419" s="1">
        <v>45249</v>
      </c>
      <c r="B419" t="s">
        <v>9</v>
      </c>
      <c r="C419" t="s">
        <v>11</v>
      </c>
      <c r="D419" t="s">
        <v>14</v>
      </c>
      <c r="E419">
        <v>34</v>
      </c>
      <c r="F419">
        <v>21</v>
      </c>
      <c r="G419">
        <v>58.08</v>
      </c>
      <c r="H419">
        <v>1974.72</v>
      </c>
    </row>
    <row r="420" spans="1:8" hidden="1" x14ac:dyDescent="0.3">
      <c r="A420" s="1">
        <v>45249</v>
      </c>
      <c r="B420" t="s">
        <v>9</v>
      </c>
      <c r="C420" t="s">
        <v>12</v>
      </c>
      <c r="D420" t="s">
        <v>15</v>
      </c>
      <c r="E420">
        <v>46</v>
      </c>
      <c r="F420">
        <v>5</v>
      </c>
      <c r="G420">
        <v>53.81</v>
      </c>
      <c r="H420">
        <v>2475.2600000000002</v>
      </c>
    </row>
    <row r="421" spans="1:8" hidden="1" x14ac:dyDescent="0.3">
      <c r="A421" s="1">
        <v>45249</v>
      </c>
      <c r="B421" t="s">
        <v>9</v>
      </c>
      <c r="C421" t="s">
        <v>13</v>
      </c>
      <c r="D421" t="s">
        <v>16</v>
      </c>
      <c r="E421">
        <v>6</v>
      </c>
      <c r="F421">
        <v>16</v>
      </c>
      <c r="G421">
        <v>66.14</v>
      </c>
      <c r="H421">
        <v>396.84</v>
      </c>
    </row>
    <row r="422" spans="1:8" hidden="1" x14ac:dyDescent="0.3">
      <c r="A422" s="1">
        <v>45249</v>
      </c>
      <c r="B422" t="s">
        <v>10</v>
      </c>
      <c r="C422" t="s">
        <v>11</v>
      </c>
      <c r="D422" t="s">
        <v>14</v>
      </c>
      <c r="E422">
        <v>20</v>
      </c>
      <c r="F422">
        <v>26</v>
      </c>
      <c r="G422">
        <v>66.150000000000006</v>
      </c>
      <c r="H422">
        <v>1323</v>
      </c>
    </row>
    <row r="423" spans="1:8" hidden="1" x14ac:dyDescent="0.3">
      <c r="A423" s="1">
        <v>45249</v>
      </c>
      <c r="B423" t="s">
        <v>10</v>
      </c>
      <c r="C423" t="s">
        <v>12</v>
      </c>
      <c r="D423" t="s">
        <v>15</v>
      </c>
      <c r="E423">
        <v>18</v>
      </c>
      <c r="F423">
        <v>18</v>
      </c>
      <c r="G423">
        <v>68.94</v>
      </c>
      <c r="H423">
        <v>1240.92</v>
      </c>
    </row>
    <row r="424" spans="1:8" x14ac:dyDescent="0.3">
      <c r="A424" s="1">
        <v>45249</v>
      </c>
      <c r="B424" t="s">
        <v>10</v>
      </c>
      <c r="C424" t="s">
        <v>13</v>
      </c>
      <c r="D424" t="s">
        <v>16</v>
      </c>
      <c r="E424">
        <v>40</v>
      </c>
      <c r="F424">
        <v>36</v>
      </c>
      <c r="G424">
        <v>53.11</v>
      </c>
      <c r="H424">
        <v>2124.4</v>
      </c>
    </row>
    <row r="425" spans="1:8" hidden="1" x14ac:dyDescent="0.3">
      <c r="A425" s="1">
        <v>45256</v>
      </c>
      <c r="B425" t="s">
        <v>8</v>
      </c>
      <c r="C425" t="s">
        <v>11</v>
      </c>
      <c r="D425" t="s">
        <v>14</v>
      </c>
      <c r="E425">
        <v>19</v>
      </c>
      <c r="F425">
        <v>52</v>
      </c>
      <c r="G425">
        <v>65.33</v>
      </c>
      <c r="H425">
        <v>1241.27</v>
      </c>
    </row>
    <row r="426" spans="1:8" hidden="1" x14ac:dyDescent="0.3">
      <c r="A426" s="1">
        <v>45256</v>
      </c>
      <c r="B426" t="s">
        <v>8</v>
      </c>
      <c r="C426" t="s">
        <v>12</v>
      </c>
      <c r="D426" t="s">
        <v>15</v>
      </c>
      <c r="E426">
        <v>43</v>
      </c>
      <c r="F426">
        <v>10</v>
      </c>
      <c r="G426">
        <v>33.020000000000003</v>
      </c>
      <c r="H426">
        <v>1419.86</v>
      </c>
    </row>
    <row r="427" spans="1:8" hidden="1" x14ac:dyDescent="0.3">
      <c r="A427" s="1">
        <v>45256</v>
      </c>
      <c r="B427" t="s">
        <v>8</v>
      </c>
      <c r="C427" t="s">
        <v>13</v>
      </c>
      <c r="D427" t="s">
        <v>16</v>
      </c>
      <c r="E427">
        <v>14</v>
      </c>
      <c r="F427">
        <v>26</v>
      </c>
      <c r="G427">
        <v>50.11</v>
      </c>
      <c r="H427">
        <v>701.54</v>
      </c>
    </row>
    <row r="428" spans="1:8" hidden="1" x14ac:dyDescent="0.3">
      <c r="A428" s="1">
        <v>45256</v>
      </c>
      <c r="B428" t="s">
        <v>9</v>
      </c>
      <c r="C428" t="s">
        <v>11</v>
      </c>
      <c r="D428" t="s">
        <v>14</v>
      </c>
      <c r="E428">
        <v>16</v>
      </c>
      <c r="F428">
        <v>24</v>
      </c>
      <c r="G428">
        <v>57.97</v>
      </c>
      <c r="H428">
        <v>927.52</v>
      </c>
    </row>
    <row r="429" spans="1:8" hidden="1" x14ac:dyDescent="0.3">
      <c r="A429" s="1">
        <v>45256</v>
      </c>
      <c r="B429" t="s">
        <v>9</v>
      </c>
      <c r="C429" t="s">
        <v>12</v>
      </c>
      <c r="D429" t="s">
        <v>15</v>
      </c>
      <c r="E429">
        <v>6</v>
      </c>
      <c r="F429">
        <v>26</v>
      </c>
      <c r="G429">
        <v>15.97</v>
      </c>
      <c r="H429">
        <v>95.82</v>
      </c>
    </row>
    <row r="430" spans="1:8" hidden="1" x14ac:dyDescent="0.3">
      <c r="A430" s="1">
        <v>45256</v>
      </c>
      <c r="B430" t="s">
        <v>9</v>
      </c>
      <c r="C430" t="s">
        <v>13</v>
      </c>
      <c r="D430" t="s">
        <v>16</v>
      </c>
      <c r="E430">
        <v>20</v>
      </c>
      <c r="F430">
        <v>85</v>
      </c>
      <c r="G430">
        <v>36.049999999999997</v>
      </c>
      <c r="H430">
        <v>721</v>
      </c>
    </row>
    <row r="431" spans="1:8" hidden="1" x14ac:dyDescent="0.3">
      <c r="A431" s="1">
        <v>45256</v>
      </c>
      <c r="B431" t="s">
        <v>10</v>
      </c>
      <c r="C431" t="s">
        <v>11</v>
      </c>
      <c r="D431" t="s">
        <v>14</v>
      </c>
      <c r="E431">
        <v>16</v>
      </c>
      <c r="F431">
        <v>43</v>
      </c>
      <c r="G431">
        <v>18.41</v>
      </c>
      <c r="H431">
        <v>294.56</v>
      </c>
    </row>
    <row r="432" spans="1:8" hidden="1" x14ac:dyDescent="0.3">
      <c r="A432" s="1">
        <v>45256</v>
      </c>
      <c r="B432" t="s">
        <v>10</v>
      </c>
      <c r="C432" t="s">
        <v>12</v>
      </c>
      <c r="D432" t="s">
        <v>15</v>
      </c>
      <c r="E432">
        <v>31</v>
      </c>
      <c r="F432">
        <v>77</v>
      </c>
      <c r="G432">
        <v>22.39</v>
      </c>
      <c r="H432">
        <v>694.09</v>
      </c>
    </row>
    <row r="433" spans="1:8" x14ac:dyDescent="0.3">
      <c r="A433" s="1">
        <v>45256</v>
      </c>
      <c r="B433" t="s">
        <v>10</v>
      </c>
      <c r="C433" t="s">
        <v>13</v>
      </c>
      <c r="D433" t="s">
        <v>16</v>
      </c>
      <c r="E433">
        <v>9</v>
      </c>
      <c r="F433">
        <v>70</v>
      </c>
      <c r="G433">
        <v>44.14</v>
      </c>
      <c r="H433">
        <v>397.26</v>
      </c>
    </row>
    <row r="434" spans="1:8" hidden="1" x14ac:dyDescent="0.3">
      <c r="A434" s="1">
        <v>45263</v>
      </c>
      <c r="B434" t="s">
        <v>8</v>
      </c>
      <c r="C434" t="s">
        <v>11</v>
      </c>
      <c r="D434" t="s">
        <v>14</v>
      </c>
      <c r="E434">
        <v>28</v>
      </c>
      <c r="F434">
        <v>75</v>
      </c>
      <c r="G434">
        <v>53.59</v>
      </c>
      <c r="H434">
        <v>1500.52</v>
      </c>
    </row>
    <row r="435" spans="1:8" hidden="1" x14ac:dyDescent="0.3">
      <c r="A435" s="1">
        <v>45263</v>
      </c>
      <c r="B435" t="s">
        <v>8</v>
      </c>
      <c r="C435" t="s">
        <v>12</v>
      </c>
      <c r="D435" t="s">
        <v>15</v>
      </c>
      <c r="E435">
        <v>33</v>
      </c>
      <c r="F435">
        <v>74</v>
      </c>
      <c r="G435">
        <v>29.4</v>
      </c>
      <c r="H435">
        <v>970.2</v>
      </c>
    </row>
    <row r="436" spans="1:8" hidden="1" x14ac:dyDescent="0.3">
      <c r="A436" s="1">
        <v>45263</v>
      </c>
      <c r="B436" t="s">
        <v>8</v>
      </c>
      <c r="C436" t="s">
        <v>13</v>
      </c>
      <c r="D436" t="s">
        <v>16</v>
      </c>
      <c r="E436">
        <v>44</v>
      </c>
      <c r="F436">
        <v>15</v>
      </c>
      <c r="G436">
        <v>62.27</v>
      </c>
      <c r="H436">
        <v>2739.88</v>
      </c>
    </row>
    <row r="437" spans="1:8" hidden="1" x14ac:dyDescent="0.3">
      <c r="A437" s="1">
        <v>45263</v>
      </c>
      <c r="B437" t="s">
        <v>9</v>
      </c>
      <c r="C437" t="s">
        <v>11</v>
      </c>
      <c r="D437" t="s">
        <v>14</v>
      </c>
      <c r="E437">
        <v>47</v>
      </c>
      <c r="F437">
        <v>76</v>
      </c>
      <c r="G437">
        <v>34.61</v>
      </c>
      <c r="H437">
        <v>1626.67</v>
      </c>
    </row>
    <row r="438" spans="1:8" hidden="1" x14ac:dyDescent="0.3">
      <c r="A438" s="1">
        <v>45263</v>
      </c>
      <c r="B438" t="s">
        <v>9</v>
      </c>
      <c r="C438" t="s">
        <v>12</v>
      </c>
      <c r="D438" t="s">
        <v>15</v>
      </c>
      <c r="E438">
        <v>46</v>
      </c>
      <c r="F438">
        <v>3</v>
      </c>
      <c r="G438">
        <v>18.95</v>
      </c>
      <c r="H438">
        <v>871.7</v>
      </c>
    </row>
    <row r="439" spans="1:8" hidden="1" x14ac:dyDescent="0.3">
      <c r="A439" s="1">
        <v>45263</v>
      </c>
      <c r="B439" t="s">
        <v>9</v>
      </c>
      <c r="C439" t="s">
        <v>13</v>
      </c>
      <c r="D439" t="s">
        <v>16</v>
      </c>
      <c r="E439">
        <v>35</v>
      </c>
      <c r="F439">
        <v>61</v>
      </c>
      <c r="G439">
        <v>42.71</v>
      </c>
      <c r="H439">
        <v>1494.85</v>
      </c>
    </row>
    <row r="440" spans="1:8" hidden="1" x14ac:dyDescent="0.3">
      <c r="A440" s="1">
        <v>45263</v>
      </c>
      <c r="B440" t="s">
        <v>10</v>
      </c>
      <c r="C440" t="s">
        <v>11</v>
      </c>
      <c r="D440" t="s">
        <v>14</v>
      </c>
      <c r="E440">
        <v>11</v>
      </c>
      <c r="F440">
        <v>72</v>
      </c>
      <c r="G440">
        <v>61.31</v>
      </c>
      <c r="H440">
        <v>674.41</v>
      </c>
    </row>
    <row r="441" spans="1:8" hidden="1" x14ac:dyDescent="0.3">
      <c r="A441" s="1">
        <v>45263</v>
      </c>
      <c r="B441" t="s">
        <v>10</v>
      </c>
      <c r="C441" t="s">
        <v>12</v>
      </c>
      <c r="D441" t="s">
        <v>15</v>
      </c>
      <c r="E441">
        <v>33</v>
      </c>
      <c r="F441">
        <v>19</v>
      </c>
      <c r="G441">
        <v>73.45</v>
      </c>
      <c r="H441">
        <v>2423.85</v>
      </c>
    </row>
    <row r="442" spans="1:8" x14ac:dyDescent="0.3">
      <c r="A442" s="1">
        <v>45263</v>
      </c>
      <c r="B442" t="s">
        <v>10</v>
      </c>
      <c r="C442" t="s">
        <v>13</v>
      </c>
      <c r="D442" t="s">
        <v>16</v>
      </c>
      <c r="E442">
        <v>25</v>
      </c>
      <c r="F442">
        <v>2</v>
      </c>
      <c r="G442">
        <v>24.64</v>
      </c>
      <c r="H442">
        <v>616</v>
      </c>
    </row>
    <row r="443" spans="1:8" hidden="1" x14ac:dyDescent="0.3">
      <c r="A443" s="1">
        <v>45270</v>
      </c>
      <c r="B443" t="s">
        <v>8</v>
      </c>
      <c r="C443" t="s">
        <v>11</v>
      </c>
      <c r="D443" t="s">
        <v>14</v>
      </c>
      <c r="E443">
        <v>13</v>
      </c>
      <c r="F443">
        <v>45</v>
      </c>
      <c r="G443">
        <v>55.58</v>
      </c>
      <c r="H443">
        <v>722.54</v>
      </c>
    </row>
    <row r="444" spans="1:8" hidden="1" x14ac:dyDescent="0.3">
      <c r="A444" s="1">
        <v>45270</v>
      </c>
      <c r="B444" t="s">
        <v>8</v>
      </c>
      <c r="C444" t="s">
        <v>12</v>
      </c>
      <c r="D444" t="s">
        <v>15</v>
      </c>
      <c r="E444">
        <v>42</v>
      </c>
      <c r="F444">
        <v>80</v>
      </c>
      <c r="G444">
        <v>61.29</v>
      </c>
      <c r="H444">
        <v>2574.1799999999998</v>
      </c>
    </row>
    <row r="445" spans="1:8" hidden="1" x14ac:dyDescent="0.3">
      <c r="A445" s="1">
        <v>45270</v>
      </c>
      <c r="B445" t="s">
        <v>8</v>
      </c>
      <c r="C445" t="s">
        <v>13</v>
      </c>
      <c r="D445" t="s">
        <v>16</v>
      </c>
      <c r="E445">
        <v>29</v>
      </c>
      <c r="F445">
        <v>86</v>
      </c>
      <c r="G445">
        <v>49.49</v>
      </c>
      <c r="H445">
        <v>1435.21</v>
      </c>
    </row>
    <row r="446" spans="1:8" hidden="1" x14ac:dyDescent="0.3">
      <c r="A446" s="1">
        <v>45270</v>
      </c>
      <c r="B446" t="s">
        <v>9</v>
      </c>
      <c r="C446" t="s">
        <v>11</v>
      </c>
      <c r="D446" t="s">
        <v>14</v>
      </c>
      <c r="E446">
        <v>34</v>
      </c>
      <c r="F446">
        <v>74</v>
      </c>
      <c r="G446">
        <v>54.35</v>
      </c>
      <c r="H446">
        <v>1847.9</v>
      </c>
    </row>
    <row r="447" spans="1:8" hidden="1" x14ac:dyDescent="0.3">
      <c r="A447" s="1">
        <v>45270</v>
      </c>
      <c r="B447" t="s">
        <v>9</v>
      </c>
      <c r="C447" t="s">
        <v>12</v>
      </c>
      <c r="D447" t="s">
        <v>15</v>
      </c>
      <c r="E447">
        <v>11</v>
      </c>
      <c r="F447">
        <v>99</v>
      </c>
      <c r="G447">
        <v>22.44</v>
      </c>
      <c r="H447">
        <v>246.84</v>
      </c>
    </row>
    <row r="448" spans="1:8" hidden="1" x14ac:dyDescent="0.3">
      <c r="A448" s="1">
        <v>45270</v>
      </c>
      <c r="B448" t="s">
        <v>9</v>
      </c>
      <c r="C448" t="s">
        <v>13</v>
      </c>
      <c r="D448" t="s">
        <v>16</v>
      </c>
      <c r="E448">
        <v>46</v>
      </c>
      <c r="F448">
        <v>93</v>
      </c>
      <c r="G448">
        <v>72.05</v>
      </c>
      <c r="H448">
        <v>3314.3</v>
      </c>
    </row>
    <row r="449" spans="1:8" hidden="1" x14ac:dyDescent="0.3">
      <c r="A449" s="1">
        <v>45270</v>
      </c>
      <c r="B449" t="s">
        <v>10</v>
      </c>
      <c r="C449" t="s">
        <v>11</v>
      </c>
      <c r="D449" t="s">
        <v>14</v>
      </c>
      <c r="E449">
        <v>40</v>
      </c>
      <c r="F449">
        <v>37</v>
      </c>
      <c r="G449">
        <v>42.95</v>
      </c>
      <c r="H449">
        <v>1718</v>
      </c>
    </row>
    <row r="450" spans="1:8" hidden="1" x14ac:dyDescent="0.3">
      <c r="A450" s="1">
        <v>45270</v>
      </c>
      <c r="B450" t="s">
        <v>10</v>
      </c>
      <c r="C450" t="s">
        <v>12</v>
      </c>
      <c r="D450" t="s">
        <v>15</v>
      </c>
      <c r="E450">
        <v>19</v>
      </c>
      <c r="F450">
        <v>62</v>
      </c>
      <c r="G450">
        <v>37.03</v>
      </c>
      <c r="H450">
        <v>703.57</v>
      </c>
    </row>
    <row r="451" spans="1:8" x14ac:dyDescent="0.3">
      <c r="A451" s="1">
        <v>45270</v>
      </c>
      <c r="B451" t="s">
        <v>10</v>
      </c>
      <c r="C451" t="s">
        <v>13</v>
      </c>
      <c r="D451" t="s">
        <v>16</v>
      </c>
      <c r="E451">
        <v>34</v>
      </c>
      <c r="F451">
        <v>61</v>
      </c>
      <c r="G451">
        <v>42.04</v>
      </c>
      <c r="H451">
        <v>1429.36</v>
      </c>
    </row>
    <row r="452" spans="1:8" hidden="1" x14ac:dyDescent="0.3">
      <c r="A452" s="1">
        <v>45277</v>
      </c>
      <c r="B452" t="s">
        <v>8</v>
      </c>
      <c r="C452" t="s">
        <v>11</v>
      </c>
      <c r="D452" t="s">
        <v>14</v>
      </c>
      <c r="E452">
        <v>11</v>
      </c>
      <c r="F452">
        <v>50</v>
      </c>
      <c r="G452">
        <v>42.74</v>
      </c>
      <c r="H452">
        <v>470.14</v>
      </c>
    </row>
    <row r="453" spans="1:8" hidden="1" x14ac:dyDescent="0.3">
      <c r="A453" s="1">
        <v>45277</v>
      </c>
      <c r="B453" t="s">
        <v>8</v>
      </c>
      <c r="C453" t="s">
        <v>12</v>
      </c>
      <c r="D453" t="s">
        <v>15</v>
      </c>
      <c r="E453">
        <v>47</v>
      </c>
      <c r="F453">
        <v>42</v>
      </c>
      <c r="G453">
        <v>39.33</v>
      </c>
      <c r="H453">
        <v>1848.51</v>
      </c>
    </row>
    <row r="454" spans="1:8" hidden="1" x14ac:dyDescent="0.3">
      <c r="A454" s="1">
        <v>45277</v>
      </c>
      <c r="B454" t="s">
        <v>8</v>
      </c>
      <c r="C454" t="s">
        <v>13</v>
      </c>
      <c r="D454" t="s">
        <v>16</v>
      </c>
      <c r="E454">
        <v>14</v>
      </c>
      <c r="F454">
        <v>97</v>
      </c>
      <c r="G454">
        <v>74.989999999999995</v>
      </c>
      <c r="H454">
        <v>1049.8599999999999</v>
      </c>
    </row>
    <row r="455" spans="1:8" hidden="1" x14ac:dyDescent="0.3">
      <c r="A455" s="1">
        <v>45277</v>
      </c>
      <c r="B455" t="s">
        <v>9</v>
      </c>
      <c r="C455" t="s">
        <v>11</v>
      </c>
      <c r="D455" t="s">
        <v>14</v>
      </c>
      <c r="E455">
        <v>9</v>
      </c>
      <c r="F455">
        <v>21</v>
      </c>
      <c r="G455">
        <v>69.069999999999993</v>
      </c>
      <c r="H455">
        <v>621.63</v>
      </c>
    </row>
    <row r="456" spans="1:8" hidden="1" x14ac:dyDescent="0.3">
      <c r="A456" s="1">
        <v>45277</v>
      </c>
      <c r="B456" t="s">
        <v>9</v>
      </c>
      <c r="C456" t="s">
        <v>12</v>
      </c>
      <c r="D456" t="s">
        <v>15</v>
      </c>
      <c r="E456">
        <v>10</v>
      </c>
      <c r="F456">
        <v>1</v>
      </c>
      <c r="G456">
        <v>21.28</v>
      </c>
      <c r="H456">
        <v>212.8</v>
      </c>
    </row>
    <row r="457" spans="1:8" hidden="1" x14ac:dyDescent="0.3">
      <c r="A457" s="1">
        <v>45277</v>
      </c>
      <c r="B457" t="s">
        <v>9</v>
      </c>
      <c r="C457" t="s">
        <v>13</v>
      </c>
      <c r="D457" t="s">
        <v>16</v>
      </c>
      <c r="E457">
        <v>28</v>
      </c>
      <c r="F457">
        <v>26</v>
      </c>
      <c r="G457">
        <v>51.16</v>
      </c>
      <c r="H457">
        <v>1432.48</v>
      </c>
    </row>
    <row r="458" spans="1:8" hidden="1" x14ac:dyDescent="0.3">
      <c r="A458" s="1">
        <v>45277</v>
      </c>
      <c r="B458" t="s">
        <v>10</v>
      </c>
      <c r="C458" t="s">
        <v>11</v>
      </c>
      <c r="D458" t="s">
        <v>14</v>
      </c>
      <c r="E458">
        <v>42</v>
      </c>
      <c r="F458">
        <v>81</v>
      </c>
      <c r="G458">
        <v>51.51</v>
      </c>
      <c r="H458">
        <v>2163.42</v>
      </c>
    </row>
    <row r="459" spans="1:8" hidden="1" x14ac:dyDescent="0.3">
      <c r="A459" s="1">
        <v>45277</v>
      </c>
      <c r="B459" t="s">
        <v>10</v>
      </c>
      <c r="C459" t="s">
        <v>12</v>
      </c>
      <c r="D459" t="s">
        <v>15</v>
      </c>
      <c r="E459">
        <v>47</v>
      </c>
      <c r="F459">
        <v>25</v>
      </c>
      <c r="G459">
        <v>41.7</v>
      </c>
      <c r="H459">
        <v>1959.9</v>
      </c>
    </row>
    <row r="460" spans="1:8" x14ac:dyDescent="0.3">
      <c r="A460" s="1">
        <v>45277</v>
      </c>
      <c r="B460" t="s">
        <v>10</v>
      </c>
      <c r="C460" t="s">
        <v>13</v>
      </c>
      <c r="D460" t="s">
        <v>16</v>
      </c>
      <c r="E460">
        <v>47</v>
      </c>
      <c r="F460">
        <v>64</v>
      </c>
      <c r="G460">
        <v>71.430000000000007</v>
      </c>
      <c r="H460">
        <v>3357.21</v>
      </c>
    </row>
    <row r="461" spans="1:8" hidden="1" x14ac:dyDescent="0.3">
      <c r="A461" s="1">
        <v>45284</v>
      </c>
      <c r="B461" t="s">
        <v>8</v>
      </c>
      <c r="C461" t="s">
        <v>11</v>
      </c>
      <c r="D461" t="s">
        <v>14</v>
      </c>
      <c r="E461">
        <v>8</v>
      </c>
      <c r="F461">
        <v>46</v>
      </c>
      <c r="G461">
        <v>54.03</v>
      </c>
      <c r="H461">
        <v>432.24</v>
      </c>
    </row>
    <row r="462" spans="1:8" hidden="1" x14ac:dyDescent="0.3">
      <c r="A462" s="1">
        <v>45284</v>
      </c>
      <c r="B462" t="s">
        <v>8</v>
      </c>
      <c r="C462" t="s">
        <v>12</v>
      </c>
      <c r="D462" t="s">
        <v>15</v>
      </c>
      <c r="E462">
        <v>27</v>
      </c>
      <c r="F462">
        <v>23</v>
      </c>
      <c r="G462">
        <v>52.56</v>
      </c>
      <c r="H462">
        <v>1419.12</v>
      </c>
    </row>
    <row r="463" spans="1:8" hidden="1" x14ac:dyDescent="0.3">
      <c r="A463" s="1">
        <v>45284</v>
      </c>
      <c r="B463" t="s">
        <v>8</v>
      </c>
      <c r="C463" t="s">
        <v>13</v>
      </c>
      <c r="D463" t="s">
        <v>16</v>
      </c>
      <c r="E463">
        <v>18</v>
      </c>
      <c r="F463">
        <v>29</v>
      </c>
      <c r="G463">
        <v>57.69</v>
      </c>
      <c r="H463">
        <v>1038.42</v>
      </c>
    </row>
    <row r="464" spans="1:8" hidden="1" x14ac:dyDescent="0.3">
      <c r="A464" s="1">
        <v>45284</v>
      </c>
      <c r="B464" t="s">
        <v>9</v>
      </c>
      <c r="C464" t="s">
        <v>11</v>
      </c>
      <c r="D464" t="s">
        <v>14</v>
      </c>
      <c r="E464">
        <v>19</v>
      </c>
      <c r="F464">
        <v>23</v>
      </c>
      <c r="G464">
        <v>37.76</v>
      </c>
      <c r="H464">
        <v>717.44</v>
      </c>
    </row>
    <row r="465" spans="1:8" hidden="1" x14ac:dyDescent="0.3">
      <c r="A465" s="1">
        <v>45284</v>
      </c>
      <c r="B465" t="s">
        <v>9</v>
      </c>
      <c r="C465" t="s">
        <v>12</v>
      </c>
      <c r="D465" t="s">
        <v>15</v>
      </c>
      <c r="E465">
        <v>40</v>
      </c>
      <c r="F465">
        <v>0</v>
      </c>
      <c r="G465">
        <v>22.47</v>
      </c>
      <c r="H465">
        <v>898.8</v>
      </c>
    </row>
    <row r="466" spans="1:8" hidden="1" x14ac:dyDescent="0.3">
      <c r="A466" s="1">
        <v>45284</v>
      </c>
      <c r="B466" t="s">
        <v>9</v>
      </c>
      <c r="C466" t="s">
        <v>13</v>
      </c>
      <c r="D466" t="s">
        <v>16</v>
      </c>
      <c r="E466">
        <v>22</v>
      </c>
      <c r="F466">
        <v>83</v>
      </c>
      <c r="G466">
        <v>29.7</v>
      </c>
      <c r="H466">
        <v>653.4</v>
      </c>
    </row>
    <row r="467" spans="1:8" hidden="1" x14ac:dyDescent="0.3">
      <c r="A467" s="1">
        <v>45284</v>
      </c>
      <c r="B467" t="s">
        <v>10</v>
      </c>
      <c r="C467" t="s">
        <v>11</v>
      </c>
      <c r="D467" t="s">
        <v>14</v>
      </c>
      <c r="E467">
        <v>32</v>
      </c>
      <c r="F467">
        <v>81</v>
      </c>
      <c r="G467">
        <v>78.349999999999994</v>
      </c>
      <c r="H467">
        <v>2507.1999999999998</v>
      </c>
    </row>
    <row r="468" spans="1:8" hidden="1" x14ac:dyDescent="0.3">
      <c r="A468" s="1">
        <v>45284</v>
      </c>
      <c r="B468" t="s">
        <v>10</v>
      </c>
      <c r="C468" t="s">
        <v>12</v>
      </c>
      <c r="D468" t="s">
        <v>15</v>
      </c>
      <c r="E468">
        <v>44</v>
      </c>
      <c r="F468">
        <v>88</v>
      </c>
      <c r="G468">
        <v>58.87</v>
      </c>
      <c r="H468">
        <v>2590.2800000000002</v>
      </c>
    </row>
    <row r="469" spans="1:8" x14ac:dyDescent="0.3">
      <c r="A469" s="1">
        <v>45284</v>
      </c>
      <c r="B469" t="s">
        <v>10</v>
      </c>
      <c r="C469" t="s">
        <v>13</v>
      </c>
      <c r="D469" t="s">
        <v>16</v>
      </c>
      <c r="E469">
        <v>40</v>
      </c>
      <c r="F469">
        <v>1</v>
      </c>
      <c r="G469">
        <v>54.58</v>
      </c>
      <c r="H469">
        <v>2183.1999999999998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2A99-A8DA-44F0-816E-5CF6F41D3A18}">
  <dimension ref="A3:AA18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6" bestFit="1" customWidth="1"/>
    <col min="3" max="3" width="15.88671875" bestFit="1" customWidth="1"/>
    <col min="4" max="4" width="16" bestFit="1" customWidth="1"/>
    <col min="5" max="5" width="15.88671875" bestFit="1" customWidth="1"/>
    <col min="6" max="6" width="16" bestFit="1" customWidth="1"/>
    <col min="7" max="7" width="15.88671875" bestFit="1" customWidth="1"/>
    <col min="8" max="8" width="16" bestFit="1" customWidth="1"/>
    <col min="9" max="9" width="15.88671875" bestFit="1" customWidth="1"/>
    <col min="10" max="10" width="16" bestFit="1" customWidth="1"/>
    <col min="11" max="11" width="15.88671875" bestFit="1" customWidth="1"/>
    <col min="12" max="12" width="16" bestFit="1" customWidth="1"/>
    <col min="13" max="13" width="15.88671875" bestFit="1" customWidth="1"/>
    <col min="14" max="14" width="16" bestFit="1" customWidth="1"/>
    <col min="15" max="15" width="15.88671875" bestFit="1" customWidth="1"/>
    <col min="16" max="16" width="16" bestFit="1" customWidth="1"/>
    <col min="17" max="17" width="15.88671875" bestFit="1" customWidth="1"/>
    <col min="18" max="18" width="16" bestFit="1" customWidth="1"/>
    <col min="19" max="19" width="15.88671875" bestFit="1" customWidth="1"/>
    <col min="20" max="20" width="16" bestFit="1" customWidth="1"/>
    <col min="21" max="21" width="15.88671875" bestFit="1" customWidth="1"/>
    <col min="22" max="22" width="16" bestFit="1" customWidth="1"/>
    <col min="23" max="23" width="15.88671875" bestFit="1" customWidth="1"/>
    <col min="24" max="24" width="16" bestFit="1" customWidth="1"/>
    <col min="25" max="25" width="15.88671875" bestFit="1" customWidth="1"/>
    <col min="26" max="26" width="20.77734375" bestFit="1" customWidth="1"/>
    <col min="27" max="27" width="20.6640625" bestFit="1" customWidth="1"/>
    <col min="28" max="29" width="8.77734375" bestFit="1" customWidth="1"/>
    <col min="30" max="32" width="9.77734375" bestFit="1" customWidth="1"/>
    <col min="33" max="33" width="8.77734375" bestFit="1" customWidth="1"/>
    <col min="34" max="36" width="9.77734375" bestFit="1" customWidth="1"/>
    <col min="37" max="37" width="8.77734375" bestFit="1" customWidth="1"/>
    <col min="38" max="42" width="9.77734375" bestFit="1" customWidth="1"/>
    <col min="43" max="45" width="10.77734375" bestFit="1" customWidth="1"/>
    <col min="46" max="46" width="9.77734375" bestFit="1" customWidth="1"/>
    <col min="47" max="49" width="10.77734375" bestFit="1" customWidth="1"/>
    <col min="50" max="50" width="9.77734375" bestFit="1" customWidth="1"/>
    <col min="51" max="54" width="10.77734375" bestFit="1" customWidth="1"/>
  </cols>
  <sheetData>
    <row r="3" spans="1:27" x14ac:dyDescent="0.3">
      <c r="B3" s="2" t="s">
        <v>19</v>
      </c>
    </row>
    <row r="4" spans="1:27" x14ac:dyDescent="0.3">
      <c r="B4" t="s">
        <v>20</v>
      </c>
      <c r="D4" t="s">
        <v>21</v>
      </c>
      <c r="F4" t="s">
        <v>22</v>
      </c>
      <c r="H4" t="s">
        <v>23</v>
      </c>
      <c r="J4" t="s">
        <v>24</v>
      </c>
      <c r="L4" t="s">
        <v>25</v>
      </c>
      <c r="N4" t="s">
        <v>26</v>
      </c>
      <c r="P4" t="s">
        <v>27</v>
      </c>
      <c r="R4" t="s">
        <v>28</v>
      </c>
      <c r="T4" t="s">
        <v>29</v>
      </c>
      <c r="V4" t="s">
        <v>30</v>
      </c>
      <c r="X4" t="s">
        <v>31</v>
      </c>
      <c r="Z4" t="s">
        <v>33</v>
      </c>
      <c r="AA4" t="s">
        <v>34</v>
      </c>
    </row>
    <row r="5" spans="1:27" x14ac:dyDescent="0.3">
      <c r="A5" s="2" t="s">
        <v>17</v>
      </c>
      <c r="B5" t="s">
        <v>32</v>
      </c>
      <c r="C5" t="s">
        <v>35</v>
      </c>
      <c r="D5" t="s">
        <v>32</v>
      </c>
      <c r="E5" t="s">
        <v>35</v>
      </c>
      <c r="F5" t="s">
        <v>32</v>
      </c>
      <c r="G5" t="s">
        <v>35</v>
      </c>
      <c r="H5" t="s">
        <v>32</v>
      </c>
      <c r="I5" t="s">
        <v>35</v>
      </c>
      <c r="J5" t="s">
        <v>32</v>
      </c>
      <c r="K5" t="s">
        <v>35</v>
      </c>
      <c r="L5" t="s">
        <v>32</v>
      </c>
      <c r="M5" t="s">
        <v>35</v>
      </c>
      <c r="N5" t="s">
        <v>32</v>
      </c>
      <c r="O5" t="s">
        <v>35</v>
      </c>
      <c r="P5" t="s">
        <v>32</v>
      </c>
      <c r="Q5" t="s">
        <v>35</v>
      </c>
      <c r="R5" t="s">
        <v>32</v>
      </c>
      <c r="S5" t="s">
        <v>35</v>
      </c>
      <c r="T5" t="s">
        <v>32</v>
      </c>
      <c r="U5" t="s">
        <v>35</v>
      </c>
      <c r="V5" t="s">
        <v>32</v>
      </c>
      <c r="W5" t="s">
        <v>35</v>
      </c>
      <c r="X5" t="s">
        <v>32</v>
      </c>
      <c r="Y5" t="s">
        <v>35</v>
      </c>
    </row>
    <row r="6" spans="1:27" x14ac:dyDescent="0.3">
      <c r="A6" s="3" t="s">
        <v>8</v>
      </c>
      <c r="B6">
        <v>281</v>
      </c>
      <c r="C6">
        <v>704</v>
      </c>
      <c r="D6">
        <v>264</v>
      </c>
      <c r="E6">
        <v>616</v>
      </c>
      <c r="F6">
        <v>412</v>
      </c>
      <c r="G6">
        <v>574</v>
      </c>
      <c r="H6">
        <v>392</v>
      </c>
      <c r="I6">
        <v>842</v>
      </c>
      <c r="J6">
        <v>313</v>
      </c>
      <c r="K6">
        <v>715</v>
      </c>
      <c r="L6">
        <v>385</v>
      </c>
      <c r="M6">
        <v>581</v>
      </c>
      <c r="N6">
        <v>457</v>
      </c>
      <c r="O6">
        <v>700</v>
      </c>
      <c r="P6">
        <v>332</v>
      </c>
      <c r="Q6">
        <v>780</v>
      </c>
      <c r="R6">
        <v>303</v>
      </c>
      <c r="S6">
        <v>594</v>
      </c>
      <c r="T6">
        <v>384</v>
      </c>
      <c r="U6">
        <v>863</v>
      </c>
      <c r="V6">
        <v>376</v>
      </c>
      <c r="W6">
        <v>546</v>
      </c>
      <c r="X6">
        <v>314</v>
      </c>
      <c r="Y6">
        <v>662</v>
      </c>
      <c r="Z6">
        <v>4213</v>
      </c>
      <c r="AA6">
        <v>8177</v>
      </c>
    </row>
    <row r="7" spans="1:27" x14ac:dyDescent="0.3">
      <c r="A7" s="4" t="s">
        <v>12</v>
      </c>
      <c r="B7">
        <v>92</v>
      </c>
      <c r="C7">
        <v>220</v>
      </c>
      <c r="D7">
        <v>53</v>
      </c>
      <c r="E7">
        <v>255</v>
      </c>
      <c r="F7">
        <v>158</v>
      </c>
      <c r="G7">
        <v>229</v>
      </c>
      <c r="H7">
        <v>128</v>
      </c>
      <c r="I7">
        <v>311</v>
      </c>
      <c r="J7">
        <v>113</v>
      </c>
      <c r="K7">
        <v>246</v>
      </c>
      <c r="L7">
        <v>113</v>
      </c>
      <c r="M7">
        <v>193</v>
      </c>
      <c r="N7">
        <v>114</v>
      </c>
      <c r="O7">
        <v>206</v>
      </c>
      <c r="P7">
        <v>134</v>
      </c>
      <c r="Q7">
        <v>281</v>
      </c>
      <c r="R7">
        <v>117</v>
      </c>
      <c r="S7">
        <v>191</v>
      </c>
      <c r="T7">
        <v>164</v>
      </c>
      <c r="U7">
        <v>389</v>
      </c>
      <c r="V7">
        <v>176</v>
      </c>
      <c r="W7">
        <v>135</v>
      </c>
      <c r="X7">
        <v>149</v>
      </c>
      <c r="Y7">
        <v>219</v>
      </c>
      <c r="Z7">
        <v>1511</v>
      </c>
      <c r="AA7">
        <v>2875</v>
      </c>
    </row>
    <row r="8" spans="1:27" x14ac:dyDescent="0.3">
      <c r="A8" s="4" t="s">
        <v>13</v>
      </c>
      <c r="B8">
        <v>81</v>
      </c>
      <c r="C8">
        <v>262</v>
      </c>
      <c r="D8">
        <v>131</v>
      </c>
      <c r="E8">
        <v>154</v>
      </c>
      <c r="F8">
        <v>143</v>
      </c>
      <c r="G8">
        <v>141</v>
      </c>
      <c r="H8">
        <v>117</v>
      </c>
      <c r="I8">
        <v>312</v>
      </c>
      <c r="J8">
        <v>114</v>
      </c>
      <c r="K8">
        <v>183</v>
      </c>
      <c r="L8">
        <v>149</v>
      </c>
      <c r="M8">
        <v>180</v>
      </c>
      <c r="N8">
        <v>129</v>
      </c>
      <c r="O8">
        <v>185</v>
      </c>
      <c r="P8">
        <v>109</v>
      </c>
      <c r="Q8">
        <v>273</v>
      </c>
      <c r="R8">
        <v>135</v>
      </c>
      <c r="S8">
        <v>211</v>
      </c>
      <c r="T8">
        <v>114</v>
      </c>
      <c r="U8">
        <v>180</v>
      </c>
      <c r="V8">
        <v>109</v>
      </c>
      <c r="W8">
        <v>212</v>
      </c>
      <c r="X8">
        <v>105</v>
      </c>
      <c r="Y8">
        <v>227</v>
      </c>
      <c r="Z8">
        <v>1436</v>
      </c>
      <c r="AA8">
        <v>2520</v>
      </c>
    </row>
    <row r="9" spans="1:27" x14ac:dyDescent="0.3">
      <c r="A9" s="4" t="s">
        <v>11</v>
      </c>
      <c r="B9">
        <v>108</v>
      </c>
      <c r="C9">
        <v>222</v>
      </c>
      <c r="D9">
        <v>80</v>
      </c>
      <c r="E9">
        <v>207</v>
      </c>
      <c r="F9">
        <v>111</v>
      </c>
      <c r="G9">
        <v>204</v>
      </c>
      <c r="H9">
        <v>147</v>
      </c>
      <c r="I9">
        <v>219</v>
      </c>
      <c r="J9">
        <v>86</v>
      </c>
      <c r="K9">
        <v>286</v>
      </c>
      <c r="L9">
        <v>123</v>
      </c>
      <c r="M9">
        <v>208</v>
      </c>
      <c r="N9">
        <v>214</v>
      </c>
      <c r="O9">
        <v>309</v>
      </c>
      <c r="P9">
        <v>89</v>
      </c>
      <c r="Q9">
        <v>226</v>
      </c>
      <c r="R9">
        <v>51</v>
      </c>
      <c r="S9">
        <v>192</v>
      </c>
      <c r="T9">
        <v>106</v>
      </c>
      <c r="U9">
        <v>294</v>
      </c>
      <c r="V9">
        <v>91</v>
      </c>
      <c r="W9">
        <v>199</v>
      </c>
      <c r="X9">
        <v>60</v>
      </c>
      <c r="Y9">
        <v>216</v>
      </c>
      <c r="Z9">
        <v>1266</v>
      </c>
      <c r="AA9">
        <v>2782</v>
      </c>
    </row>
    <row r="10" spans="1:27" x14ac:dyDescent="0.3">
      <c r="A10" s="3" t="s">
        <v>9</v>
      </c>
      <c r="B10">
        <v>405</v>
      </c>
      <c r="C10">
        <v>917</v>
      </c>
      <c r="D10">
        <v>358</v>
      </c>
      <c r="E10">
        <v>713</v>
      </c>
      <c r="F10">
        <v>256</v>
      </c>
      <c r="G10">
        <v>582</v>
      </c>
      <c r="H10">
        <v>395</v>
      </c>
      <c r="I10">
        <v>958</v>
      </c>
      <c r="J10">
        <v>352</v>
      </c>
      <c r="K10">
        <v>824</v>
      </c>
      <c r="L10">
        <v>281</v>
      </c>
      <c r="M10">
        <v>674</v>
      </c>
      <c r="N10">
        <v>499</v>
      </c>
      <c r="O10">
        <v>750</v>
      </c>
      <c r="P10">
        <v>281</v>
      </c>
      <c r="Q10">
        <v>735</v>
      </c>
      <c r="R10">
        <v>337</v>
      </c>
      <c r="S10">
        <v>649</v>
      </c>
      <c r="T10">
        <v>537</v>
      </c>
      <c r="U10">
        <v>705</v>
      </c>
      <c r="V10">
        <v>305</v>
      </c>
      <c r="W10">
        <v>706</v>
      </c>
      <c r="X10">
        <v>347</v>
      </c>
      <c r="Y10">
        <v>691</v>
      </c>
      <c r="Z10">
        <v>4353</v>
      </c>
      <c r="AA10">
        <v>8904</v>
      </c>
    </row>
    <row r="11" spans="1:27" x14ac:dyDescent="0.3">
      <c r="A11" s="4" t="s">
        <v>12</v>
      </c>
      <c r="B11">
        <v>111</v>
      </c>
      <c r="C11">
        <v>188</v>
      </c>
      <c r="D11">
        <v>110</v>
      </c>
      <c r="E11">
        <v>211</v>
      </c>
      <c r="F11">
        <v>58</v>
      </c>
      <c r="G11">
        <v>220</v>
      </c>
      <c r="H11">
        <v>151</v>
      </c>
      <c r="I11">
        <v>327</v>
      </c>
      <c r="J11">
        <v>137</v>
      </c>
      <c r="K11">
        <v>240</v>
      </c>
      <c r="L11">
        <v>94</v>
      </c>
      <c r="M11">
        <v>204</v>
      </c>
      <c r="N11">
        <v>225</v>
      </c>
      <c r="O11">
        <v>277</v>
      </c>
      <c r="P11">
        <v>112</v>
      </c>
      <c r="Q11">
        <v>247</v>
      </c>
      <c r="R11">
        <v>114</v>
      </c>
      <c r="S11">
        <v>224</v>
      </c>
      <c r="T11">
        <v>180</v>
      </c>
      <c r="U11">
        <v>207</v>
      </c>
      <c r="V11">
        <v>106</v>
      </c>
      <c r="W11">
        <v>231</v>
      </c>
      <c r="X11">
        <v>107</v>
      </c>
      <c r="Y11">
        <v>234</v>
      </c>
      <c r="Z11">
        <v>1505</v>
      </c>
      <c r="AA11">
        <v>2810</v>
      </c>
    </row>
    <row r="12" spans="1:27" x14ac:dyDescent="0.3">
      <c r="A12" s="4" t="s">
        <v>13</v>
      </c>
      <c r="B12">
        <v>166</v>
      </c>
      <c r="C12">
        <v>418</v>
      </c>
      <c r="D12">
        <v>72</v>
      </c>
      <c r="E12">
        <v>262</v>
      </c>
      <c r="F12">
        <v>118</v>
      </c>
      <c r="G12">
        <v>216</v>
      </c>
      <c r="H12">
        <v>104</v>
      </c>
      <c r="I12">
        <v>242</v>
      </c>
      <c r="J12">
        <v>95</v>
      </c>
      <c r="K12">
        <v>262</v>
      </c>
      <c r="L12">
        <v>96</v>
      </c>
      <c r="M12">
        <v>329</v>
      </c>
      <c r="N12">
        <v>129</v>
      </c>
      <c r="O12">
        <v>199</v>
      </c>
      <c r="P12">
        <v>91</v>
      </c>
      <c r="Q12">
        <v>283</v>
      </c>
      <c r="R12">
        <v>76</v>
      </c>
      <c r="S12">
        <v>218</v>
      </c>
      <c r="T12">
        <v>188</v>
      </c>
      <c r="U12">
        <v>203</v>
      </c>
      <c r="V12">
        <v>81</v>
      </c>
      <c r="W12">
        <v>281</v>
      </c>
      <c r="X12">
        <v>131</v>
      </c>
      <c r="Y12">
        <v>263</v>
      </c>
      <c r="Z12">
        <v>1347</v>
      </c>
      <c r="AA12">
        <v>3176</v>
      </c>
    </row>
    <row r="13" spans="1:27" x14ac:dyDescent="0.3">
      <c r="A13" s="4" t="s">
        <v>11</v>
      </c>
      <c r="B13">
        <v>128</v>
      </c>
      <c r="C13">
        <v>311</v>
      </c>
      <c r="D13">
        <v>176</v>
      </c>
      <c r="E13">
        <v>240</v>
      </c>
      <c r="F13">
        <v>80</v>
      </c>
      <c r="G13">
        <v>146</v>
      </c>
      <c r="H13">
        <v>140</v>
      </c>
      <c r="I13">
        <v>389</v>
      </c>
      <c r="J13">
        <v>120</v>
      </c>
      <c r="K13">
        <v>322</v>
      </c>
      <c r="L13">
        <v>91</v>
      </c>
      <c r="M13">
        <v>141</v>
      </c>
      <c r="N13">
        <v>145</v>
      </c>
      <c r="O13">
        <v>274</v>
      </c>
      <c r="P13">
        <v>78</v>
      </c>
      <c r="Q13">
        <v>205</v>
      </c>
      <c r="R13">
        <v>147</v>
      </c>
      <c r="S13">
        <v>207</v>
      </c>
      <c r="T13">
        <v>169</v>
      </c>
      <c r="U13">
        <v>295</v>
      </c>
      <c r="V13">
        <v>118</v>
      </c>
      <c r="W13">
        <v>194</v>
      </c>
      <c r="X13">
        <v>109</v>
      </c>
      <c r="Y13">
        <v>194</v>
      </c>
      <c r="Z13">
        <v>1501</v>
      </c>
      <c r="AA13">
        <v>2918</v>
      </c>
    </row>
    <row r="14" spans="1:27" x14ac:dyDescent="0.3">
      <c r="A14" s="3" t="s">
        <v>10</v>
      </c>
      <c r="B14">
        <v>486</v>
      </c>
      <c r="C14">
        <v>972</v>
      </c>
      <c r="D14">
        <v>386</v>
      </c>
      <c r="E14">
        <v>576</v>
      </c>
      <c r="F14">
        <v>285</v>
      </c>
      <c r="G14">
        <v>695</v>
      </c>
      <c r="H14">
        <v>427</v>
      </c>
      <c r="I14">
        <v>818</v>
      </c>
      <c r="J14">
        <v>369</v>
      </c>
      <c r="K14">
        <v>850</v>
      </c>
      <c r="L14">
        <v>223</v>
      </c>
      <c r="M14">
        <v>768</v>
      </c>
      <c r="N14">
        <v>454</v>
      </c>
      <c r="O14">
        <v>913</v>
      </c>
      <c r="P14">
        <v>403</v>
      </c>
      <c r="Q14">
        <v>717</v>
      </c>
      <c r="R14">
        <v>356</v>
      </c>
      <c r="S14">
        <v>779</v>
      </c>
      <c r="T14">
        <v>395</v>
      </c>
      <c r="U14">
        <v>844</v>
      </c>
      <c r="V14">
        <v>266</v>
      </c>
      <c r="W14">
        <v>577</v>
      </c>
      <c r="X14">
        <v>414</v>
      </c>
      <c r="Y14">
        <v>690</v>
      </c>
      <c r="Z14">
        <v>4464</v>
      </c>
      <c r="AA14">
        <v>9199</v>
      </c>
    </row>
    <row r="15" spans="1:27" x14ac:dyDescent="0.3">
      <c r="A15" s="4" t="s">
        <v>12</v>
      </c>
      <c r="B15">
        <v>166</v>
      </c>
      <c r="C15">
        <v>373</v>
      </c>
      <c r="D15">
        <v>99</v>
      </c>
      <c r="E15">
        <v>209</v>
      </c>
      <c r="F15">
        <v>69</v>
      </c>
      <c r="G15">
        <v>215</v>
      </c>
      <c r="H15">
        <v>98</v>
      </c>
      <c r="I15">
        <v>253</v>
      </c>
      <c r="J15">
        <v>141</v>
      </c>
      <c r="K15">
        <v>326</v>
      </c>
      <c r="L15">
        <v>80</v>
      </c>
      <c r="M15">
        <v>275</v>
      </c>
      <c r="N15">
        <v>144</v>
      </c>
      <c r="O15">
        <v>267</v>
      </c>
      <c r="P15">
        <v>129</v>
      </c>
      <c r="Q15">
        <v>186</v>
      </c>
      <c r="R15">
        <v>94</v>
      </c>
      <c r="S15">
        <v>292</v>
      </c>
      <c r="T15">
        <v>125</v>
      </c>
      <c r="U15">
        <v>296</v>
      </c>
      <c r="V15">
        <v>98</v>
      </c>
      <c r="W15">
        <v>185</v>
      </c>
      <c r="X15">
        <v>143</v>
      </c>
      <c r="Y15">
        <v>194</v>
      </c>
      <c r="Z15">
        <v>1386</v>
      </c>
      <c r="AA15">
        <v>3071</v>
      </c>
    </row>
    <row r="16" spans="1:27" x14ac:dyDescent="0.3">
      <c r="A16" s="4" t="s">
        <v>13</v>
      </c>
      <c r="B16">
        <v>147</v>
      </c>
      <c r="C16">
        <v>415</v>
      </c>
      <c r="D16">
        <v>121</v>
      </c>
      <c r="E16">
        <v>217</v>
      </c>
      <c r="F16">
        <v>91</v>
      </c>
      <c r="G16">
        <v>235</v>
      </c>
      <c r="H16">
        <v>131</v>
      </c>
      <c r="I16">
        <v>311</v>
      </c>
      <c r="J16">
        <v>135</v>
      </c>
      <c r="K16">
        <v>273</v>
      </c>
      <c r="L16">
        <v>80</v>
      </c>
      <c r="M16">
        <v>313</v>
      </c>
      <c r="N16">
        <v>185</v>
      </c>
      <c r="O16">
        <v>302</v>
      </c>
      <c r="P16">
        <v>119</v>
      </c>
      <c r="Q16">
        <v>292</v>
      </c>
      <c r="R16">
        <v>150</v>
      </c>
      <c r="S16">
        <v>266</v>
      </c>
      <c r="T16">
        <v>101</v>
      </c>
      <c r="U16">
        <v>235</v>
      </c>
      <c r="V16">
        <v>76</v>
      </c>
      <c r="W16">
        <v>210</v>
      </c>
      <c r="X16">
        <v>146</v>
      </c>
      <c r="Y16">
        <v>225</v>
      </c>
      <c r="Z16">
        <v>1482</v>
      </c>
      <c r="AA16">
        <v>3294</v>
      </c>
    </row>
    <row r="17" spans="1:27" x14ac:dyDescent="0.3">
      <c r="A17" s="4" t="s">
        <v>11</v>
      </c>
      <c r="B17">
        <v>173</v>
      </c>
      <c r="C17">
        <v>184</v>
      </c>
      <c r="D17">
        <v>166</v>
      </c>
      <c r="E17">
        <v>150</v>
      </c>
      <c r="F17">
        <v>125</v>
      </c>
      <c r="G17">
        <v>245</v>
      </c>
      <c r="H17">
        <v>198</v>
      </c>
      <c r="I17">
        <v>254</v>
      </c>
      <c r="J17">
        <v>93</v>
      </c>
      <c r="K17">
        <v>251</v>
      </c>
      <c r="L17">
        <v>63</v>
      </c>
      <c r="M17">
        <v>180</v>
      </c>
      <c r="N17">
        <v>125</v>
      </c>
      <c r="O17">
        <v>344</v>
      </c>
      <c r="P17">
        <v>155</v>
      </c>
      <c r="Q17">
        <v>239</v>
      </c>
      <c r="R17">
        <v>112</v>
      </c>
      <c r="S17">
        <v>221</v>
      </c>
      <c r="T17">
        <v>169</v>
      </c>
      <c r="U17">
        <v>313</v>
      </c>
      <c r="V17">
        <v>92</v>
      </c>
      <c r="W17">
        <v>182</v>
      </c>
      <c r="X17">
        <v>125</v>
      </c>
      <c r="Y17">
        <v>271</v>
      </c>
      <c r="Z17">
        <v>1596</v>
      </c>
      <c r="AA17">
        <v>2834</v>
      </c>
    </row>
    <row r="18" spans="1:27" x14ac:dyDescent="0.3">
      <c r="A18" s="3" t="s">
        <v>18</v>
      </c>
      <c r="B18">
        <v>1172</v>
      </c>
      <c r="C18">
        <v>2593</v>
      </c>
      <c r="D18">
        <v>1008</v>
      </c>
      <c r="E18">
        <v>1905</v>
      </c>
      <c r="F18">
        <v>953</v>
      </c>
      <c r="G18">
        <v>1851</v>
      </c>
      <c r="H18">
        <v>1214</v>
      </c>
      <c r="I18">
        <v>2618</v>
      </c>
      <c r="J18">
        <v>1034</v>
      </c>
      <c r="K18">
        <v>2389</v>
      </c>
      <c r="L18">
        <v>889</v>
      </c>
      <c r="M18">
        <v>2023</v>
      </c>
      <c r="N18">
        <v>1410</v>
      </c>
      <c r="O18">
        <v>2363</v>
      </c>
      <c r="P18">
        <v>1016</v>
      </c>
      <c r="Q18">
        <v>2232</v>
      </c>
      <c r="R18">
        <v>996</v>
      </c>
      <c r="S18">
        <v>2022</v>
      </c>
      <c r="T18">
        <v>1316</v>
      </c>
      <c r="U18">
        <v>2412</v>
      </c>
      <c r="V18">
        <v>947</v>
      </c>
      <c r="W18">
        <v>1829</v>
      </c>
      <c r="X18">
        <v>1075</v>
      </c>
      <c r="Y18">
        <v>2043</v>
      </c>
      <c r="Z18">
        <v>13030</v>
      </c>
      <c r="AA18">
        <v>26280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3DBB-077F-482E-A01F-D27F2E710DB7}">
  <dimension ref="A1:O53"/>
  <sheetViews>
    <sheetView zoomScale="55" zoomScaleNormal="55" workbookViewId="0">
      <selection activeCell="R12" sqref="R12"/>
    </sheetView>
  </sheetViews>
  <sheetFormatPr defaultRowHeight="14.4" x14ac:dyDescent="0.3"/>
  <cols>
    <col min="1" max="1" width="20.5546875" style="5" bestFit="1" customWidth="1"/>
    <col min="2" max="2" width="11.44140625" style="6" bestFit="1" customWidth="1"/>
    <col min="3" max="3" width="9.44140625" style="56" bestFit="1" customWidth="1"/>
    <col min="4" max="4" width="8.21875" style="6" bestFit="1" customWidth="1"/>
    <col min="5" max="5" width="21.77734375" style="6" bestFit="1" customWidth="1"/>
    <col min="6" max="6" width="8.5546875" style="6" bestFit="1" customWidth="1"/>
    <col min="7" max="7" width="13" style="6" bestFit="1" customWidth="1"/>
    <col min="8" max="8" width="13.21875" style="6" bestFit="1" customWidth="1"/>
    <col min="9" max="9" width="7.5546875" style="6" bestFit="1" customWidth="1"/>
    <col min="10" max="10" width="11.6640625" style="6" bestFit="1" customWidth="1"/>
    <col min="11" max="12" width="8.88671875" style="6"/>
    <col min="13" max="13" width="11.44140625" style="6" bestFit="1" customWidth="1"/>
    <col min="14" max="14" width="17.44140625" style="5" bestFit="1" customWidth="1"/>
    <col min="15" max="15" width="7.21875" style="6" bestFit="1" customWidth="1"/>
  </cols>
  <sheetData>
    <row r="1" spans="1:15" ht="15" thickBot="1" x14ac:dyDescent="0.35">
      <c r="A1" s="45" t="s">
        <v>37</v>
      </c>
      <c r="B1" s="46" t="s">
        <v>36</v>
      </c>
      <c r="C1" s="47" t="s">
        <v>0</v>
      </c>
      <c r="D1" s="43" t="s">
        <v>1</v>
      </c>
      <c r="E1" s="43" t="s">
        <v>2</v>
      </c>
      <c r="F1" s="43" t="s">
        <v>3</v>
      </c>
      <c r="G1" s="43" t="s">
        <v>4</v>
      </c>
      <c r="H1" s="43" t="s">
        <v>5</v>
      </c>
      <c r="I1" s="43" t="s">
        <v>6</v>
      </c>
      <c r="J1" s="44" t="s">
        <v>7</v>
      </c>
      <c r="M1" s="40" t="s">
        <v>36</v>
      </c>
      <c r="N1" s="41" t="s">
        <v>37</v>
      </c>
      <c r="O1" s="42" t="s">
        <v>38</v>
      </c>
    </row>
    <row r="2" spans="1:15" x14ac:dyDescent="0.3">
      <c r="A2" s="48">
        <f>DATE(2023,1,1) + 7*(ROW()-2)</f>
        <v>44927</v>
      </c>
      <c r="B2" s="49" t="str">
        <f>TEXT(C2, "yyyy") &amp; "-W" &amp; TEXT(WEEKNUM(C2, 2), "00")</f>
        <v>2023-W01</v>
      </c>
      <c r="C2" s="50" cm="1">
        <f t="array" ref="C2:J53">_xlfn._xlws.FILTER(Sales_Data!A:H, (Sales_Data!B:B="Store A")*(Sales_Data!C:C="T-Shirts"))</f>
        <v>44927</v>
      </c>
      <c r="D2" s="49" t="str">
        <v>Store A</v>
      </c>
      <c r="E2" s="49" t="str">
        <v>T-Shirts</v>
      </c>
      <c r="F2" s="49" t="str">
        <v>TSH001</v>
      </c>
      <c r="G2" s="49">
        <v>500</v>
      </c>
      <c r="H2" s="49">
        <v>1</v>
      </c>
      <c r="I2" s="49">
        <v>16.63</v>
      </c>
      <c r="J2" s="37">
        <v>748.35</v>
      </c>
      <c r="M2" s="51" t="str" cm="1">
        <f t="array" ref="M2:M53">_xlfn.UNIQUE(B2:B53)</f>
        <v>2023-W01</v>
      </c>
      <c r="N2" s="36" cm="1">
        <f t="array" ref="N2:N53">_xlfn.UNIQUE(A2:A53)</f>
        <v>44927</v>
      </c>
      <c r="O2" s="37">
        <v>35</v>
      </c>
    </row>
    <row r="3" spans="1:15" x14ac:dyDescent="0.3">
      <c r="A3" s="48">
        <f t="shared" ref="A3:A53" si="0">DATE(2023,1,1) + 7*(ROW()-2)</f>
        <v>44934</v>
      </c>
      <c r="B3" s="49" t="str">
        <f t="shared" ref="B3:B53" si="1">TEXT(C3, "yyyy") &amp; "-W" &amp; TEXT(WEEKNUM(C3, 2), "00")</f>
        <v>2023-W02</v>
      </c>
      <c r="C3" s="50">
        <v>44934</v>
      </c>
      <c r="D3" s="49" t="str">
        <v>Store A</v>
      </c>
      <c r="E3" s="49" t="str">
        <v>T-Shirts</v>
      </c>
      <c r="F3" s="49" t="str">
        <v>TSH001</v>
      </c>
      <c r="G3" s="49">
        <v>5</v>
      </c>
      <c r="H3" s="49">
        <v>5</v>
      </c>
      <c r="I3" s="49">
        <v>60.38</v>
      </c>
      <c r="J3" s="37">
        <v>301.89999999999998</v>
      </c>
      <c r="M3" s="51" t="str">
        <v>2023-W02</v>
      </c>
      <c r="N3" s="36">
        <v>44934</v>
      </c>
      <c r="O3" s="37" t="s">
        <v>54</v>
      </c>
    </row>
    <row r="4" spans="1:15" x14ac:dyDescent="0.3">
      <c r="A4" s="48">
        <f t="shared" si="0"/>
        <v>44941</v>
      </c>
      <c r="B4" s="49" t="str">
        <f t="shared" si="1"/>
        <v>2023-W03</v>
      </c>
      <c r="C4" s="50">
        <v>44941</v>
      </c>
      <c r="D4" s="49" t="str">
        <v>Store A</v>
      </c>
      <c r="E4" s="49" t="str">
        <v>T-Shirts</v>
      </c>
      <c r="F4" s="49" t="str">
        <v>TSH001</v>
      </c>
      <c r="G4" s="49">
        <v>9</v>
      </c>
      <c r="H4" s="49">
        <v>3</v>
      </c>
      <c r="I4" s="49">
        <v>57.98</v>
      </c>
      <c r="J4" s="37">
        <v>521.82000000000005</v>
      </c>
      <c r="M4" s="51" t="str">
        <v>2023-W03</v>
      </c>
      <c r="N4" s="36">
        <v>44941</v>
      </c>
      <c r="O4" s="37">
        <f t="shared" ref="O4:O32" si="2">SUMIFS(G:G, B:B, M4)</f>
        <v>9</v>
      </c>
    </row>
    <row r="5" spans="1:15" x14ac:dyDescent="0.3">
      <c r="A5" s="48">
        <f t="shared" si="0"/>
        <v>44948</v>
      </c>
      <c r="B5" s="49" t="str">
        <f t="shared" si="1"/>
        <v>2023-W04</v>
      </c>
      <c r="C5" s="50">
        <v>44948</v>
      </c>
      <c r="D5" s="49" t="str">
        <v>Store A</v>
      </c>
      <c r="E5" s="49" t="str">
        <v>T-Shirts</v>
      </c>
      <c r="F5" s="49" t="str">
        <v>TSH001</v>
      </c>
      <c r="G5" s="49">
        <v>19</v>
      </c>
      <c r="H5" s="49">
        <v>5</v>
      </c>
      <c r="I5" s="49">
        <v>36.08</v>
      </c>
      <c r="J5" s="37">
        <v>685.52</v>
      </c>
      <c r="M5" s="51" t="str">
        <v>2023-W04</v>
      </c>
      <c r="N5" s="36">
        <v>44948</v>
      </c>
      <c r="O5" s="37">
        <f t="shared" si="2"/>
        <v>19</v>
      </c>
    </row>
    <row r="6" spans="1:15" x14ac:dyDescent="0.3">
      <c r="A6" s="48">
        <f t="shared" si="0"/>
        <v>44955</v>
      </c>
      <c r="B6" s="49" t="str">
        <f t="shared" si="1"/>
        <v>2023-W05</v>
      </c>
      <c r="C6" s="50">
        <v>44955</v>
      </c>
      <c r="D6" s="49" t="str">
        <v>Store A</v>
      </c>
      <c r="E6" s="49" t="str">
        <v>T-Shirts</v>
      </c>
      <c r="F6" s="49" t="str">
        <v>TSH001</v>
      </c>
      <c r="G6" s="49">
        <v>30</v>
      </c>
      <c r="H6" s="49">
        <v>10</v>
      </c>
      <c r="I6" s="49">
        <v>29.26</v>
      </c>
      <c r="J6" s="37">
        <v>877.8</v>
      </c>
      <c r="M6" s="51" t="str">
        <v>2023-W05</v>
      </c>
      <c r="N6" s="36">
        <v>44955</v>
      </c>
      <c r="O6" s="37">
        <f t="shared" si="2"/>
        <v>30</v>
      </c>
    </row>
    <row r="7" spans="1:15" x14ac:dyDescent="0.3">
      <c r="A7" s="48">
        <f t="shared" si="0"/>
        <v>44962</v>
      </c>
      <c r="B7" s="49" t="str">
        <f t="shared" si="1"/>
        <v>2023-W06</v>
      </c>
      <c r="C7" s="50">
        <v>44962</v>
      </c>
      <c r="D7" s="49" t="str">
        <v>Store A</v>
      </c>
      <c r="E7" s="49" t="str">
        <v>T-Shirts</v>
      </c>
      <c r="F7" s="49" t="str">
        <v>TSH001</v>
      </c>
      <c r="G7" s="49">
        <v>23</v>
      </c>
      <c r="H7" s="49">
        <v>2</v>
      </c>
      <c r="I7" s="49">
        <v>25.28</v>
      </c>
      <c r="J7" s="37">
        <v>581.44000000000005</v>
      </c>
      <c r="M7" s="51" t="str">
        <v>2023-W06</v>
      </c>
      <c r="N7" s="36">
        <v>44962</v>
      </c>
      <c r="O7" s="37">
        <f t="shared" si="2"/>
        <v>23</v>
      </c>
    </row>
    <row r="8" spans="1:15" x14ac:dyDescent="0.3">
      <c r="A8" s="48">
        <f t="shared" si="0"/>
        <v>44969</v>
      </c>
      <c r="B8" s="49" t="str">
        <f t="shared" si="1"/>
        <v>2023-W07</v>
      </c>
      <c r="C8" s="50">
        <v>44969</v>
      </c>
      <c r="D8" s="49" t="str">
        <v>Store A</v>
      </c>
      <c r="E8" s="49" t="str">
        <v>T-Shirts</v>
      </c>
      <c r="F8" s="49" t="str">
        <v>TSH001</v>
      </c>
      <c r="G8" s="49">
        <v>20</v>
      </c>
      <c r="H8" s="49">
        <v>3</v>
      </c>
      <c r="I8" s="49">
        <v>76.55</v>
      </c>
      <c r="J8" s="37">
        <v>1531</v>
      </c>
      <c r="M8" s="51" t="str">
        <v>2023-W07</v>
      </c>
      <c r="N8" s="36">
        <v>44969</v>
      </c>
      <c r="O8" s="37">
        <f t="shared" si="2"/>
        <v>20</v>
      </c>
    </row>
    <row r="9" spans="1:15" x14ac:dyDescent="0.3">
      <c r="A9" s="48">
        <f t="shared" si="0"/>
        <v>44976</v>
      </c>
      <c r="B9" s="49" t="str">
        <f t="shared" si="1"/>
        <v>2023-W08</v>
      </c>
      <c r="C9" s="50">
        <v>44976</v>
      </c>
      <c r="D9" s="49" t="str">
        <v>Store A</v>
      </c>
      <c r="E9" s="49" t="str">
        <v>T-Shirts</v>
      </c>
      <c r="F9" s="49" t="str">
        <v>TSH001</v>
      </c>
      <c r="G9" s="49">
        <v>20</v>
      </c>
      <c r="H9" s="49">
        <v>38</v>
      </c>
      <c r="I9" s="49">
        <v>19.16</v>
      </c>
      <c r="J9" s="37">
        <v>383.2</v>
      </c>
      <c r="M9" s="51" t="str">
        <v>2023-W08</v>
      </c>
      <c r="N9" s="36">
        <v>44976</v>
      </c>
      <c r="O9" s="37">
        <f t="shared" si="2"/>
        <v>20</v>
      </c>
    </row>
    <row r="10" spans="1:15" x14ac:dyDescent="0.3">
      <c r="A10" s="48">
        <f t="shared" si="0"/>
        <v>44983</v>
      </c>
      <c r="B10" s="49" t="str">
        <f t="shared" si="1"/>
        <v>2023-W09</v>
      </c>
      <c r="C10" s="50">
        <v>44983</v>
      </c>
      <c r="D10" s="49" t="str">
        <v>Store A</v>
      </c>
      <c r="E10" s="49" t="str">
        <v>T-Shirts</v>
      </c>
      <c r="F10" s="49" t="str">
        <v>TSH001</v>
      </c>
      <c r="G10" s="49">
        <v>17</v>
      </c>
      <c r="H10" s="49">
        <v>22</v>
      </c>
      <c r="I10" s="49">
        <v>21.3</v>
      </c>
      <c r="J10" s="37">
        <v>362.1</v>
      </c>
      <c r="M10" s="51" t="str">
        <v>2023-W09</v>
      </c>
      <c r="N10" s="36">
        <v>44983</v>
      </c>
      <c r="O10" s="37">
        <f t="shared" si="2"/>
        <v>17</v>
      </c>
    </row>
    <row r="11" spans="1:15" x14ac:dyDescent="0.3">
      <c r="A11" s="48">
        <f t="shared" si="0"/>
        <v>44990</v>
      </c>
      <c r="B11" s="49" t="str">
        <f t="shared" si="1"/>
        <v>2023-W10</v>
      </c>
      <c r="C11" s="50">
        <v>44990</v>
      </c>
      <c r="D11" s="49" t="str">
        <v>Store A</v>
      </c>
      <c r="E11" s="49" t="str">
        <v>T-Shirts</v>
      </c>
      <c r="F11" s="49" t="str">
        <v>TSH001</v>
      </c>
      <c r="G11" s="49">
        <v>39</v>
      </c>
      <c r="H11" s="49">
        <v>11</v>
      </c>
      <c r="I11" s="49">
        <v>77.98</v>
      </c>
      <c r="J11" s="37">
        <v>3041.22</v>
      </c>
      <c r="M11" s="51" t="str">
        <v>2023-W10</v>
      </c>
      <c r="N11" s="36">
        <v>44990</v>
      </c>
      <c r="O11" s="37">
        <f t="shared" si="2"/>
        <v>39</v>
      </c>
    </row>
    <row r="12" spans="1:15" x14ac:dyDescent="0.3">
      <c r="A12" s="48">
        <f t="shared" si="0"/>
        <v>44997</v>
      </c>
      <c r="B12" s="49" t="str">
        <f t="shared" si="1"/>
        <v>2023-W11</v>
      </c>
      <c r="C12" s="50">
        <v>44997</v>
      </c>
      <c r="D12" s="49" t="str">
        <v>Store A</v>
      </c>
      <c r="E12" s="49" t="str">
        <v>T-Shirts</v>
      </c>
      <c r="F12" s="49" t="str">
        <v>TSH001</v>
      </c>
      <c r="G12" s="49">
        <v>8</v>
      </c>
      <c r="H12" s="49">
        <v>3</v>
      </c>
      <c r="I12" s="49">
        <v>18.72</v>
      </c>
      <c r="J12" s="37">
        <v>149.76</v>
      </c>
      <c r="M12" s="51" t="str">
        <v>2023-W11</v>
      </c>
      <c r="N12" s="36">
        <v>44997</v>
      </c>
      <c r="O12" s="37">
        <v>20</v>
      </c>
    </row>
    <row r="13" spans="1:15" x14ac:dyDescent="0.3">
      <c r="A13" s="48">
        <f t="shared" si="0"/>
        <v>45004</v>
      </c>
      <c r="B13" s="49" t="str">
        <f t="shared" si="1"/>
        <v>2023-W12</v>
      </c>
      <c r="C13" s="50">
        <v>45004</v>
      </c>
      <c r="D13" s="49" t="str">
        <v>Store A</v>
      </c>
      <c r="E13" s="49" t="str">
        <v>T-Shirts</v>
      </c>
      <c r="F13" s="49" t="str">
        <v>TSH001</v>
      </c>
      <c r="G13" s="49">
        <v>25</v>
      </c>
      <c r="H13" s="49">
        <v>6</v>
      </c>
      <c r="I13" s="49">
        <v>28.28</v>
      </c>
      <c r="J13" s="37">
        <v>707</v>
      </c>
      <c r="M13" s="51" t="str">
        <v>2023-W12</v>
      </c>
      <c r="N13" s="36">
        <v>45004</v>
      </c>
      <c r="O13" s="37">
        <f t="shared" si="2"/>
        <v>25</v>
      </c>
    </row>
    <row r="14" spans="1:15" x14ac:dyDescent="0.3">
      <c r="A14" s="48">
        <f t="shared" si="0"/>
        <v>45011</v>
      </c>
      <c r="B14" s="49" t="str">
        <f t="shared" si="1"/>
        <v>2023-W13</v>
      </c>
      <c r="C14" s="50">
        <v>45011</v>
      </c>
      <c r="D14" s="49" t="str">
        <v>Store A</v>
      </c>
      <c r="E14" s="49" t="str">
        <v>T-Shirts</v>
      </c>
      <c r="F14" s="49" t="str">
        <v>TSH001</v>
      </c>
      <c r="G14" s="49">
        <v>39</v>
      </c>
      <c r="H14" s="49">
        <v>6</v>
      </c>
      <c r="I14" s="49">
        <v>34.659999999999997</v>
      </c>
      <c r="J14" s="37">
        <v>1351.74</v>
      </c>
      <c r="M14" s="51" t="str">
        <v>2023-W13</v>
      </c>
      <c r="N14" s="36">
        <v>45011</v>
      </c>
      <c r="O14" s="37">
        <f t="shared" si="2"/>
        <v>39</v>
      </c>
    </row>
    <row r="15" spans="1:15" x14ac:dyDescent="0.3">
      <c r="A15" s="48">
        <f t="shared" si="0"/>
        <v>45018</v>
      </c>
      <c r="B15" s="49" t="str">
        <f t="shared" si="1"/>
        <v>2023-W14</v>
      </c>
      <c r="C15" s="50">
        <v>45018</v>
      </c>
      <c r="D15" s="49" t="str">
        <v>Store A</v>
      </c>
      <c r="E15" s="49" t="str">
        <v>T-Shirts</v>
      </c>
      <c r="F15" s="49" t="str">
        <v>TSH001</v>
      </c>
      <c r="G15" s="49">
        <v>22</v>
      </c>
      <c r="H15" s="49">
        <v>15</v>
      </c>
      <c r="I15" s="49">
        <v>15.23</v>
      </c>
      <c r="J15" s="37">
        <v>335.06</v>
      </c>
      <c r="M15" s="51" t="str">
        <v>2023-W14</v>
      </c>
      <c r="N15" s="36">
        <v>45018</v>
      </c>
      <c r="O15" s="37">
        <f t="shared" si="2"/>
        <v>22</v>
      </c>
    </row>
    <row r="16" spans="1:15" x14ac:dyDescent="0.3">
      <c r="A16" s="48">
        <f t="shared" si="0"/>
        <v>45025</v>
      </c>
      <c r="B16" s="49" t="str">
        <f t="shared" si="1"/>
        <v>2023-W15</v>
      </c>
      <c r="C16" s="50">
        <v>45025</v>
      </c>
      <c r="D16" s="49" t="str">
        <v>Store A</v>
      </c>
      <c r="E16" s="49" t="str">
        <v>T-Shirts</v>
      </c>
      <c r="F16" s="49" t="str">
        <v>TSH001</v>
      </c>
      <c r="G16" s="49">
        <v>20</v>
      </c>
      <c r="H16" s="49">
        <v>10</v>
      </c>
      <c r="I16" s="49">
        <v>21.68</v>
      </c>
      <c r="J16" s="37">
        <v>433.6</v>
      </c>
      <c r="M16" s="51" t="str">
        <v>2023-W15</v>
      </c>
      <c r="N16" s="36">
        <v>45025</v>
      </c>
      <c r="O16" s="37">
        <f t="shared" si="2"/>
        <v>20</v>
      </c>
    </row>
    <row r="17" spans="1:15" x14ac:dyDescent="0.3">
      <c r="A17" s="48">
        <f t="shared" si="0"/>
        <v>45032</v>
      </c>
      <c r="B17" s="49" t="str">
        <f t="shared" si="1"/>
        <v>2023-W16</v>
      </c>
      <c r="C17" s="50">
        <v>45032</v>
      </c>
      <c r="D17" s="49" t="str">
        <v>Store A</v>
      </c>
      <c r="E17" s="49" t="str">
        <v>T-Shirts</v>
      </c>
      <c r="F17" s="49" t="str">
        <v>TSH001</v>
      </c>
      <c r="G17" s="49">
        <v>19</v>
      </c>
      <c r="H17" s="49">
        <v>38</v>
      </c>
      <c r="I17" s="49">
        <v>16.54</v>
      </c>
      <c r="J17" s="37">
        <v>314.26</v>
      </c>
      <c r="M17" s="51" t="str">
        <v>2023-W16</v>
      </c>
      <c r="N17" s="36">
        <v>45032</v>
      </c>
      <c r="O17" s="37">
        <f t="shared" si="2"/>
        <v>19</v>
      </c>
    </row>
    <row r="18" spans="1:15" x14ac:dyDescent="0.3">
      <c r="A18" s="48">
        <f t="shared" si="0"/>
        <v>45039</v>
      </c>
      <c r="B18" s="49" t="str">
        <f t="shared" si="1"/>
        <v>2023-W17</v>
      </c>
      <c r="C18" s="50">
        <v>45039</v>
      </c>
      <c r="D18" s="49" t="str">
        <v>Store A</v>
      </c>
      <c r="E18" s="49" t="str">
        <v>T-Shirts</v>
      </c>
      <c r="F18" s="49" t="str">
        <v>TSH001</v>
      </c>
      <c r="G18" s="49">
        <v>37</v>
      </c>
      <c r="H18" s="49">
        <v>24</v>
      </c>
      <c r="I18" s="49">
        <v>40.04</v>
      </c>
      <c r="J18" s="37">
        <v>1481.48</v>
      </c>
      <c r="M18" s="51" t="str">
        <v>2023-W17</v>
      </c>
      <c r="N18" s="36">
        <v>45039</v>
      </c>
      <c r="O18" s="37">
        <f t="shared" si="2"/>
        <v>37</v>
      </c>
    </row>
    <row r="19" spans="1:15" x14ac:dyDescent="0.3">
      <c r="A19" s="48">
        <f t="shared" si="0"/>
        <v>45046</v>
      </c>
      <c r="B19" s="49" t="str">
        <f t="shared" si="1"/>
        <v>2023-W18</v>
      </c>
      <c r="C19" s="50">
        <v>45046</v>
      </c>
      <c r="D19" s="49" t="str">
        <v>Store A</v>
      </c>
      <c r="E19" s="49" t="str">
        <v>T-Shirts</v>
      </c>
      <c r="F19" s="49" t="str">
        <v>TSH001</v>
      </c>
      <c r="G19" s="49">
        <v>49</v>
      </c>
      <c r="H19" s="49">
        <v>47</v>
      </c>
      <c r="I19" s="49">
        <v>51.04</v>
      </c>
      <c r="J19" s="37">
        <v>2500.96</v>
      </c>
      <c r="M19" s="51" t="str">
        <v>2023-W18</v>
      </c>
      <c r="N19" s="36">
        <v>45046</v>
      </c>
      <c r="O19" s="37">
        <f t="shared" si="2"/>
        <v>49</v>
      </c>
    </row>
    <row r="20" spans="1:15" x14ac:dyDescent="0.3">
      <c r="A20" s="48">
        <f t="shared" si="0"/>
        <v>45053</v>
      </c>
      <c r="B20" s="49" t="str">
        <f t="shared" si="1"/>
        <v>2023-W19</v>
      </c>
      <c r="C20" s="50">
        <v>45053</v>
      </c>
      <c r="D20" s="49" t="str">
        <v>Store A</v>
      </c>
      <c r="E20" s="49" t="str">
        <v>T-Shirts</v>
      </c>
      <c r="F20" s="49" t="str">
        <v>TSH001</v>
      </c>
      <c r="G20" s="49">
        <v>15</v>
      </c>
      <c r="H20" s="49">
        <v>12</v>
      </c>
      <c r="I20" s="49">
        <v>20.51</v>
      </c>
      <c r="J20" s="37">
        <v>307.64999999999998</v>
      </c>
      <c r="M20" s="51" t="str">
        <v>2023-W19</v>
      </c>
      <c r="N20" s="36">
        <v>45053</v>
      </c>
      <c r="O20" s="37">
        <v>38</v>
      </c>
    </row>
    <row r="21" spans="1:15" x14ac:dyDescent="0.3">
      <c r="A21" s="48">
        <f t="shared" si="0"/>
        <v>45060</v>
      </c>
      <c r="B21" s="49" t="str">
        <f t="shared" si="1"/>
        <v>2023-W20</v>
      </c>
      <c r="C21" s="50">
        <v>45060</v>
      </c>
      <c r="D21" s="49" t="str">
        <v>Store A</v>
      </c>
      <c r="E21" s="49" t="str">
        <v>T-Shirts</v>
      </c>
      <c r="F21" s="49" t="str">
        <v>TSH001</v>
      </c>
      <c r="G21" s="49">
        <v>20</v>
      </c>
      <c r="H21" s="49">
        <v>28</v>
      </c>
      <c r="I21" s="49">
        <v>57.64</v>
      </c>
      <c r="J21" s="37">
        <v>1152.8</v>
      </c>
      <c r="M21" s="51" t="str">
        <v>2023-W20</v>
      </c>
      <c r="N21" s="36">
        <v>45060</v>
      </c>
      <c r="O21" s="37">
        <v>28</v>
      </c>
    </row>
    <row r="22" spans="1:15" x14ac:dyDescent="0.3">
      <c r="A22" s="48">
        <f t="shared" si="0"/>
        <v>45067</v>
      </c>
      <c r="B22" s="49" t="str">
        <f t="shared" si="1"/>
        <v>2023-W21</v>
      </c>
      <c r="C22" s="50">
        <v>45067</v>
      </c>
      <c r="D22" s="49" t="str">
        <v>Store A</v>
      </c>
      <c r="E22" s="49" t="str">
        <v>T-Shirts</v>
      </c>
      <c r="F22" s="49" t="str">
        <v>TSH001</v>
      </c>
      <c r="G22" s="49">
        <v>37</v>
      </c>
      <c r="H22" s="49">
        <v>9</v>
      </c>
      <c r="I22" s="49">
        <v>68.989999999999995</v>
      </c>
      <c r="J22" s="37">
        <v>2552.63</v>
      </c>
      <c r="M22" s="51" t="str">
        <v>2023-W21</v>
      </c>
      <c r="N22" s="36">
        <v>45067</v>
      </c>
      <c r="O22" s="37">
        <v>29</v>
      </c>
    </row>
    <row r="23" spans="1:15" x14ac:dyDescent="0.3">
      <c r="A23" s="48">
        <f t="shared" si="0"/>
        <v>45074</v>
      </c>
      <c r="B23" s="49" t="str">
        <f t="shared" si="1"/>
        <v>2023-W22</v>
      </c>
      <c r="C23" s="50">
        <v>45074</v>
      </c>
      <c r="D23" s="49" t="str">
        <v>Store A</v>
      </c>
      <c r="E23" s="49" t="str">
        <v>T-Shirts</v>
      </c>
      <c r="F23" s="49" t="str">
        <v>TSH001</v>
      </c>
      <c r="G23" s="49">
        <v>14</v>
      </c>
      <c r="H23" s="49">
        <v>50</v>
      </c>
      <c r="I23" s="49">
        <v>28.91</v>
      </c>
      <c r="J23" s="37">
        <v>404.74</v>
      </c>
      <c r="M23" s="51" t="str">
        <v>2023-W22</v>
      </c>
      <c r="N23" s="36">
        <v>45074</v>
      </c>
      <c r="O23" s="37">
        <f t="shared" si="2"/>
        <v>14</v>
      </c>
    </row>
    <row r="24" spans="1:15" x14ac:dyDescent="0.3">
      <c r="A24" s="48">
        <f t="shared" si="0"/>
        <v>45081</v>
      </c>
      <c r="B24" s="49" t="str">
        <f t="shared" si="1"/>
        <v>2023-W23</v>
      </c>
      <c r="C24" s="50">
        <v>45081</v>
      </c>
      <c r="D24" s="49" t="str">
        <v>Store A</v>
      </c>
      <c r="E24" s="49" t="str">
        <v>T-Shirts</v>
      </c>
      <c r="F24" s="49" t="str">
        <v>TSH001</v>
      </c>
      <c r="G24" s="49">
        <v>36</v>
      </c>
      <c r="H24" s="49">
        <v>12</v>
      </c>
      <c r="I24" s="49">
        <v>32.74</v>
      </c>
      <c r="J24" s="37">
        <v>1178.6400000000001</v>
      </c>
      <c r="M24" s="51" t="str">
        <v>2023-W23</v>
      </c>
      <c r="N24" s="36">
        <v>45081</v>
      </c>
      <c r="O24" s="37">
        <f t="shared" si="2"/>
        <v>36</v>
      </c>
    </row>
    <row r="25" spans="1:15" x14ac:dyDescent="0.3">
      <c r="A25" s="48">
        <f t="shared" si="0"/>
        <v>45088</v>
      </c>
      <c r="B25" s="49" t="str">
        <f t="shared" si="1"/>
        <v>2023-W24</v>
      </c>
      <c r="C25" s="50">
        <v>45088</v>
      </c>
      <c r="D25" s="49" t="str">
        <v>Store A</v>
      </c>
      <c r="E25" s="49" t="str">
        <v>T-Shirts</v>
      </c>
      <c r="F25" s="49" t="str">
        <v>TSH001</v>
      </c>
      <c r="G25" s="49">
        <v>34</v>
      </c>
      <c r="H25" s="49">
        <v>6</v>
      </c>
      <c r="I25" s="49">
        <v>36.94</v>
      </c>
      <c r="J25" s="37">
        <v>1255.96</v>
      </c>
      <c r="M25" s="51" t="str">
        <v>2023-W24</v>
      </c>
      <c r="N25" s="36">
        <v>45088</v>
      </c>
      <c r="O25" s="37">
        <f t="shared" si="2"/>
        <v>34</v>
      </c>
    </row>
    <row r="26" spans="1:15" x14ac:dyDescent="0.3">
      <c r="A26" s="48">
        <f t="shared" si="0"/>
        <v>45095</v>
      </c>
      <c r="B26" s="49" t="str">
        <f t="shared" si="1"/>
        <v>2023-W25</v>
      </c>
      <c r="C26" s="50">
        <v>45095</v>
      </c>
      <c r="D26" s="49" t="str">
        <v>Store A</v>
      </c>
      <c r="E26" s="49" t="str">
        <v>T-Shirts</v>
      </c>
      <c r="F26" s="49" t="str">
        <v>TSH001</v>
      </c>
      <c r="G26" s="49">
        <v>41</v>
      </c>
      <c r="H26" s="49">
        <v>12</v>
      </c>
      <c r="I26" s="49">
        <v>45.23</v>
      </c>
      <c r="J26" s="37">
        <v>1854.43</v>
      </c>
      <c r="M26" s="51" t="str">
        <v>2023-W25</v>
      </c>
      <c r="N26" s="36">
        <v>45095</v>
      </c>
      <c r="O26" s="37">
        <f t="shared" si="2"/>
        <v>41</v>
      </c>
    </row>
    <row r="27" spans="1:15" x14ac:dyDescent="0.3">
      <c r="A27" s="48">
        <f t="shared" si="0"/>
        <v>45102</v>
      </c>
      <c r="B27" s="49" t="str">
        <f t="shared" si="1"/>
        <v>2023-W26</v>
      </c>
      <c r="C27" s="50">
        <v>45102</v>
      </c>
      <c r="D27" s="49" t="str">
        <v>Store A</v>
      </c>
      <c r="E27" s="49" t="str">
        <v>T-Shirts</v>
      </c>
      <c r="F27" s="49" t="str">
        <v>TSH001</v>
      </c>
      <c r="G27" s="49">
        <v>12</v>
      </c>
      <c r="H27" s="49">
        <v>30</v>
      </c>
      <c r="I27" s="49">
        <v>65.87</v>
      </c>
      <c r="J27" s="37">
        <v>790.44</v>
      </c>
      <c r="M27" s="51" t="str">
        <v>2023-W26</v>
      </c>
      <c r="N27" s="36">
        <v>45102</v>
      </c>
      <c r="O27" s="37">
        <v>21</v>
      </c>
    </row>
    <row r="28" spans="1:15" x14ac:dyDescent="0.3">
      <c r="A28" s="48">
        <f t="shared" si="0"/>
        <v>45109</v>
      </c>
      <c r="B28" s="49" t="str">
        <f t="shared" si="1"/>
        <v>2023-W27</v>
      </c>
      <c r="C28" s="50">
        <v>45109</v>
      </c>
      <c r="D28" s="49" t="str">
        <v>Store A</v>
      </c>
      <c r="E28" s="49" t="str">
        <v>T-Shirts</v>
      </c>
      <c r="F28" s="49" t="str">
        <v>TSH001</v>
      </c>
      <c r="G28" s="49">
        <v>39</v>
      </c>
      <c r="H28" s="49">
        <v>71</v>
      </c>
      <c r="I28" s="49">
        <v>45.22</v>
      </c>
      <c r="J28" s="37">
        <v>1763.58</v>
      </c>
      <c r="M28" s="51" t="str">
        <v>2023-W27</v>
      </c>
      <c r="N28" s="36">
        <v>45109</v>
      </c>
      <c r="O28" s="37">
        <f t="shared" si="2"/>
        <v>39</v>
      </c>
    </row>
    <row r="29" spans="1:15" x14ac:dyDescent="0.3">
      <c r="A29" s="48">
        <f t="shared" si="0"/>
        <v>45116</v>
      </c>
      <c r="B29" s="49" t="str">
        <f t="shared" si="1"/>
        <v>2023-W28</v>
      </c>
      <c r="C29" s="50">
        <v>45116</v>
      </c>
      <c r="D29" s="49" t="str">
        <v>Store A</v>
      </c>
      <c r="E29" s="49" t="str">
        <v>T-Shirts</v>
      </c>
      <c r="F29" s="49" t="str">
        <v>TSH001</v>
      </c>
      <c r="G29" s="49">
        <v>40</v>
      </c>
      <c r="H29" s="49">
        <v>11</v>
      </c>
      <c r="I29" s="49">
        <v>48.58</v>
      </c>
      <c r="J29" s="37">
        <v>1943.2</v>
      </c>
      <c r="M29" s="51" t="str">
        <v>2023-W28</v>
      </c>
      <c r="N29" s="36">
        <v>45116</v>
      </c>
      <c r="O29" s="37">
        <f t="shared" si="2"/>
        <v>40</v>
      </c>
    </row>
    <row r="30" spans="1:15" x14ac:dyDescent="0.3">
      <c r="A30" s="48">
        <f t="shared" si="0"/>
        <v>45123</v>
      </c>
      <c r="B30" s="49" t="str">
        <f t="shared" si="1"/>
        <v>2023-W29</v>
      </c>
      <c r="C30" s="50">
        <v>45123</v>
      </c>
      <c r="D30" s="49" t="str">
        <v>Store A</v>
      </c>
      <c r="E30" s="49" t="str">
        <v>T-Shirts</v>
      </c>
      <c r="F30" s="49" t="str">
        <v>TSH001</v>
      </c>
      <c r="G30" s="49">
        <v>40</v>
      </c>
      <c r="H30" s="49">
        <v>52</v>
      </c>
      <c r="I30" s="49">
        <v>37.869999999999997</v>
      </c>
      <c r="J30" s="37">
        <v>1514.8</v>
      </c>
      <c r="M30" s="51" t="str">
        <v>2023-W29</v>
      </c>
      <c r="N30" s="36">
        <v>45123</v>
      </c>
      <c r="O30" s="37">
        <f t="shared" si="2"/>
        <v>40</v>
      </c>
    </row>
    <row r="31" spans="1:15" x14ac:dyDescent="0.3">
      <c r="A31" s="48">
        <f t="shared" si="0"/>
        <v>45130</v>
      </c>
      <c r="B31" s="49" t="str">
        <f t="shared" si="1"/>
        <v>2023-W30</v>
      </c>
      <c r="C31" s="50">
        <v>45130</v>
      </c>
      <c r="D31" s="49" t="str">
        <v>Store A</v>
      </c>
      <c r="E31" s="49" t="str">
        <v>T-Shirts</v>
      </c>
      <c r="F31" s="49" t="str">
        <v>TSH001</v>
      </c>
      <c r="G31" s="49">
        <v>50</v>
      </c>
      <c r="H31" s="49">
        <v>78</v>
      </c>
      <c r="I31" s="49">
        <v>23.23</v>
      </c>
      <c r="J31" s="37">
        <v>1161.5</v>
      </c>
      <c r="M31" s="51" t="str">
        <v>2023-W30</v>
      </c>
      <c r="N31" s="36">
        <v>45130</v>
      </c>
      <c r="O31" s="37">
        <f t="shared" si="2"/>
        <v>50</v>
      </c>
    </row>
    <row r="32" spans="1:15" x14ac:dyDescent="0.3">
      <c r="A32" s="48">
        <f t="shared" si="0"/>
        <v>45137</v>
      </c>
      <c r="B32" s="49" t="str">
        <f t="shared" si="1"/>
        <v>2023-W31</v>
      </c>
      <c r="C32" s="50">
        <v>45137</v>
      </c>
      <c r="D32" s="49" t="str">
        <v>Store A</v>
      </c>
      <c r="E32" s="49" t="str">
        <v>T-Shirts</v>
      </c>
      <c r="F32" s="49" t="str">
        <v>TSH001</v>
      </c>
      <c r="G32" s="49">
        <v>45</v>
      </c>
      <c r="H32" s="49">
        <v>97</v>
      </c>
      <c r="I32" s="49">
        <v>18.48</v>
      </c>
      <c r="J32" s="37">
        <v>831.6</v>
      </c>
      <c r="M32" s="51" t="str">
        <v>2023-W31</v>
      </c>
      <c r="N32" s="36">
        <v>45137</v>
      </c>
      <c r="O32" s="37">
        <f t="shared" si="2"/>
        <v>45</v>
      </c>
    </row>
    <row r="33" spans="1:15" x14ac:dyDescent="0.3">
      <c r="A33" s="48">
        <f t="shared" si="0"/>
        <v>45144</v>
      </c>
      <c r="B33" s="49" t="str">
        <f t="shared" si="1"/>
        <v>2023-W32</v>
      </c>
      <c r="C33" s="50">
        <v>45144</v>
      </c>
      <c r="D33" s="49" t="str">
        <v>Store A</v>
      </c>
      <c r="E33" s="49" t="str">
        <v>T-Shirts</v>
      </c>
      <c r="F33" s="49" t="str">
        <v>TSH001</v>
      </c>
      <c r="G33" s="49">
        <v>18</v>
      </c>
      <c r="H33" s="49">
        <v>90</v>
      </c>
      <c r="I33" s="49">
        <v>28.72</v>
      </c>
      <c r="J33" s="37">
        <v>516.96</v>
      </c>
      <c r="M33" s="51" t="str">
        <v>2023-W32</v>
      </c>
      <c r="N33" s="36">
        <v>45144</v>
      </c>
      <c r="O33" s="37">
        <v>25</v>
      </c>
    </row>
    <row r="34" spans="1:15" x14ac:dyDescent="0.3">
      <c r="A34" s="48">
        <f t="shared" si="0"/>
        <v>45151</v>
      </c>
      <c r="B34" s="49" t="str">
        <f t="shared" si="1"/>
        <v>2023-W33</v>
      </c>
      <c r="C34" s="50">
        <v>45151</v>
      </c>
      <c r="D34" s="49" t="str">
        <v>Store A</v>
      </c>
      <c r="E34" s="49" t="str">
        <v>T-Shirts</v>
      </c>
      <c r="F34" s="49" t="str">
        <v>TSH001</v>
      </c>
      <c r="G34" s="49">
        <v>17</v>
      </c>
      <c r="H34" s="49">
        <v>64</v>
      </c>
      <c r="I34" s="49">
        <v>22.46</v>
      </c>
      <c r="J34" s="37">
        <v>381.82</v>
      </c>
      <c r="M34" s="51" t="str">
        <v>2023-W33</v>
      </c>
      <c r="N34" s="36">
        <v>45151</v>
      </c>
      <c r="O34" s="37">
        <v>22</v>
      </c>
    </row>
    <row r="35" spans="1:15" x14ac:dyDescent="0.3">
      <c r="A35" s="48">
        <f t="shared" si="0"/>
        <v>45158</v>
      </c>
      <c r="B35" s="49" t="str">
        <f t="shared" si="1"/>
        <v>2023-W34</v>
      </c>
      <c r="C35" s="50">
        <v>45158</v>
      </c>
      <c r="D35" s="49" t="str">
        <v>Store A</v>
      </c>
      <c r="E35" s="49" t="str">
        <v>T-Shirts</v>
      </c>
      <c r="F35" s="49" t="str">
        <v>TSH001</v>
      </c>
      <c r="G35" s="49">
        <v>43</v>
      </c>
      <c r="H35" s="49">
        <v>42</v>
      </c>
      <c r="I35" s="49">
        <v>16.68</v>
      </c>
      <c r="J35" s="37">
        <v>717.24</v>
      </c>
      <c r="M35" s="51" t="str">
        <v>2023-W34</v>
      </c>
      <c r="N35" s="36">
        <v>45158</v>
      </c>
      <c r="O35" s="37">
        <v>19</v>
      </c>
    </row>
    <row r="36" spans="1:15" x14ac:dyDescent="0.3">
      <c r="A36" s="48">
        <f t="shared" si="0"/>
        <v>45165</v>
      </c>
      <c r="B36" s="49" t="str">
        <f t="shared" si="1"/>
        <v>2023-W35</v>
      </c>
      <c r="C36" s="50">
        <v>45165</v>
      </c>
      <c r="D36" s="49" t="str">
        <v>Store A</v>
      </c>
      <c r="E36" s="49" t="str">
        <v>T-Shirts</v>
      </c>
      <c r="F36" s="49" t="str">
        <v>TSH001</v>
      </c>
      <c r="G36" s="49">
        <v>11</v>
      </c>
      <c r="H36" s="49">
        <v>30</v>
      </c>
      <c r="I36" s="49">
        <v>36.44</v>
      </c>
      <c r="J36" s="37">
        <v>400.84</v>
      </c>
      <c r="M36" s="51" t="str">
        <v>2023-W35</v>
      </c>
      <c r="N36" s="36">
        <v>45165</v>
      </c>
      <c r="O36" s="37">
        <v>28</v>
      </c>
    </row>
    <row r="37" spans="1:15" x14ac:dyDescent="0.3">
      <c r="A37" s="48">
        <f t="shared" si="0"/>
        <v>45172</v>
      </c>
      <c r="B37" s="49" t="str">
        <f t="shared" si="1"/>
        <v>2023-W36</v>
      </c>
      <c r="C37" s="50">
        <v>45172</v>
      </c>
      <c r="D37" s="49" t="str">
        <v>Store A</v>
      </c>
      <c r="E37" s="49" t="str">
        <v>T-Shirts</v>
      </c>
      <c r="F37" s="49" t="str">
        <v>TSH001</v>
      </c>
      <c r="G37" s="49">
        <v>8</v>
      </c>
      <c r="H37" s="49">
        <v>36</v>
      </c>
      <c r="I37" s="49">
        <v>32.36</v>
      </c>
      <c r="J37" s="37">
        <v>258.88</v>
      </c>
      <c r="M37" s="51" t="str">
        <v>2023-W36</v>
      </c>
      <c r="N37" s="36">
        <v>45172</v>
      </c>
      <c r="O37" s="37">
        <f t="shared" ref="O37:O53" si="3">SUMIFS(G:G, B:B, M37)</f>
        <v>8</v>
      </c>
    </row>
    <row r="38" spans="1:15" x14ac:dyDescent="0.3">
      <c r="A38" s="48">
        <f t="shared" si="0"/>
        <v>45179</v>
      </c>
      <c r="B38" s="49" t="str">
        <f t="shared" si="1"/>
        <v>2023-W37</v>
      </c>
      <c r="C38" s="50">
        <v>45179</v>
      </c>
      <c r="D38" s="49" t="str">
        <v>Store A</v>
      </c>
      <c r="E38" s="49" t="str">
        <v>T-Shirts</v>
      </c>
      <c r="F38" s="49" t="str">
        <v>TSH001</v>
      </c>
      <c r="G38" s="49">
        <v>22</v>
      </c>
      <c r="H38" s="49">
        <v>63</v>
      </c>
      <c r="I38" s="49">
        <v>69.260000000000005</v>
      </c>
      <c r="J38" s="37">
        <v>1523.72</v>
      </c>
      <c r="M38" s="51" t="str">
        <v>2023-W37</v>
      </c>
      <c r="N38" s="36">
        <v>45179</v>
      </c>
      <c r="O38" s="37">
        <v>13</v>
      </c>
    </row>
    <row r="39" spans="1:15" x14ac:dyDescent="0.3">
      <c r="A39" s="48">
        <f t="shared" si="0"/>
        <v>45186</v>
      </c>
      <c r="B39" s="49" t="str">
        <f t="shared" si="1"/>
        <v>2023-W38</v>
      </c>
      <c r="C39" s="50">
        <v>45186</v>
      </c>
      <c r="D39" s="49" t="str">
        <v>Store A</v>
      </c>
      <c r="E39" s="49" t="str">
        <v>T-Shirts</v>
      </c>
      <c r="F39" s="49" t="str">
        <v>TSH001</v>
      </c>
      <c r="G39" s="49">
        <v>14</v>
      </c>
      <c r="H39" s="49">
        <v>67</v>
      </c>
      <c r="I39" s="49">
        <v>50.01</v>
      </c>
      <c r="J39" s="37">
        <v>700.14</v>
      </c>
      <c r="M39" s="51" t="str">
        <v>2023-W38</v>
      </c>
      <c r="N39" s="36">
        <v>45186</v>
      </c>
      <c r="O39" s="37">
        <f t="shared" si="3"/>
        <v>14</v>
      </c>
    </row>
    <row r="40" spans="1:15" x14ac:dyDescent="0.3">
      <c r="A40" s="48">
        <f t="shared" si="0"/>
        <v>45193</v>
      </c>
      <c r="B40" s="49" t="str">
        <f t="shared" si="1"/>
        <v>2023-W39</v>
      </c>
      <c r="C40" s="50">
        <v>45193</v>
      </c>
      <c r="D40" s="49" t="str">
        <v>Store A</v>
      </c>
      <c r="E40" s="49" t="str">
        <v>T-Shirts</v>
      </c>
      <c r="F40" s="49" t="str">
        <v>TSH001</v>
      </c>
      <c r="G40" s="49">
        <v>7</v>
      </c>
      <c r="H40" s="49">
        <v>26</v>
      </c>
      <c r="I40" s="49">
        <v>47.65</v>
      </c>
      <c r="J40" s="37">
        <v>333.55</v>
      </c>
      <c r="M40" s="51" t="str">
        <v>2023-W39</v>
      </c>
      <c r="N40" s="36">
        <v>45193</v>
      </c>
      <c r="O40" s="37">
        <f t="shared" si="3"/>
        <v>7</v>
      </c>
    </row>
    <row r="41" spans="1:15" x14ac:dyDescent="0.3">
      <c r="A41" s="48">
        <f t="shared" si="0"/>
        <v>45200</v>
      </c>
      <c r="B41" s="49" t="str">
        <f t="shared" si="1"/>
        <v>2023-W40</v>
      </c>
      <c r="C41" s="50">
        <v>45200</v>
      </c>
      <c r="D41" s="49" t="str">
        <v>Store A</v>
      </c>
      <c r="E41" s="49" t="str">
        <v>T-Shirts</v>
      </c>
      <c r="F41" s="49" t="str">
        <v>TSH001</v>
      </c>
      <c r="G41" s="49">
        <v>29</v>
      </c>
      <c r="H41" s="49">
        <v>50</v>
      </c>
      <c r="I41" s="49">
        <v>55.74</v>
      </c>
      <c r="J41" s="37">
        <v>1616.46</v>
      </c>
      <c r="M41" s="51" t="str">
        <v>2023-W40</v>
      </c>
      <c r="N41" s="36">
        <v>45200</v>
      </c>
      <c r="O41" s="37">
        <v>21</v>
      </c>
    </row>
    <row r="42" spans="1:15" x14ac:dyDescent="0.3">
      <c r="A42" s="48">
        <f t="shared" si="0"/>
        <v>45207</v>
      </c>
      <c r="B42" s="49" t="str">
        <f t="shared" si="1"/>
        <v>2023-W41</v>
      </c>
      <c r="C42" s="50">
        <v>45207</v>
      </c>
      <c r="D42" s="49" t="str">
        <v>Store A</v>
      </c>
      <c r="E42" s="49" t="str">
        <v>T-Shirts</v>
      </c>
      <c r="F42" s="49" t="str">
        <v>TSH001</v>
      </c>
      <c r="G42" s="49">
        <v>14</v>
      </c>
      <c r="H42" s="49">
        <v>41</v>
      </c>
      <c r="I42" s="49">
        <v>49.53</v>
      </c>
      <c r="J42" s="37">
        <v>693.42</v>
      </c>
      <c r="M42" s="51" t="str">
        <v>2023-W41</v>
      </c>
      <c r="N42" s="36">
        <v>45207</v>
      </c>
      <c r="O42" s="37">
        <f t="shared" si="3"/>
        <v>14</v>
      </c>
    </row>
    <row r="43" spans="1:15" x14ac:dyDescent="0.3">
      <c r="A43" s="48">
        <f t="shared" si="0"/>
        <v>45214</v>
      </c>
      <c r="B43" s="49" t="str">
        <f t="shared" si="1"/>
        <v>2023-W42</v>
      </c>
      <c r="C43" s="50">
        <v>45214</v>
      </c>
      <c r="D43" s="49" t="str">
        <v>Store A</v>
      </c>
      <c r="E43" s="49" t="str">
        <v>T-Shirts</v>
      </c>
      <c r="F43" s="49" t="str">
        <v>TSH001</v>
      </c>
      <c r="G43" s="49">
        <v>27</v>
      </c>
      <c r="H43" s="49">
        <v>85</v>
      </c>
      <c r="I43" s="49">
        <v>34.450000000000003</v>
      </c>
      <c r="J43" s="37">
        <v>930.15</v>
      </c>
      <c r="M43" s="51" t="str">
        <v>2023-W42</v>
      </c>
      <c r="N43" s="36">
        <v>45214</v>
      </c>
      <c r="O43" s="37">
        <f t="shared" si="3"/>
        <v>27</v>
      </c>
    </row>
    <row r="44" spans="1:15" x14ac:dyDescent="0.3">
      <c r="A44" s="48">
        <f t="shared" si="0"/>
        <v>45221</v>
      </c>
      <c r="B44" s="49" t="str">
        <f t="shared" si="1"/>
        <v>2023-W43</v>
      </c>
      <c r="C44" s="50">
        <v>45221</v>
      </c>
      <c r="D44" s="49" t="str">
        <v>Store A</v>
      </c>
      <c r="E44" s="49" t="str">
        <v>T-Shirts</v>
      </c>
      <c r="F44" s="49" t="str">
        <v>TSH001</v>
      </c>
      <c r="G44" s="49">
        <v>23</v>
      </c>
      <c r="H44" s="49">
        <v>39</v>
      </c>
      <c r="I44" s="49">
        <v>54.46</v>
      </c>
      <c r="J44" s="37">
        <v>1252.58</v>
      </c>
      <c r="M44" s="51" t="str">
        <v>2023-W43</v>
      </c>
      <c r="N44" s="36">
        <v>45221</v>
      </c>
      <c r="O44" s="37">
        <f t="shared" si="3"/>
        <v>23</v>
      </c>
    </row>
    <row r="45" spans="1:15" x14ac:dyDescent="0.3">
      <c r="A45" s="48">
        <f t="shared" si="0"/>
        <v>45228</v>
      </c>
      <c r="B45" s="49" t="str">
        <f t="shared" si="1"/>
        <v>2023-W44</v>
      </c>
      <c r="C45" s="50">
        <v>45228</v>
      </c>
      <c r="D45" s="49" t="str">
        <v>Store A</v>
      </c>
      <c r="E45" s="49" t="str">
        <v>T-Shirts</v>
      </c>
      <c r="F45" s="49" t="str">
        <v>TSH001</v>
      </c>
      <c r="G45" s="49">
        <v>13</v>
      </c>
      <c r="H45" s="49">
        <v>79</v>
      </c>
      <c r="I45" s="49">
        <v>71.97</v>
      </c>
      <c r="J45" s="37">
        <v>935.61</v>
      </c>
      <c r="M45" s="51" t="str">
        <v>2023-W44</v>
      </c>
      <c r="N45" s="36">
        <v>45228</v>
      </c>
      <c r="O45" s="37">
        <f t="shared" si="3"/>
        <v>13</v>
      </c>
    </row>
    <row r="46" spans="1:15" x14ac:dyDescent="0.3">
      <c r="A46" s="48">
        <f t="shared" si="0"/>
        <v>45235</v>
      </c>
      <c r="B46" s="49" t="str">
        <f t="shared" si="1"/>
        <v>2023-W45</v>
      </c>
      <c r="C46" s="50">
        <v>45235</v>
      </c>
      <c r="D46" s="49" t="str">
        <v>Store A</v>
      </c>
      <c r="E46" s="49" t="str">
        <v>T-Shirts</v>
      </c>
      <c r="F46" s="49" t="str">
        <v>TSH001</v>
      </c>
      <c r="G46" s="49">
        <v>12</v>
      </c>
      <c r="H46" s="49">
        <v>68</v>
      </c>
      <c r="I46" s="49">
        <v>38.96</v>
      </c>
      <c r="J46" s="37">
        <v>467.52</v>
      </c>
      <c r="M46" s="51" t="str">
        <v>2023-W45</v>
      </c>
      <c r="N46" s="36">
        <v>45235</v>
      </c>
      <c r="O46" s="37">
        <f t="shared" si="3"/>
        <v>12</v>
      </c>
    </row>
    <row r="47" spans="1:15" x14ac:dyDescent="0.3">
      <c r="A47" s="48">
        <f t="shared" si="0"/>
        <v>45242</v>
      </c>
      <c r="B47" s="49" t="str">
        <f t="shared" si="1"/>
        <v>2023-W46</v>
      </c>
      <c r="C47" s="50">
        <v>45242</v>
      </c>
      <c r="D47" s="49" t="str">
        <v>Store A</v>
      </c>
      <c r="E47" s="49" t="str">
        <v>T-Shirts</v>
      </c>
      <c r="F47" s="49" t="str">
        <v>TSH001</v>
      </c>
      <c r="G47" s="49">
        <v>12</v>
      </c>
      <c r="H47" s="49">
        <v>22</v>
      </c>
      <c r="I47" s="49">
        <v>30.26</v>
      </c>
      <c r="J47" s="37">
        <v>363.12</v>
      </c>
      <c r="M47" s="51" t="str">
        <v>2023-W46</v>
      </c>
      <c r="N47" s="36">
        <v>45242</v>
      </c>
      <c r="O47" s="37">
        <f t="shared" si="3"/>
        <v>12</v>
      </c>
    </row>
    <row r="48" spans="1:15" x14ac:dyDescent="0.3">
      <c r="A48" s="48">
        <f t="shared" si="0"/>
        <v>45249</v>
      </c>
      <c r="B48" s="49" t="str">
        <f t="shared" si="1"/>
        <v>2023-W47</v>
      </c>
      <c r="C48" s="50">
        <v>45249</v>
      </c>
      <c r="D48" s="49" t="str">
        <v>Store A</v>
      </c>
      <c r="E48" s="49" t="str">
        <v>T-Shirts</v>
      </c>
      <c r="F48" s="49" t="str">
        <v>TSH001</v>
      </c>
      <c r="G48" s="49">
        <v>48</v>
      </c>
      <c r="H48" s="49">
        <v>57</v>
      </c>
      <c r="I48" s="49">
        <v>50.39</v>
      </c>
      <c r="J48" s="37">
        <v>2418.7199999999998</v>
      </c>
      <c r="M48" s="51" t="str">
        <v>2023-W47</v>
      </c>
      <c r="N48" s="36">
        <v>45249</v>
      </c>
      <c r="O48" s="37">
        <v>31</v>
      </c>
    </row>
    <row r="49" spans="1:15" x14ac:dyDescent="0.3">
      <c r="A49" s="48">
        <f t="shared" si="0"/>
        <v>45256</v>
      </c>
      <c r="B49" s="49" t="str">
        <f t="shared" si="1"/>
        <v>2023-W48</v>
      </c>
      <c r="C49" s="50">
        <v>45256</v>
      </c>
      <c r="D49" s="49" t="str">
        <v>Store A</v>
      </c>
      <c r="E49" s="49" t="str">
        <v>T-Shirts</v>
      </c>
      <c r="F49" s="49" t="str">
        <v>TSH001</v>
      </c>
      <c r="G49" s="49">
        <v>19</v>
      </c>
      <c r="H49" s="49">
        <v>52</v>
      </c>
      <c r="I49" s="49">
        <v>65.33</v>
      </c>
      <c r="J49" s="37">
        <v>1241.27</v>
      </c>
      <c r="M49" s="51" t="str">
        <v>2023-W48</v>
      </c>
      <c r="N49" s="36">
        <v>45256</v>
      </c>
      <c r="O49" s="37">
        <f t="shared" si="3"/>
        <v>19</v>
      </c>
    </row>
    <row r="50" spans="1:15" x14ac:dyDescent="0.3">
      <c r="A50" s="48">
        <f t="shared" si="0"/>
        <v>45263</v>
      </c>
      <c r="B50" s="49" t="str">
        <f t="shared" si="1"/>
        <v>2023-W49</v>
      </c>
      <c r="C50" s="50">
        <v>45263</v>
      </c>
      <c r="D50" s="49" t="str">
        <v>Store A</v>
      </c>
      <c r="E50" s="49" t="str">
        <v>T-Shirts</v>
      </c>
      <c r="F50" s="49" t="str">
        <v>TSH001</v>
      </c>
      <c r="G50" s="49">
        <v>28</v>
      </c>
      <c r="H50" s="49">
        <v>75</v>
      </c>
      <c r="I50" s="49">
        <v>53.59</v>
      </c>
      <c r="J50" s="37">
        <v>1500.52</v>
      </c>
      <c r="M50" s="51" t="str">
        <v>2023-W49</v>
      </c>
      <c r="N50" s="36">
        <v>45263</v>
      </c>
      <c r="O50" s="37">
        <f t="shared" si="3"/>
        <v>28</v>
      </c>
    </row>
    <row r="51" spans="1:15" x14ac:dyDescent="0.3">
      <c r="A51" s="48">
        <f t="shared" si="0"/>
        <v>45270</v>
      </c>
      <c r="B51" s="49" t="str">
        <f t="shared" si="1"/>
        <v>2023-W50</v>
      </c>
      <c r="C51" s="50">
        <v>45270</v>
      </c>
      <c r="D51" s="49" t="str">
        <v>Store A</v>
      </c>
      <c r="E51" s="49" t="str">
        <v>T-Shirts</v>
      </c>
      <c r="F51" s="49" t="str">
        <v>TSH001</v>
      </c>
      <c r="G51" s="49">
        <v>13</v>
      </c>
      <c r="H51" s="49">
        <v>45</v>
      </c>
      <c r="I51" s="49">
        <v>55.58</v>
      </c>
      <c r="J51" s="37">
        <v>722.54</v>
      </c>
      <c r="M51" s="51" t="str">
        <v>2023-W50</v>
      </c>
      <c r="N51" s="36">
        <v>45270</v>
      </c>
      <c r="O51" s="37">
        <f t="shared" si="3"/>
        <v>13</v>
      </c>
    </row>
    <row r="52" spans="1:15" x14ac:dyDescent="0.3">
      <c r="A52" s="48">
        <f t="shared" si="0"/>
        <v>45277</v>
      </c>
      <c r="B52" s="49" t="str">
        <f t="shared" si="1"/>
        <v>2023-W51</v>
      </c>
      <c r="C52" s="50">
        <v>45277</v>
      </c>
      <c r="D52" s="49" t="str">
        <v>Store A</v>
      </c>
      <c r="E52" s="49" t="str">
        <v>T-Shirts</v>
      </c>
      <c r="F52" s="49" t="str">
        <v>TSH001</v>
      </c>
      <c r="G52" s="49">
        <v>11</v>
      </c>
      <c r="H52" s="49">
        <v>50</v>
      </c>
      <c r="I52" s="49">
        <v>42.74</v>
      </c>
      <c r="J52" s="37">
        <v>470.14</v>
      </c>
      <c r="M52" s="51" t="str">
        <v>2023-W51</v>
      </c>
      <c r="N52" s="36">
        <v>45277</v>
      </c>
      <c r="O52" s="37">
        <f t="shared" si="3"/>
        <v>11</v>
      </c>
    </row>
    <row r="53" spans="1:15" ht="15" thickBot="1" x14ac:dyDescent="0.35">
      <c r="A53" s="52">
        <f t="shared" si="0"/>
        <v>45284</v>
      </c>
      <c r="B53" s="53" t="str">
        <f t="shared" si="1"/>
        <v>2023-W52</v>
      </c>
      <c r="C53" s="54">
        <v>45284</v>
      </c>
      <c r="D53" s="53" t="str">
        <v>Store A</v>
      </c>
      <c r="E53" s="53" t="str">
        <v>T-Shirts</v>
      </c>
      <c r="F53" s="53" t="str">
        <v>TSH001</v>
      </c>
      <c r="G53" s="53">
        <v>8</v>
      </c>
      <c r="H53" s="53">
        <v>46</v>
      </c>
      <c r="I53" s="53">
        <v>54.03</v>
      </c>
      <c r="J53" s="39">
        <v>432.24</v>
      </c>
      <c r="M53" s="55" t="str">
        <v>2023-W52</v>
      </c>
      <c r="N53" s="38">
        <v>45284</v>
      </c>
      <c r="O53" s="39">
        <f t="shared" si="3"/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46C3-12FB-4B6C-BA1A-BBA243A1B2A6}">
  <dimension ref="A1:K10"/>
  <sheetViews>
    <sheetView workbookViewId="0">
      <selection activeCell="D15" sqref="D15"/>
    </sheetView>
  </sheetViews>
  <sheetFormatPr defaultRowHeight="14.4" x14ac:dyDescent="0.3"/>
  <cols>
    <col min="1" max="1" width="9" customWidth="1"/>
    <col min="2" max="2" width="15.21875" bestFit="1" customWidth="1"/>
    <col min="3" max="3" width="13.88671875" bestFit="1" customWidth="1"/>
    <col min="4" max="4" width="11.77734375" bestFit="1" customWidth="1"/>
    <col min="5" max="5" width="12.88671875" style="8" bestFit="1" customWidth="1"/>
    <col min="6" max="6" width="9.109375" bestFit="1" customWidth="1"/>
    <col min="7" max="7" width="15.109375" bestFit="1" customWidth="1"/>
    <col min="8" max="8" width="9.33203125" bestFit="1" customWidth="1"/>
    <col min="9" max="9" width="10.5546875" style="7" bestFit="1" customWidth="1"/>
    <col min="10" max="10" width="16.88671875" style="8" bestFit="1" customWidth="1"/>
    <col min="11" max="11" width="22.5546875" bestFit="1" customWidth="1"/>
  </cols>
  <sheetData>
    <row r="1" spans="1:11" ht="15" thickBot="1" x14ac:dyDescent="0.35">
      <c r="A1" s="29" t="s">
        <v>1</v>
      </c>
      <c r="B1" s="30" t="s">
        <v>2</v>
      </c>
      <c r="C1" s="30" t="s">
        <v>39</v>
      </c>
      <c r="D1" s="30" t="s">
        <v>40</v>
      </c>
      <c r="E1" s="31" t="s">
        <v>41</v>
      </c>
      <c r="F1" s="30" t="s">
        <v>5</v>
      </c>
      <c r="G1" s="30" t="s">
        <v>42</v>
      </c>
      <c r="H1" s="30" t="s">
        <v>43</v>
      </c>
      <c r="I1" s="32" t="s">
        <v>44</v>
      </c>
      <c r="J1" s="31" t="s">
        <v>45</v>
      </c>
      <c r="K1" s="33" t="s">
        <v>46</v>
      </c>
    </row>
    <row r="2" spans="1:11" x14ac:dyDescent="0.3">
      <c r="A2" s="9" t="str" cm="1">
        <f t="array" ref="A2:B10">_xlfn.UNIQUE(_xlfn._xlws.FILTER(Sales_Data!B2:C1000, Sales_Data!B2:B1000&lt;&gt;""))</f>
        <v>Store A</v>
      </c>
      <c r="B2" s="34" t="str">
        <v>T-Shirts</v>
      </c>
      <c r="C2" s="23">
        <f>SUMIFS(Sales_Data!E:E, Sales_Data!B:B, A2, Sales_Data!C:C, B2)</f>
        <v>1721</v>
      </c>
      <c r="D2" s="23" cm="1">
        <f t="array" ref="D2">COUNTA(_xlfn.UNIQUE(_xlfn._xlws.FILTER(Sales_Data!A:A, (Sales_Data!B:B=A2)*(Sales_Data!C:C=B2))))</f>
        <v>52</v>
      </c>
      <c r="E2" s="23">
        <f>ROUNDUP(C2 / (D2 * 7), 0)</f>
        <v>5</v>
      </c>
      <c r="F2" s="23">
        <f>AVERAGEIFS(Sales_Data!F:F, Sales_Data!B:B, A2, Sales_Data!C:C, B2)</f>
        <v>35.46153846153846</v>
      </c>
      <c r="G2" s="23">
        <f>IF(E2=0, "-", F2/E2)</f>
        <v>7.092307692307692</v>
      </c>
      <c r="H2" s="23">
        <v>7</v>
      </c>
      <c r="I2" s="24">
        <f t="shared" ref="I2:I10" si="0">ROUNDUP(E2*0.3, 0)</f>
        <v>2</v>
      </c>
      <c r="J2" s="25">
        <f>E2*H2+I2</f>
        <v>37</v>
      </c>
      <c r="K2" s="11">
        <f>IF(F2 &lt;J2,J2 - F2, 0)</f>
        <v>1.5384615384615401</v>
      </c>
    </row>
    <row r="3" spans="1:11" x14ac:dyDescent="0.3">
      <c r="A3" s="9" t="str">
        <v>Store A</v>
      </c>
      <c r="B3" s="34" t="str">
        <v>Hoodies</v>
      </c>
      <c r="C3" s="23">
        <f>SUMIFS(Sales_Data!E:E, Sales_Data!B:B, A3, Sales_Data!C:C, B3)</f>
        <v>1511</v>
      </c>
      <c r="D3" s="23" cm="1">
        <f t="array" ref="D3">COUNTA(_xlfn.UNIQUE(_xlfn._xlws.FILTER(Sales_Data!A:A, (Sales_Data!B:B=A3)*(Sales_Data!C:C=B3))))</f>
        <v>52</v>
      </c>
      <c r="E3" s="23">
        <f t="shared" ref="E3:E10" si="1">ROUNDUP(C3 / (D3 * 7), 0)</f>
        <v>5</v>
      </c>
      <c r="F3" s="23">
        <f>AVERAGEIFS(Sales_Data!F:F, Sales_Data!B:B, A3, Sales_Data!C:C, B3)</f>
        <v>55.28846153846154</v>
      </c>
      <c r="G3" s="23">
        <f t="shared" ref="G3:G10" si="2">IF(E3=0, "-", F3/E3)</f>
        <v>11.057692307692308</v>
      </c>
      <c r="H3" s="23">
        <v>7</v>
      </c>
      <c r="I3" s="24">
        <f t="shared" si="0"/>
        <v>2</v>
      </c>
      <c r="J3" s="25">
        <f t="shared" ref="J3:J10" si="3">E3*H3+I3</f>
        <v>37</v>
      </c>
      <c r="K3" s="11">
        <f t="shared" ref="K3:K10" si="4">IF(F3 &lt;J3,J3 - F3, 0)</f>
        <v>0</v>
      </c>
    </row>
    <row r="4" spans="1:11" x14ac:dyDescent="0.3">
      <c r="A4" s="9" t="str">
        <v>Store A</v>
      </c>
      <c r="B4" s="34" t="str">
        <v>Jackets</v>
      </c>
      <c r="C4" s="23">
        <f>SUMIFS(Sales_Data!E:E, Sales_Data!B:B, A4, Sales_Data!C:C, B4)</f>
        <v>1436</v>
      </c>
      <c r="D4" s="23" cm="1">
        <f t="array" ref="D4">COUNTA(_xlfn.UNIQUE(_xlfn._xlws.FILTER(Sales_Data!A:A, (Sales_Data!B:B=A4)*(Sales_Data!C:C=B4))))</f>
        <v>52</v>
      </c>
      <c r="E4" s="23">
        <f t="shared" si="1"/>
        <v>4</v>
      </c>
      <c r="F4" s="23">
        <f>AVERAGEIFS(Sales_Data!F:F, Sales_Data!B:B, A4, Sales_Data!C:C, B4)</f>
        <v>48.46153846153846</v>
      </c>
      <c r="G4" s="23">
        <f t="shared" si="2"/>
        <v>12.115384615384615</v>
      </c>
      <c r="H4" s="23">
        <v>7</v>
      </c>
      <c r="I4" s="24">
        <f t="shared" si="0"/>
        <v>2</v>
      </c>
      <c r="J4" s="25">
        <f t="shared" si="3"/>
        <v>30</v>
      </c>
      <c r="K4" s="11">
        <f t="shared" si="4"/>
        <v>0</v>
      </c>
    </row>
    <row r="5" spans="1:11" x14ac:dyDescent="0.3">
      <c r="A5" s="9" t="str">
        <v>Store B</v>
      </c>
      <c r="B5" s="34" t="str">
        <v>T-Shirts</v>
      </c>
      <c r="C5" s="23">
        <f>SUMIFS(Sales_Data!E:E, Sales_Data!B:B, A5, Sales_Data!C:C, B5)</f>
        <v>1501</v>
      </c>
      <c r="D5" s="23" cm="1">
        <f t="array" ref="D5">COUNTA(_xlfn.UNIQUE(_xlfn._xlws.FILTER(Sales_Data!A:A, (Sales_Data!B:B=A5)*(Sales_Data!C:C=B5))))</f>
        <v>52</v>
      </c>
      <c r="E5" s="23">
        <f t="shared" si="1"/>
        <v>5</v>
      </c>
      <c r="F5" s="23">
        <f>AVERAGEIFS(Sales_Data!F:F, Sales_Data!B:B, A5, Sales_Data!C:C, B5)</f>
        <v>56.115384615384613</v>
      </c>
      <c r="G5" s="23">
        <f t="shared" si="2"/>
        <v>11.223076923076922</v>
      </c>
      <c r="H5" s="23">
        <v>7</v>
      </c>
      <c r="I5" s="24">
        <f t="shared" si="0"/>
        <v>2</v>
      </c>
      <c r="J5" s="25">
        <f t="shared" si="3"/>
        <v>37</v>
      </c>
      <c r="K5" s="11">
        <f t="shared" si="4"/>
        <v>0</v>
      </c>
    </row>
    <row r="6" spans="1:11" x14ac:dyDescent="0.3">
      <c r="A6" s="9" t="str">
        <v>Store B</v>
      </c>
      <c r="B6" s="34" t="str">
        <v>Hoodies</v>
      </c>
      <c r="C6" s="23">
        <f>SUMIFS(Sales_Data!E:E, Sales_Data!B:B, A6, Sales_Data!C:C, B6)</f>
        <v>1505</v>
      </c>
      <c r="D6" s="23" cm="1">
        <f t="array" ref="D6">COUNTA(_xlfn.UNIQUE(_xlfn._xlws.FILTER(Sales_Data!A:A, (Sales_Data!B:B=A6)*(Sales_Data!C:C=B6))))</f>
        <v>52</v>
      </c>
      <c r="E6" s="23">
        <f t="shared" si="1"/>
        <v>5</v>
      </c>
      <c r="F6" s="23">
        <f>AVERAGEIFS(Sales_Data!F:F, Sales_Data!B:B, A6, Sales_Data!C:C, B6)</f>
        <v>36.480769230769234</v>
      </c>
      <c r="G6" s="23">
        <f t="shared" si="2"/>
        <v>7.2961538461538469</v>
      </c>
      <c r="H6" s="23">
        <v>7</v>
      </c>
      <c r="I6" s="24">
        <f t="shared" si="0"/>
        <v>2</v>
      </c>
      <c r="J6" s="25">
        <f>E6*H6+I6</f>
        <v>37</v>
      </c>
      <c r="K6" s="11">
        <f t="shared" si="4"/>
        <v>0.5192307692307665</v>
      </c>
    </row>
    <row r="7" spans="1:11" x14ac:dyDescent="0.3">
      <c r="A7" s="9" t="str">
        <v>Store B</v>
      </c>
      <c r="B7" s="34" t="str">
        <v>Jackets</v>
      </c>
      <c r="C7" s="23">
        <f>SUMIFS(Sales_Data!E:E, Sales_Data!B:B, A7, Sales_Data!C:C, B7)</f>
        <v>1347</v>
      </c>
      <c r="D7" s="23" cm="1">
        <f t="array" ref="D7">COUNTA(_xlfn.UNIQUE(_xlfn._xlws.FILTER(Sales_Data!A:A, (Sales_Data!B:B=A7)*(Sales_Data!C:C=B7))))</f>
        <v>52</v>
      </c>
      <c r="E7" s="23">
        <f t="shared" si="1"/>
        <v>4</v>
      </c>
      <c r="F7" s="23">
        <f>AVERAGEIFS(Sales_Data!F:F, Sales_Data!B:B, A7, Sales_Data!C:C, B7)</f>
        <v>61.07692307692308</v>
      </c>
      <c r="G7" s="23">
        <f t="shared" si="2"/>
        <v>15.26923076923077</v>
      </c>
      <c r="H7" s="23">
        <v>7</v>
      </c>
      <c r="I7" s="24">
        <f t="shared" si="0"/>
        <v>2</v>
      </c>
      <c r="J7" s="25">
        <f t="shared" si="3"/>
        <v>30</v>
      </c>
      <c r="K7" s="11">
        <f t="shared" si="4"/>
        <v>0</v>
      </c>
    </row>
    <row r="8" spans="1:11" x14ac:dyDescent="0.3">
      <c r="A8" s="9" t="str">
        <v>Store C</v>
      </c>
      <c r="B8" s="34" t="str">
        <v>T-Shirts</v>
      </c>
      <c r="C8" s="23">
        <f>SUMIFS(Sales_Data!E:E, Sales_Data!B:B, A8, Sales_Data!C:C, B8)</f>
        <v>1596</v>
      </c>
      <c r="D8" s="23" cm="1">
        <f t="array" ref="D8">COUNTA(_xlfn.UNIQUE(_xlfn._xlws.FILTER(Sales_Data!A:A, (Sales_Data!B:B=A8)*(Sales_Data!C:C=B8))))</f>
        <v>52</v>
      </c>
      <c r="E8" s="23">
        <f t="shared" si="1"/>
        <v>5</v>
      </c>
      <c r="F8" s="23">
        <f>AVERAGEIFS(Sales_Data!F:F, Sales_Data!B:B, A8, Sales_Data!C:C, B8)</f>
        <v>54.5</v>
      </c>
      <c r="G8" s="23">
        <f t="shared" si="2"/>
        <v>10.9</v>
      </c>
      <c r="H8" s="23">
        <v>7</v>
      </c>
      <c r="I8" s="24">
        <f t="shared" si="0"/>
        <v>2</v>
      </c>
      <c r="J8" s="25">
        <f t="shared" si="3"/>
        <v>37</v>
      </c>
      <c r="K8" s="11">
        <f t="shared" si="4"/>
        <v>0</v>
      </c>
    </row>
    <row r="9" spans="1:11" x14ac:dyDescent="0.3">
      <c r="A9" s="9" t="str">
        <v>Store C</v>
      </c>
      <c r="B9" s="34" t="str">
        <v>Hoodies</v>
      </c>
      <c r="C9" s="23">
        <f>SUMIFS(Sales_Data!E:E, Sales_Data!B:B, A9, Sales_Data!C:C, B9)</f>
        <v>1386</v>
      </c>
      <c r="D9" s="23" cm="1">
        <f t="array" ref="D9">COUNTA(_xlfn.UNIQUE(_xlfn._xlws.FILTER(Sales_Data!A:A, (Sales_Data!B:B=A9)*(Sales_Data!C:C=B9))))</f>
        <v>52</v>
      </c>
      <c r="E9" s="23">
        <f t="shared" si="1"/>
        <v>4</v>
      </c>
      <c r="F9" s="23">
        <f>AVERAGEIFS(Sales_Data!F:F, Sales_Data!B:B, A9, Sales_Data!C:C, B9)</f>
        <v>59.057692307692307</v>
      </c>
      <c r="G9" s="23">
        <f t="shared" si="2"/>
        <v>14.764423076923077</v>
      </c>
      <c r="H9" s="23">
        <v>7</v>
      </c>
      <c r="I9" s="24">
        <f t="shared" si="0"/>
        <v>2</v>
      </c>
      <c r="J9" s="25">
        <f t="shared" si="3"/>
        <v>30</v>
      </c>
      <c r="K9" s="11">
        <f t="shared" si="4"/>
        <v>0</v>
      </c>
    </row>
    <row r="10" spans="1:11" ht="15" thickBot="1" x14ac:dyDescent="0.35">
      <c r="A10" s="10" t="str">
        <v>Store C</v>
      </c>
      <c r="B10" s="35" t="str">
        <v>Jackets</v>
      </c>
      <c r="C10" s="26">
        <f>SUMIFS(Sales_Data!E:E, Sales_Data!B:B, A10, Sales_Data!C:C, B10)</f>
        <v>1482</v>
      </c>
      <c r="D10" s="26" cm="1">
        <f t="array" ref="D10">COUNTA(_xlfn.UNIQUE(_xlfn._xlws.FILTER(Sales_Data!A:A, (Sales_Data!B:B=A10)*(Sales_Data!C:C=B10))))</f>
        <v>52</v>
      </c>
      <c r="E10" s="26">
        <f t="shared" si="1"/>
        <v>5</v>
      </c>
      <c r="F10" s="26">
        <f>AVERAGEIFS(Sales_Data!F:F, Sales_Data!B:B, A10, Sales_Data!C:C, B10)</f>
        <v>27.71153846153846</v>
      </c>
      <c r="G10" s="26">
        <f t="shared" si="2"/>
        <v>5.5423076923076922</v>
      </c>
      <c r="H10" s="26">
        <v>7</v>
      </c>
      <c r="I10" s="27">
        <f t="shared" si="0"/>
        <v>2</v>
      </c>
      <c r="J10" s="28">
        <f t="shared" si="3"/>
        <v>37</v>
      </c>
      <c r="K10" s="12">
        <f t="shared" si="4"/>
        <v>9.2884615384615401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B54D-2F51-4D77-A420-54F904F932EA}">
  <dimension ref="A1:R26"/>
  <sheetViews>
    <sheetView tabSelected="1" zoomScale="85" zoomScaleNormal="85" workbookViewId="0">
      <selection activeCell="H29" sqref="H29"/>
    </sheetView>
  </sheetViews>
  <sheetFormatPr defaultRowHeight="14.4" x14ac:dyDescent="0.3"/>
  <cols>
    <col min="1" max="1" width="20" bestFit="1" customWidth="1"/>
    <col min="2" max="2" width="35.21875" bestFit="1" customWidth="1"/>
    <col min="7" max="7" width="21.77734375" customWidth="1"/>
    <col min="8" max="8" width="31.21875" customWidth="1"/>
  </cols>
  <sheetData>
    <row r="1" spans="1:18" ht="18" x14ac:dyDescent="0.35">
      <c r="A1" s="18" t="s">
        <v>47</v>
      </c>
      <c r="B1" s="16" t="s">
        <v>48</v>
      </c>
      <c r="C1" s="57"/>
      <c r="Q1" s="57"/>
      <c r="R1" s="57"/>
    </row>
    <row r="2" spans="1:18" ht="21" x14ac:dyDescent="0.3">
      <c r="A2" s="13" t="s">
        <v>39</v>
      </c>
      <c r="B2" s="19">
        <f>SUM(Sales_Data!E:E)</f>
        <v>13485</v>
      </c>
      <c r="C2" s="57"/>
      <c r="Q2" s="57"/>
      <c r="R2" s="57"/>
    </row>
    <row r="3" spans="1:18" ht="21" x14ac:dyDescent="0.3">
      <c r="A3" s="13" t="s">
        <v>49</v>
      </c>
      <c r="B3" s="20">
        <f>SUM(Sales_Data!H:H)</f>
        <v>602709.05999999994</v>
      </c>
      <c r="C3" s="57"/>
      <c r="Q3" s="57"/>
      <c r="R3" s="57"/>
    </row>
    <row r="4" spans="1:18" ht="21" x14ac:dyDescent="0.3">
      <c r="A4" s="13" t="s">
        <v>50</v>
      </c>
      <c r="B4" s="21">
        <f>AVERAGE(Stock_Cover!G:G)</f>
        <v>10.584508547008546</v>
      </c>
      <c r="C4" s="57"/>
      <c r="Q4" s="57"/>
      <c r="R4" s="57"/>
    </row>
    <row r="5" spans="1:18" ht="21" x14ac:dyDescent="0.3">
      <c r="A5" s="13" t="s">
        <v>52</v>
      </c>
      <c r="B5" s="19">
        <f>MIN(Stock_Cover!G:G)</f>
        <v>5.5423076923076922</v>
      </c>
      <c r="C5" s="57"/>
      <c r="Q5" s="57"/>
      <c r="R5" s="57"/>
    </row>
    <row r="6" spans="1:18" ht="21" x14ac:dyDescent="0.3">
      <c r="A6" s="17" t="s">
        <v>51</v>
      </c>
      <c r="B6" s="19">
        <f>COUNTIF(Stock_Cover!K:K, "&gt;0")</f>
        <v>3</v>
      </c>
      <c r="C6" s="57"/>
      <c r="Q6" s="57"/>
      <c r="R6" s="57"/>
    </row>
    <row r="7" spans="1:18" ht="21" x14ac:dyDescent="0.3">
      <c r="A7" s="13" t="s">
        <v>53</v>
      </c>
      <c r="B7" s="22" t="str">
        <f>ROUND(COUNTIF(Stock_Cover!G:G, "&lt;7")/COUNTA(Stock_Cover!G:G)*100, 1) &amp; "%"</f>
        <v>10%</v>
      </c>
      <c r="C7" s="57"/>
      <c r="Q7" s="57"/>
      <c r="R7" s="57"/>
    </row>
    <row r="8" spans="1:18" x14ac:dyDescent="0.3">
      <c r="C8" s="57"/>
      <c r="Q8" s="57"/>
      <c r="R8" s="57"/>
    </row>
    <row r="9" spans="1:18" ht="18" x14ac:dyDescent="0.35">
      <c r="A9" s="15" t="s">
        <v>2</v>
      </c>
      <c r="B9" s="16" t="s">
        <v>57</v>
      </c>
      <c r="C9" s="57"/>
      <c r="Q9" s="57"/>
      <c r="R9" s="57"/>
    </row>
    <row r="10" spans="1:18" x14ac:dyDescent="0.3">
      <c r="A10" s="13" t="s">
        <v>11</v>
      </c>
      <c r="B10" s="14">
        <f>SUMIFS(Stock_Cover!K:K, Stock_Cover!B:B, A10)</f>
        <v>1.5384615384615401</v>
      </c>
      <c r="C10" s="57"/>
      <c r="Q10" s="57"/>
      <c r="R10" s="57"/>
    </row>
    <row r="11" spans="1:18" x14ac:dyDescent="0.3">
      <c r="A11" s="13" t="s">
        <v>55</v>
      </c>
      <c r="B11" s="14">
        <f>SUMIFS(Stock_Cover!K:K, Stock_Cover!B:B, A11)</f>
        <v>0</v>
      </c>
      <c r="C11" s="57"/>
      <c r="Q11" s="57"/>
      <c r="R11" s="57"/>
    </row>
    <row r="12" spans="1:18" x14ac:dyDescent="0.3">
      <c r="A12" s="13" t="s">
        <v>56</v>
      </c>
      <c r="B12" s="14">
        <f>SUMIFS(Stock_Cover!K:K, Stock_Cover!B:B, A12)</f>
        <v>0</v>
      </c>
      <c r="C12" s="57"/>
      <c r="Q12" s="57"/>
      <c r="R12" s="57"/>
    </row>
    <row r="13" spans="1:18" x14ac:dyDescent="0.3">
      <c r="C13" s="57"/>
      <c r="Q13" s="57"/>
      <c r="R13" s="57"/>
    </row>
    <row r="14" spans="1:18" x14ac:dyDescent="0.3">
      <c r="C14" s="57"/>
      <c r="Q14" s="57"/>
      <c r="R14" s="57"/>
    </row>
    <row r="15" spans="1:18" x14ac:dyDescent="0.3">
      <c r="C15" s="57"/>
      <c r="Q15" s="57"/>
      <c r="R15" s="57"/>
    </row>
    <row r="16" spans="1:18" x14ac:dyDescent="0.3">
      <c r="C16" s="57"/>
      <c r="Q16" s="57"/>
      <c r="R16" s="57"/>
    </row>
    <row r="17" spans="1:18" x14ac:dyDescent="0.3">
      <c r="C17" s="57"/>
      <c r="Q17" s="57"/>
      <c r="R17" s="57"/>
    </row>
    <row r="18" spans="1:18" x14ac:dyDescent="0.3">
      <c r="C18" s="57"/>
      <c r="Q18" s="57"/>
      <c r="R18" s="57"/>
    </row>
    <row r="19" spans="1:18" x14ac:dyDescent="0.3">
      <c r="C19" s="57"/>
      <c r="Q19" s="57"/>
      <c r="R19" s="57"/>
    </row>
    <row r="20" spans="1:18" x14ac:dyDescent="0.3">
      <c r="C20" s="57"/>
      <c r="Q20" s="57"/>
      <c r="R20" s="57"/>
    </row>
    <row r="21" spans="1:18" x14ac:dyDescent="0.3">
      <c r="C21" s="57"/>
      <c r="Q21" s="57"/>
      <c r="R21" s="57"/>
    </row>
    <row r="22" spans="1:18" x14ac:dyDescent="0.3">
      <c r="C22" s="57"/>
      <c r="Q22" s="57"/>
      <c r="R22" s="57"/>
    </row>
    <row r="23" spans="1:18" x14ac:dyDescent="0.3">
      <c r="C23" s="57"/>
      <c r="Q23" s="57"/>
      <c r="R23" s="57"/>
    </row>
    <row r="24" spans="1:18" x14ac:dyDescent="0.3">
      <c r="C24" s="57"/>
      <c r="Q24" s="57"/>
      <c r="R24" s="57"/>
    </row>
    <row r="25" spans="1:18" x14ac:dyDescent="0.3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</row>
    <row r="26" spans="1:18" x14ac:dyDescent="0.3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</row>
  </sheetData>
  <conditionalFormatting sqref="B10:B1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4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AB7E1-8731-4C7C-BD46-7D01996659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Sales_Data</vt:lpstr>
      <vt:lpstr>Pivot Summary</vt:lpstr>
      <vt:lpstr>Forecast</vt:lpstr>
      <vt:lpstr>Stock_Cover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Μαρσια Αναγνωστου</dc:creator>
  <cp:lastModifiedBy>Μαρσια Αναγνωστου</cp:lastModifiedBy>
  <dcterms:created xsi:type="dcterms:W3CDTF">2025-06-22T15:40:02Z</dcterms:created>
  <dcterms:modified xsi:type="dcterms:W3CDTF">2025-06-24T10:30:28Z</dcterms:modified>
</cp:coreProperties>
</file>