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mc\Desktop\"/>
    </mc:Choice>
  </mc:AlternateContent>
  <xr:revisionPtr revIDLastSave="0" documentId="13_ncr:1_{3EE8BDA0-C07C-4BD2-A985-47F32003F1EB}" xr6:coauthVersionLast="47" xr6:coauthVersionMax="47" xr10:uidLastSave="{00000000-0000-0000-0000-000000000000}"/>
  <bookViews>
    <workbookView xWindow="28680" yWindow="-120" windowWidth="29040" windowHeight="16440" xr2:uid="{E3BA0F52-EBF4-484F-B240-2456D94B7704}"/>
  </bookViews>
  <sheets>
    <sheet name="CALC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E8" i="2"/>
  <c r="E11" i="2" s="1"/>
  <c r="C8" i="2"/>
  <c r="C19" i="1"/>
  <c r="C23" i="1" s="1"/>
  <c r="C18" i="1"/>
  <c r="C22" i="1" s="1"/>
  <c r="C5" i="1"/>
  <c r="C20" i="1"/>
  <c r="C24" i="1" l="1"/>
  <c r="C27" i="1" l="1"/>
  <c r="C29" i="1" s="1"/>
  <c r="D29" i="1" s="1"/>
  <c r="C30" i="1" l="1"/>
  <c r="C32" i="1" s="1"/>
  <c r="D32" i="1" s="1"/>
  <c r="C28" i="1"/>
  <c r="C31" i="1" l="1"/>
  <c r="D31" i="1" s="1"/>
</calcChain>
</file>

<file path=xl/sharedStrings.xml><?xml version="1.0" encoding="utf-8"?>
<sst xmlns="http://schemas.openxmlformats.org/spreadsheetml/2006/main" count="48" uniqueCount="41">
  <si>
    <t>N</t>
  </si>
  <si>
    <t xml:space="preserve">M </t>
  </si>
  <si>
    <t>L1</t>
  </si>
  <si>
    <t>H</t>
  </si>
  <si>
    <t>Hz</t>
  </si>
  <si>
    <t>1:1</t>
  </si>
  <si>
    <t>ZL</t>
  </si>
  <si>
    <t>Ohm</t>
  </si>
  <si>
    <t>K</t>
  </si>
  <si>
    <t>M = U0UrNaN2A/l</t>
  </si>
  <si>
    <t>https://www.philadelphia.edu.jo/academics/fobeidat/uploads/Electric%20Circuits%20II%20Course2/15%20Magnetically%20coupled%20circuits.pdf</t>
  </si>
  <si>
    <t>Voltage</t>
  </si>
  <si>
    <t>Zin</t>
  </si>
  <si>
    <t>I</t>
  </si>
  <si>
    <t>mA</t>
  </si>
  <si>
    <t>M = SQRT( L1 L2) for K =1</t>
  </si>
  <si>
    <t>NO SURE</t>
  </si>
  <si>
    <t>https://hibp.ecse.rpi.edu/~connor/education/transformer_notes.pdf</t>
  </si>
  <si>
    <t>BETTER</t>
  </si>
  <si>
    <t>F</t>
  </si>
  <si>
    <t>°</t>
  </si>
  <si>
    <t>I MAG</t>
  </si>
  <si>
    <t>I PHASE</t>
  </si>
  <si>
    <t>Zin Mag</t>
  </si>
  <si>
    <t>Zin Phase</t>
  </si>
  <si>
    <t>Ohms</t>
  </si>
  <si>
    <t>L2</t>
  </si>
  <si>
    <t>JW*L2</t>
  </si>
  <si>
    <t>JW*L1*RL</t>
  </si>
  <si>
    <t xml:space="preserve">coil resistance </t>
  </si>
  <si>
    <t>Complex (N)</t>
  </si>
  <si>
    <t>Complex (D)</t>
  </si>
  <si>
    <t>Complex Zin = N/D</t>
  </si>
  <si>
    <t>Impedance</t>
  </si>
  <si>
    <t>N1</t>
  </si>
  <si>
    <t>Z = W^2*M^2 / (R2 +JWL2+ZL)</t>
  </si>
  <si>
    <t>N2</t>
  </si>
  <si>
    <t>(N1/N2)^2</t>
  </si>
  <si>
    <t>L2 = L1 / (N1/N2)^2</t>
  </si>
  <si>
    <t>Zin = jwL1*RL/(jwL2+RL)</t>
  </si>
  <si>
    <t>Check phase??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</si>
</sst>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0" fontId="0" fillId="0" borderId="0" xfId="0" quotePrefix="1" applyNumberFormat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1" fontId="0" fillId="0" borderId="0" xfId="0" applyNumberFormat="1"/>
    <xf numFmtId="0" fontId="0" fillId="0" borderId="0" xfId="0" quotePrefix="1"/>
    <xf numFmtId="0" fontId="3" fillId="0" borderId="0" xfId="0" applyFont="1" applyAlignment="1">
      <alignment horizontal="left"/>
    </xf>
    <xf numFmtId="0" fontId="2" fillId="2" borderId="0" xfId="2" applyAlignment="1">
      <alignment horizontal="left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ibp.ecse.rpi.edu/~connor/education/transformer_notes.pdf" TargetMode="External"/><Relationship Id="rId1" Type="http://schemas.openxmlformats.org/officeDocument/2006/relationships/hyperlink" Target="https://www.philadelphia.edu.jo/academics/fobeidat/uploads/Electric%20Circuits%20II%20Course2/15%20Magnetically%20coupled%20circui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9D1D2-A25C-4CCC-ADE8-B3124B2534D9}">
  <dimension ref="B2:H34"/>
  <sheetViews>
    <sheetView tabSelected="1" workbookViewId="0">
      <selection activeCell="H17" sqref="H17"/>
    </sheetView>
  </sheetViews>
  <sheetFormatPr defaultRowHeight="15" x14ac:dyDescent="0.25"/>
  <cols>
    <col min="2" max="2" width="29.5703125" style="1" customWidth="1"/>
    <col min="3" max="3" width="34.28515625" style="1" bestFit="1" customWidth="1"/>
    <col min="4" max="4" width="21.5703125" style="1" customWidth="1"/>
    <col min="5" max="5" width="29.5703125" style="1" customWidth="1"/>
    <col min="6" max="8" width="9.140625" style="1"/>
  </cols>
  <sheetData>
    <row r="2" spans="2:8" ht="15.75" thickBot="1" x14ac:dyDescent="0.3"/>
    <row r="3" spans="2:8" x14ac:dyDescent="0.25">
      <c r="B3" s="5" t="s">
        <v>8</v>
      </c>
      <c r="C3" s="6">
        <v>1</v>
      </c>
      <c r="D3" s="6"/>
      <c r="E3" s="7"/>
    </row>
    <row r="4" spans="2:8" x14ac:dyDescent="0.25">
      <c r="B4" s="8" t="s">
        <v>0</v>
      </c>
      <c r="C4" s="9" t="s">
        <v>5</v>
      </c>
      <c r="E4" s="10" t="s">
        <v>9</v>
      </c>
    </row>
    <row r="5" spans="2:8" x14ac:dyDescent="0.25">
      <c r="B5" s="8" t="s">
        <v>1</v>
      </c>
      <c r="C5" s="1">
        <f>SQRT(C7*C8)</f>
        <v>0.11820321484629764</v>
      </c>
      <c r="D5" s="1" t="s">
        <v>3</v>
      </c>
      <c r="E5" s="10"/>
    </row>
    <row r="6" spans="2:8" x14ac:dyDescent="0.25">
      <c r="B6" s="8" t="s">
        <v>19</v>
      </c>
      <c r="C6" s="1">
        <v>2500</v>
      </c>
      <c r="D6" s="1" t="s">
        <v>4</v>
      </c>
      <c r="E6" s="10" t="s">
        <v>15</v>
      </c>
    </row>
    <row r="7" spans="2:8" x14ac:dyDescent="0.25">
      <c r="B7" s="8" t="s">
        <v>2</v>
      </c>
      <c r="C7" s="1">
        <v>2.8000000000000001E-2</v>
      </c>
      <c r="D7" s="1" t="s">
        <v>3</v>
      </c>
      <c r="E7" s="10"/>
    </row>
    <row r="8" spans="2:8" x14ac:dyDescent="0.25">
      <c r="B8" s="8" t="s">
        <v>26</v>
      </c>
      <c r="C8" s="1">
        <v>0.499</v>
      </c>
      <c r="D8" s="1" t="s">
        <v>3</v>
      </c>
      <c r="E8" s="10"/>
    </row>
    <row r="9" spans="2:8" x14ac:dyDescent="0.25">
      <c r="B9" s="8" t="s">
        <v>29</v>
      </c>
      <c r="C9" s="1">
        <v>0</v>
      </c>
      <c r="D9" s="1" t="s">
        <v>7</v>
      </c>
      <c r="E9" s="10"/>
    </row>
    <row r="10" spans="2:8" ht="15.75" thickBot="1" x14ac:dyDescent="0.3">
      <c r="B10" s="11" t="s">
        <v>6</v>
      </c>
      <c r="C10" s="12">
        <v>100</v>
      </c>
      <c r="D10" s="12" t="s">
        <v>7</v>
      </c>
      <c r="E10" s="13"/>
    </row>
    <row r="12" spans="2:8" x14ac:dyDescent="0.25">
      <c r="B12" s="2" t="s">
        <v>17</v>
      </c>
      <c r="H12" s="1" t="s">
        <v>18</v>
      </c>
    </row>
    <row r="13" spans="2:8" x14ac:dyDescent="0.25">
      <c r="B13" s="2" t="s">
        <v>10</v>
      </c>
      <c r="H13" s="1" t="s">
        <v>16</v>
      </c>
    </row>
    <row r="17" spans="2:5" ht="18.75" x14ac:dyDescent="0.3">
      <c r="B17" s="16" t="s">
        <v>39</v>
      </c>
    </row>
    <row r="18" spans="2:5" x14ac:dyDescent="0.25">
      <c r="B18" s="3" t="s">
        <v>28</v>
      </c>
      <c r="C18" s="1">
        <f>(2*PI()*C6*C7)*C10</f>
        <v>43982.297150257109</v>
      </c>
    </row>
    <row r="19" spans="2:5" x14ac:dyDescent="0.25">
      <c r="B19" s="3" t="s">
        <v>27</v>
      </c>
      <c r="C19" s="1">
        <f>2*PI()*C6*C8</f>
        <v>7838.2736707065342</v>
      </c>
    </row>
    <row r="20" spans="2:5" x14ac:dyDescent="0.25">
      <c r="B20" s="1" t="s">
        <v>6</v>
      </c>
      <c r="C20" s="1">
        <f>C10</f>
        <v>100</v>
      </c>
    </row>
    <row r="22" spans="2:5" x14ac:dyDescent="0.25">
      <c r="B22" s="1" t="s">
        <v>30</v>
      </c>
      <c r="C22" s="1" t="str">
        <f>COMPLEX(C18,0)</f>
        <v>43982.2971502571</v>
      </c>
    </row>
    <row r="23" spans="2:5" x14ac:dyDescent="0.25">
      <c r="B23" s="1" t="s">
        <v>31</v>
      </c>
      <c r="C23" s="4" t="str">
        <f>COMPLEX(C20,C19)</f>
        <v>100+7838.27367070653i</v>
      </c>
    </row>
    <row r="24" spans="2:5" x14ac:dyDescent="0.25">
      <c r="B24" s="1" t="s">
        <v>32</v>
      </c>
      <c r="C24" s="1" t="str">
        <f>IMDIV(C22,C23)</f>
        <v>0.0715758280779751-5.61030928682609i</v>
      </c>
    </row>
    <row r="26" spans="2:5" x14ac:dyDescent="0.25">
      <c r="B26" s="1" t="s">
        <v>11</v>
      </c>
      <c r="C26" s="1">
        <v>1</v>
      </c>
    </row>
    <row r="27" spans="2:5" x14ac:dyDescent="0.25">
      <c r="B27" s="1" t="s">
        <v>12</v>
      </c>
      <c r="C27" s="1" t="str">
        <f>C24</f>
        <v>0.0715758280779751-5.61030928682609i</v>
      </c>
    </row>
    <row r="28" spans="2:5" x14ac:dyDescent="0.25">
      <c r="B28" s="1" t="s">
        <v>23</v>
      </c>
      <c r="C28" s="1">
        <f>IMABS(C27)</f>
        <v>5.6107658472807538</v>
      </c>
      <c r="E28" s="1" t="s">
        <v>25</v>
      </c>
    </row>
    <row r="29" spans="2:5" x14ac:dyDescent="0.25">
      <c r="B29" s="1" t="s">
        <v>24</v>
      </c>
      <c r="C29" s="1">
        <f>IMARGUMENT(C27)</f>
        <v>-1.5580391076349149</v>
      </c>
      <c r="D29" s="17">
        <f>DEGREES(C29)</f>
        <v>-89.26906518380963</v>
      </c>
      <c r="E29" s="1" t="s">
        <v>20</v>
      </c>
    </row>
    <row r="30" spans="2:5" x14ac:dyDescent="0.25">
      <c r="B30" s="1" t="s">
        <v>13</v>
      </c>
      <c r="C30" s="1" t="str">
        <f>IMDIV(C26,C27)</f>
        <v>0.00227364204416994+0.178214285714286i</v>
      </c>
    </row>
    <row r="31" spans="2:5" x14ac:dyDescent="0.25">
      <c r="B31" s="1" t="s">
        <v>21</v>
      </c>
      <c r="C31" s="1">
        <f>IMABS(C30)</f>
        <v>0.17822878858590208</v>
      </c>
      <c r="D31" s="17">
        <f>C31*1000</f>
        <v>178.22878858590207</v>
      </c>
      <c r="E31" s="1" t="s">
        <v>14</v>
      </c>
    </row>
    <row r="32" spans="2:5" x14ac:dyDescent="0.25">
      <c r="B32" s="1" t="s">
        <v>22</v>
      </c>
      <c r="C32" s="1">
        <f>IMARGUMENT(C30)</f>
        <v>1.5580391076349149</v>
      </c>
      <c r="D32" s="17">
        <f>DEGREES(C32)</f>
        <v>89.26906518380963</v>
      </c>
      <c r="E32" s="1" t="s">
        <v>20</v>
      </c>
    </row>
    <row r="34" spans="4:4" x14ac:dyDescent="0.25">
      <c r="D34" s="1" t="s">
        <v>40</v>
      </c>
    </row>
  </sheetData>
  <hyperlinks>
    <hyperlink ref="B13" r:id="rId1" xr:uid="{222C0474-9600-4465-9BE4-984369782F88}"/>
    <hyperlink ref="B12" r:id="rId2" xr:uid="{EE518530-CA38-4C43-A3B2-80C2B4C55A8B}"/>
  </hyperlinks>
  <pageMargins left="0.7" right="0.7" top="0.75" bottom="0.75" header="0.3" footer="0.3"/>
  <pageSetup paperSize="9"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A571-DB2A-4C0E-AEE0-2C950A316D2F}">
  <dimension ref="B3:H11"/>
  <sheetViews>
    <sheetView workbookViewId="0">
      <selection activeCell="E24" sqref="E24"/>
    </sheetView>
  </sheetViews>
  <sheetFormatPr defaultRowHeight="15" x14ac:dyDescent="0.25"/>
  <sheetData>
    <row r="3" spans="2:8" x14ac:dyDescent="0.25">
      <c r="B3" t="s">
        <v>2</v>
      </c>
      <c r="C3" s="14">
        <v>2.8000000000000001E-2</v>
      </c>
      <c r="E3" s="14">
        <v>9.9999999999999995E-7</v>
      </c>
      <c r="H3" t="s">
        <v>33</v>
      </c>
    </row>
    <row r="5" spans="2:8" x14ac:dyDescent="0.25">
      <c r="B5" t="s">
        <v>34</v>
      </c>
      <c r="C5">
        <v>135</v>
      </c>
      <c r="E5">
        <v>1</v>
      </c>
      <c r="H5" s="15" t="s">
        <v>35</v>
      </c>
    </row>
    <row r="6" spans="2:8" x14ac:dyDescent="0.25">
      <c r="B6" t="s">
        <v>36</v>
      </c>
      <c r="C6">
        <v>570</v>
      </c>
      <c r="E6">
        <v>2</v>
      </c>
    </row>
    <row r="8" spans="2:8" x14ac:dyDescent="0.25">
      <c r="B8" t="s">
        <v>37</v>
      </c>
      <c r="C8">
        <f>(C5/C6)^2</f>
        <v>5.6094182825484756E-2</v>
      </c>
      <c r="E8">
        <f>(E5/E6)^2</f>
        <v>0.25</v>
      </c>
    </row>
    <row r="10" spans="2:8" x14ac:dyDescent="0.25">
      <c r="B10" t="s">
        <v>38</v>
      </c>
    </row>
    <row r="11" spans="2:8" x14ac:dyDescent="0.25">
      <c r="B11" t="s">
        <v>26</v>
      </c>
      <c r="C11" s="14">
        <f>C3/C8</f>
        <v>0.4991604938271606</v>
      </c>
      <c r="E11" s="14">
        <f>E3/E8</f>
        <v>3.9999999999999998E-6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martinmc</dc:creator>
  <cp:lastModifiedBy>martinmc</cp:lastModifiedBy>
  <dcterms:created xsi:type="dcterms:W3CDTF">2023-07-27T15:58:14Z</dcterms:created>
  <dcterms:modified xsi:type="dcterms:W3CDTF">2023-07-27T17:46:42Z</dcterms:modified>
</cp:coreProperties>
</file>