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FABIA\Desktop\Tributaria III C 2023\Tarea 2\"/>
    </mc:Choice>
  </mc:AlternateContent>
  <xr:revisionPtr revIDLastSave="0" documentId="13_ncr:1_{870EB516-F0ED-4569-8ED7-B9BE43918AED}" xr6:coauthVersionLast="47" xr6:coauthVersionMax="47" xr10:uidLastSave="{00000000-0000-0000-0000-000000000000}"/>
  <bookViews>
    <workbookView xWindow="-48" yWindow="0" windowWidth="11424" windowHeight="12336" firstSheet="2" activeTab="2" xr2:uid="{00000000-000D-0000-FFFF-FFFF00000000}"/>
  </bookViews>
  <sheets>
    <sheet name="Calculos " sheetId="5" r:id="rId1"/>
    <sheet name="Asientos" sheetId="4" r:id="rId2"/>
    <sheet name="Est. Situación Finaniera" sheetId="12" r:id="rId3"/>
    <sheet name="Balc. comprovación programa " sheetId="10" r:id="rId4"/>
    <sheet name="Est. Resultados programa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5" l="1"/>
  <c r="L16" i="5"/>
  <c r="L10" i="5"/>
  <c r="E88" i="4"/>
  <c r="I12" i="5"/>
  <c r="I10" i="5"/>
  <c r="I9" i="5"/>
  <c r="I8" i="5"/>
  <c r="E33" i="5"/>
  <c r="E23" i="5"/>
  <c r="E22" i="5"/>
  <c r="E20" i="5"/>
  <c r="E8" i="5"/>
  <c r="B13" i="5"/>
  <c r="B3" i="5"/>
  <c r="L9" i="5"/>
  <c r="L8" i="5"/>
  <c r="L7" i="5"/>
  <c r="I23" i="5"/>
  <c r="I18" i="5"/>
  <c r="D69" i="4"/>
  <c r="I11" i="5"/>
  <c r="D66" i="4"/>
  <c r="E65" i="4" s="1"/>
  <c r="E32" i="5"/>
  <c r="E59" i="4"/>
  <c r="E27" i="5"/>
  <c r="E26" i="5"/>
  <c r="E28" i="5"/>
  <c r="E18" i="5"/>
  <c r="D30" i="4"/>
  <c r="B21" i="5" l="1"/>
  <c r="E27" i="4"/>
  <c r="D25" i="4" s="1"/>
  <c r="E22" i="4"/>
  <c r="E21" i="4"/>
  <c r="B4" i="5"/>
  <c r="B7" i="5"/>
  <c r="D16" i="4" s="1"/>
  <c r="B6" i="5"/>
  <c r="D15" i="4" s="1"/>
  <c r="D14" i="4"/>
  <c r="D11" i="4"/>
  <c r="D20" i="4" l="1"/>
  <c r="E17" i="4"/>
  <c r="D105" i="4"/>
  <c r="E106" i="4" s="1"/>
  <c r="E104" i="4"/>
  <c r="I22" i="5"/>
  <c r="E83" i="4" s="1"/>
  <c r="E17" i="5"/>
  <c r="E103" i="4"/>
  <c r="E78" i="4"/>
  <c r="D77" i="4"/>
  <c r="D91" i="4"/>
  <c r="E82" i="4"/>
  <c r="I16" i="5"/>
  <c r="E76" i="4" s="1"/>
  <c r="E75" i="4"/>
  <c r="I5" i="5"/>
  <c r="I17" i="5" l="1"/>
  <c r="D74" i="4" s="1"/>
  <c r="D70" i="4"/>
  <c r="E71" i="4" l="1"/>
  <c r="D63" i="4"/>
  <c r="D62" i="4"/>
  <c r="D58" i="4"/>
  <c r="D57" i="4"/>
  <c r="D56" i="4"/>
  <c r="E52" i="4"/>
  <c r="D54" i="4"/>
  <c r="E55" i="4" s="1"/>
  <c r="D39" i="4"/>
  <c r="E11" i="5"/>
  <c r="D45" i="4" s="1"/>
  <c r="E46" i="4" s="1"/>
  <c r="E10" i="5"/>
  <c r="E40" i="4" s="1"/>
  <c r="E9" i="5"/>
  <c r="B17" i="5"/>
  <c r="B18" i="5" s="1"/>
  <c r="B22" i="5" s="1"/>
  <c r="D81" i="4"/>
  <c r="A22" i="5"/>
  <c r="L17" i="5"/>
  <c r="D102" i="4" s="1"/>
  <c r="B14" i="5"/>
  <c r="D97" i="4"/>
  <c r="E98" i="4" s="1"/>
  <c r="E92" i="4"/>
  <c r="E94" i="4" l="1"/>
  <c r="E93" i="4"/>
  <c r="D50" i="4"/>
  <c r="E41" i="4"/>
  <c r="E42" i="4"/>
  <c r="D12" i="4"/>
  <c r="E64" i="4"/>
  <c r="E53" i="4"/>
  <c r="D51" i="4" l="1"/>
  <c r="B23" i="5"/>
  <c r="E13" i="4"/>
  <c r="E31" i="4" l="1"/>
</calcChain>
</file>

<file path=xl/sharedStrings.xml><?xml version="1.0" encoding="utf-8"?>
<sst xmlns="http://schemas.openxmlformats.org/spreadsheetml/2006/main" count="602" uniqueCount="308">
  <si>
    <t>Empresa MACOCHA S.A.</t>
  </si>
  <si>
    <t>Universidad Estatal a Distancia</t>
  </si>
  <si>
    <t>Puntarenas, Esparza, Teléfono 88762487</t>
  </si>
  <si>
    <t>Email: corderochavesmauricio@gmail.com</t>
  </si>
  <si>
    <t>Libro Diario, desde 01/11/2022 hasta 31/12/2022</t>
  </si>
  <si>
    <t>Asiento Nro.</t>
  </si>
  <si>
    <t>Nro. Cuenta</t>
  </si>
  <si>
    <t>Cuenta</t>
  </si>
  <si>
    <t>Debito Colon_</t>
  </si>
  <si>
    <t>Credito Colon_</t>
  </si>
  <si>
    <t>Comentario</t>
  </si>
  <si>
    <t>Comprobante</t>
  </si>
  <si>
    <t xml:space="preserve">1-1-06        </t>
  </si>
  <si>
    <t xml:space="preserve">Inventarios                                                           </t>
  </si>
  <si>
    <t xml:space="preserve">COMPRA DE MERCADERIA AL CREDITO                   </t>
  </si>
  <si>
    <t xml:space="preserve">001                 </t>
  </si>
  <si>
    <t xml:space="preserve">1-1-08-01     </t>
  </si>
  <si>
    <t xml:space="preserve">IVA Soportado                                                         </t>
  </si>
  <si>
    <t xml:space="preserve">2-1-01-01     </t>
  </si>
  <si>
    <t xml:space="preserve">Cuentas por pagar proveedores                                         </t>
  </si>
  <si>
    <t xml:space="preserve">PAGO DE FLETE                                     </t>
  </si>
  <si>
    <t xml:space="preserve">1-1-02-01     </t>
  </si>
  <si>
    <t xml:space="preserve">Banco de Costa Rica                                                   </t>
  </si>
  <si>
    <t xml:space="preserve">                                                  </t>
  </si>
  <si>
    <t xml:space="preserve">                    </t>
  </si>
  <si>
    <t xml:space="preserve">              </t>
  </si>
  <si>
    <t xml:space="preserve">                                                                      </t>
  </si>
  <si>
    <t xml:space="preserve">POR SERVICIOS FACTURADOS                          </t>
  </si>
  <si>
    <t xml:space="preserve">02                  </t>
  </si>
  <si>
    <t xml:space="preserve">4-2-01        </t>
  </si>
  <si>
    <t xml:space="preserve">Ingresos por servicios                                                </t>
  </si>
  <si>
    <t xml:space="preserve">2-1-03-07     </t>
  </si>
  <si>
    <t xml:space="preserve">IVA Devengado                                                         </t>
  </si>
  <si>
    <t xml:space="preserve">POR DEVOLUCION DE MERCADERIA                      </t>
  </si>
  <si>
    <t xml:space="preserve">003                 </t>
  </si>
  <si>
    <t xml:space="preserve">CANCELACION DE COMPRA FORCE                       </t>
  </si>
  <si>
    <t xml:space="preserve">004                 </t>
  </si>
  <si>
    <t xml:space="preserve">5-2-10        </t>
  </si>
  <si>
    <t xml:space="preserve">Gasto por combustible                                                 </t>
  </si>
  <si>
    <t xml:space="preserve">REPOSICION CAJA CHICA                             </t>
  </si>
  <si>
    <t xml:space="preserve">005                 </t>
  </si>
  <si>
    <t xml:space="preserve">5-2-08        </t>
  </si>
  <si>
    <t xml:space="preserve">Gasto por impuestos municipales                                       </t>
  </si>
  <si>
    <t xml:space="preserve">5-2-01        </t>
  </si>
  <si>
    <t xml:space="preserve">Gasto por salarios                                                    </t>
  </si>
  <si>
    <t xml:space="preserve">CANCELA PLANILLA                                  </t>
  </si>
  <si>
    <t xml:space="preserve">006                 </t>
  </si>
  <si>
    <t xml:space="preserve">2-1-02-01     </t>
  </si>
  <si>
    <t xml:space="preserve">Cuota obrera CCSS                                                     </t>
  </si>
  <si>
    <t xml:space="preserve">2-1-02-02     </t>
  </si>
  <si>
    <t xml:space="preserve">Cuota Asociación solidarista                                          </t>
  </si>
  <si>
    <t xml:space="preserve">5-2-02        </t>
  </si>
  <si>
    <t xml:space="preserve">Gasto por cargas sociales                                             </t>
  </si>
  <si>
    <t xml:space="preserve">REGISTRA CARGAS SOCIALES                          </t>
  </si>
  <si>
    <t xml:space="preserve">2-1-03-03     </t>
  </si>
  <si>
    <t xml:space="preserve">Cargas sociales por pagar                                             </t>
  </si>
  <si>
    <t xml:space="preserve">POR VENTA DE MERCADERIA                           </t>
  </si>
  <si>
    <t xml:space="preserve">007                 </t>
  </si>
  <si>
    <t xml:space="preserve">1-1-04-01     </t>
  </si>
  <si>
    <t xml:space="preserve">Cuentas por cobrar clientes                                           </t>
  </si>
  <si>
    <t xml:space="preserve">4-1-01-01     </t>
  </si>
  <si>
    <t xml:space="preserve">Ventas                                                                </t>
  </si>
  <si>
    <t xml:space="preserve">5-1-01        </t>
  </si>
  <si>
    <t xml:space="preserve">Costo de ventas                                                       </t>
  </si>
  <si>
    <t xml:space="preserve">Fletes                                                                </t>
  </si>
  <si>
    <t xml:space="preserve">4-1-01-02     </t>
  </si>
  <si>
    <t xml:space="preserve">Devoluciones sobre ventas                                             </t>
  </si>
  <si>
    <t xml:space="preserve">DEVOLUCION DE MERCADERIA                          </t>
  </si>
  <si>
    <t xml:space="preserve">008                 </t>
  </si>
  <si>
    <t xml:space="preserve">COMPRA DE MERCADERIA AL CONTADO                   </t>
  </si>
  <si>
    <t xml:space="preserve">009                 </t>
  </si>
  <si>
    <t xml:space="preserve">VENTA AL CONTADO                                  </t>
  </si>
  <si>
    <t xml:space="preserve">010                 </t>
  </si>
  <si>
    <t xml:space="preserve">REGISTRO DEL COSTO DE VENTAS                      </t>
  </si>
  <si>
    <t xml:space="preserve">011                 </t>
  </si>
  <si>
    <t xml:space="preserve">5-2-09        </t>
  </si>
  <si>
    <t xml:space="preserve">Gasto por servicios públicos                                          </t>
  </si>
  <si>
    <t xml:space="preserve">CANCELACION DE GASTOS                             </t>
  </si>
  <si>
    <t xml:space="preserve">012                 </t>
  </si>
  <si>
    <t xml:space="preserve">CANCELA SALARIOS                                  </t>
  </si>
  <si>
    <t xml:space="preserve">0013                </t>
  </si>
  <si>
    <t xml:space="preserve">VENTA DE MERCADERIA AL CONTADO                    </t>
  </si>
  <si>
    <t xml:space="preserve">0014                </t>
  </si>
  <si>
    <t xml:space="preserve">REGISTRO COSTO DE VENTAS                          </t>
  </si>
  <si>
    <t xml:space="preserve"> 5-2-15</t>
  </si>
  <si>
    <t>Gasto por IVA</t>
  </si>
  <si>
    <t xml:space="preserve">mercaderia </t>
  </si>
  <si>
    <t xml:space="preserve">TOTAL </t>
  </si>
  <si>
    <t>FLETE</t>
  </si>
  <si>
    <t xml:space="preserve">DESCUENTO </t>
  </si>
  <si>
    <t xml:space="preserve">PLANILLA </t>
  </si>
  <si>
    <t>asociacion s</t>
  </si>
  <si>
    <t>R obreras CCS</t>
  </si>
  <si>
    <t>total-descu</t>
  </si>
  <si>
    <t>CSP</t>
  </si>
  <si>
    <t>Imp-descu</t>
  </si>
  <si>
    <t xml:space="preserve">Ingresos por servicios </t>
  </si>
  <si>
    <t xml:space="preserve">Iva devengado </t>
  </si>
  <si>
    <t>TOTAL</t>
  </si>
  <si>
    <t xml:space="preserve">TOTAL DE DEVOLUCION </t>
  </si>
  <si>
    <t xml:space="preserve">CMV </t>
  </si>
  <si>
    <t xml:space="preserve">Mercaderia comprada </t>
  </si>
  <si>
    <t>CONTADO</t>
  </si>
  <si>
    <t xml:space="preserve">servicios </t>
  </si>
  <si>
    <t xml:space="preserve">CREDITO </t>
  </si>
  <si>
    <t xml:space="preserve">FLETE </t>
  </si>
  <si>
    <t>TOTAL banco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</si>
  <si>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</si>
  <si>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</si>
  <si>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</si>
  <si>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</si>
  <si>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</si>
  <si>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</si>
  <si>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</si>
  <si>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</si>
  <si>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</si>
  <si>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</si>
  <si>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</si>
  <si>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</si>
  <si>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</si>
  <si>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</si>
  <si>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 xml:space="preserve">Impuestos municipales                                     </t>
  </si>
  <si>
    <t>5-2-08</t>
  </si>
  <si>
    <t xml:space="preserve">5-2-16        </t>
  </si>
  <si>
    <t>IVA SOPORTADO 1%</t>
  </si>
  <si>
    <t>GASTO POR IVA 12%</t>
  </si>
  <si>
    <t xml:space="preserve">01/11/2024.  POR COMPRA DE MERCADERIA  ========                       </t>
  </si>
  <si>
    <t xml:space="preserve">03/11/2024.  SERVICIOS BRINDADOS  ========                            </t>
  </si>
  <si>
    <t xml:space="preserve">06/11/2024.  DEVOLUCION DE MERCADERIA  ========                       </t>
  </si>
  <si>
    <t xml:space="preserve">12/11/2024.  CANCELA COMPRA Venadillo S.A========                         </t>
  </si>
  <si>
    <t xml:space="preserve">13/11/2024.  REPOSICION CAJA CHICA  ========                          </t>
  </si>
  <si>
    <t xml:space="preserve">Banco Nacional  de Costa Rica                                                   </t>
  </si>
  <si>
    <t xml:space="preserve">Banco Nacional de Costa Rica                                                   </t>
  </si>
  <si>
    <t>15/11/2024. PLANILLA</t>
  </si>
  <si>
    <t xml:space="preserve">15/11/2024. CARGAS SOCIALES </t>
  </si>
  <si>
    <t xml:space="preserve">20/11/2024.  VENTA DE MERCADERIA  ========                            </t>
  </si>
  <si>
    <t>IVA 1%</t>
  </si>
  <si>
    <t>GASTO IVA 12%</t>
  </si>
  <si>
    <t xml:space="preserve">25/11/2024.  POR DEVOLUCION DE MERCADERIA  ========                   </t>
  </si>
  <si>
    <t>CMV % 55</t>
  </si>
  <si>
    <t xml:space="preserve">20/12/2024.  VENTA DE MERCADERIA  ========                            </t>
  </si>
  <si>
    <t xml:space="preserve">14/12/2024.  REGISTRA CARGAS SOCIALES    </t>
  </si>
  <si>
    <t xml:space="preserve">14/12/2024.  CANCELA PLANILLA  </t>
  </si>
  <si>
    <t xml:space="preserve">29/11/2024.  COMPRA DE MERCADERIA AL CONTADO  ========                </t>
  </si>
  <si>
    <t xml:space="preserve">01/12/2024.  VENTA DE MERCADERIA AL CONTADO  ========                 </t>
  </si>
  <si>
    <t xml:space="preserve">02/12/2024.  POR SERVICIOS BRINDADOS  ========                        </t>
  </si>
  <si>
    <t xml:space="preserve">08/12/2024.  CANCELA GASTOS  ========                                 </t>
  </si>
  <si>
    <t>CMV 55%</t>
  </si>
  <si>
    <t>013</t>
  </si>
  <si>
    <t>014</t>
  </si>
  <si>
    <t>TOTAL PASIVO + CAPITAL</t>
  </si>
  <si>
    <t>================</t>
  </si>
  <si>
    <t xml:space="preserve">Utilidad o pérdida del periodo --  Utilidad  </t>
  </si>
  <si>
    <t xml:space="preserve">3-2           </t>
  </si>
  <si>
    <t xml:space="preserve">      Capital Social Socio 2                 </t>
  </si>
  <si>
    <t xml:space="preserve">3-1-02        </t>
  </si>
  <si>
    <t xml:space="preserve">   Capital Social Socio 1                    </t>
  </si>
  <si>
    <t xml:space="preserve">3-1-01        </t>
  </si>
  <si>
    <t xml:space="preserve">   Capital Social                            </t>
  </si>
  <si>
    <t xml:space="preserve">3-1           </t>
  </si>
  <si>
    <t xml:space="preserve"> Patrimonio                                  </t>
  </si>
  <si>
    <t xml:space="preserve">3             </t>
  </si>
  <si>
    <t xml:space="preserve">      Documentos por pagar largo plazo       </t>
  </si>
  <si>
    <t xml:space="preserve">2-2-01        </t>
  </si>
  <si>
    <t xml:space="preserve">   Pasivo no corriente                       </t>
  </si>
  <si>
    <t xml:space="preserve">2-2           </t>
  </si>
  <si>
    <t xml:space="preserve">      Otras cuentas por pagar                </t>
  </si>
  <si>
    <t xml:space="preserve">2-1-03        </t>
  </si>
  <si>
    <t xml:space="preserve">      Retenciones por pagar                  </t>
  </si>
  <si>
    <t xml:space="preserve">2-1-02        </t>
  </si>
  <si>
    <t xml:space="preserve">      Cuentas por pagar                      </t>
  </si>
  <si>
    <t xml:space="preserve">2-1-01        </t>
  </si>
  <si>
    <t xml:space="preserve">   Pasivo corriente                          </t>
  </si>
  <si>
    <t xml:space="preserve">2-1           </t>
  </si>
  <si>
    <t xml:space="preserve"> Pasivos                                     </t>
  </si>
  <si>
    <t xml:space="preserve">2             </t>
  </si>
  <si>
    <t xml:space="preserve">      Mobiliario y equipo neto               </t>
  </si>
  <si>
    <t xml:space="preserve">1-2-04        </t>
  </si>
  <si>
    <t xml:space="preserve">      Edificio neto                          </t>
  </si>
  <si>
    <t xml:space="preserve">1-2-02        </t>
  </si>
  <si>
    <t xml:space="preserve">      Terreno                                </t>
  </si>
  <si>
    <t xml:space="preserve">1-2-01        </t>
  </si>
  <si>
    <t xml:space="preserve">   Activos no corrientes                     </t>
  </si>
  <si>
    <t xml:space="preserve">1-2           </t>
  </si>
  <si>
    <t xml:space="preserve">      Otros activos                          </t>
  </si>
  <si>
    <t xml:space="preserve">1-1-08        </t>
  </si>
  <si>
    <t xml:space="preserve">      Gastos prepagados                      </t>
  </si>
  <si>
    <t xml:space="preserve">1-1-07        </t>
  </si>
  <si>
    <t xml:space="preserve">      Inventario                             </t>
  </si>
  <si>
    <t xml:space="preserve">      Cuentas por cobrar                     </t>
  </si>
  <si>
    <t xml:space="preserve">1-1-04        </t>
  </si>
  <si>
    <t xml:space="preserve">      Inversiones                            </t>
  </si>
  <si>
    <t xml:space="preserve">1-1-03        </t>
  </si>
  <si>
    <t xml:space="preserve">      Bancos                                 </t>
  </si>
  <si>
    <t xml:space="preserve">1-1-02        </t>
  </si>
  <si>
    <t xml:space="preserve">      Efectivo                               </t>
  </si>
  <si>
    <t xml:space="preserve">1-1-01        </t>
  </si>
  <si>
    <t xml:space="preserve">   Activo Corriente                          </t>
  </si>
  <si>
    <t xml:space="preserve">1-1           </t>
  </si>
  <si>
    <t xml:space="preserve"> Activos                                     </t>
  </si>
  <si>
    <t xml:space="preserve">1             </t>
  </si>
  <si>
    <t xml:space="preserve"> Total Colon_</t>
  </si>
  <si>
    <t xml:space="preserve"> Subtotal Colon_</t>
  </si>
  <si>
    <t>Descripcion de cuenta</t>
  </si>
  <si>
    <t>Nro. de Cuenta</t>
  </si>
  <si>
    <t>BALANCE GENERAL DE LA EMPRESA</t>
  </si>
  <si>
    <t>Servicios Veterinarios</t>
  </si>
  <si>
    <t xml:space="preserve">Fletes                                       </t>
  </si>
  <si>
    <t xml:space="preserve"> 5-2-16</t>
  </si>
  <si>
    <t xml:space="preserve">Gasto por IVA                                </t>
  </si>
  <si>
    <t xml:space="preserve">Gasto por suministros de limpieza            </t>
  </si>
  <si>
    <t xml:space="preserve"> 5-2-12</t>
  </si>
  <si>
    <t xml:space="preserve">Gastos por publicidad                        </t>
  </si>
  <si>
    <t xml:space="preserve"> 5-2-11</t>
  </si>
  <si>
    <t xml:space="preserve">Gastos por combustible                       </t>
  </si>
  <si>
    <t xml:space="preserve"> 5-2-10</t>
  </si>
  <si>
    <t xml:space="preserve">Gastos por servicios públicos                </t>
  </si>
  <si>
    <t xml:space="preserve"> 5-2-09</t>
  </si>
  <si>
    <t xml:space="preserve">Gastos por impuestos municipales             </t>
  </si>
  <si>
    <t xml:space="preserve"> 5-2-08</t>
  </si>
  <si>
    <t xml:space="preserve">Gasto por suministros de oficina             </t>
  </si>
  <si>
    <t xml:space="preserve"> 5-2-06</t>
  </si>
  <si>
    <t xml:space="preserve">Gasto por cargas sociales                    </t>
  </si>
  <si>
    <t xml:space="preserve"> 5-2-02</t>
  </si>
  <si>
    <t xml:space="preserve">Gasto por salarios                           </t>
  </si>
  <si>
    <t xml:space="preserve"> 5-2-01</t>
  </si>
  <si>
    <t xml:space="preserve">Costo de ventas                              </t>
  </si>
  <si>
    <t xml:space="preserve"> 5-1-01</t>
  </si>
  <si>
    <t xml:space="preserve">Otros ingresos                               </t>
  </si>
  <si>
    <t xml:space="preserve"> 4-4-01</t>
  </si>
  <si>
    <t xml:space="preserve">Ingresos por servicios                       </t>
  </si>
  <si>
    <t xml:space="preserve"> 4-2-01</t>
  </si>
  <si>
    <t xml:space="preserve">Devoluciones sobre ventas                    </t>
  </si>
  <si>
    <t xml:space="preserve"> 4-1-01-02</t>
  </si>
  <si>
    <t xml:space="preserve">Ventas de contado                            </t>
  </si>
  <si>
    <t xml:space="preserve"> 4-1-01-01</t>
  </si>
  <si>
    <t xml:space="preserve">Capital Social Socio 2                       </t>
  </si>
  <si>
    <t xml:space="preserve"> 3-1-02</t>
  </si>
  <si>
    <t xml:space="preserve">Capital Social Socio 1                       </t>
  </si>
  <si>
    <t xml:space="preserve"> 3-1-01</t>
  </si>
  <si>
    <t xml:space="preserve">Préstamo bancario por pagar                  </t>
  </si>
  <si>
    <t xml:space="preserve"> 2-2-01-01</t>
  </si>
  <si>
    <t xml:space="preserve">IVA Devengado                                </t>
  </si>
  <si>
    <t xml:space="preserve"> 2-1-03-07</t>
  </si>
  <si>
    <t xml:space="preserve">Cargas sociales patronales por pagar         </t>
  </si>
  <si>
    <t xml:space="preserve"> 2-1-03-03</t>
  </si>
  <si>
    <t xml:space="preserve">Cuota obrera Asoc. Solidarista 5%            </t>
  </si>
  <si>
    <t xml:space="preserve"> 2-1-02-02</t>
  </si>
  <si>
    <t xml:space="preserve">Cuota obrera CCSS 10,67%                     </t>
  </si>
  <si>
    <t xml:space="preserve"> 2-1-02-01</t>
  </si>
  <si>
    <t xml:space="preserve">Cuentas por pagar proveedores                </t>
  </si>
  <si>
    <t xml:space="preserve"> 2-1-01-01</t>
  </si>
  <si>
    <t xml:space="preserve">Mobiliario y equipo costo                    </t>
  </si>
  <si>
    <t xml:space="preserve"> 1-2-04-01</t>
  </si>
  <si>
    <t xml:space="preserve">Edificio costo                               </t>
  </si>
  <si>
    <t xml:space="preserve"> 1-2-02-01</t>
  </si>
  <si>
    <t xml:space="preserve">Terreno # 1                                  </t>
  </si>
  <si>
    <t xml:space="preserve"> 1-2-01-01</t>
  </si>
  <si>
    <t xml:space="preserve">IVA Soportado                                </t>
  </si>
  <si>
    <t xml:space="preserve"> 1-1-08-01</t>
  </si>
  <si>
    <t xml:space="preserve">Seguros pagados por adelantado               </t>
  </si>
  <si>
    <t xml:space="preserve"> 1-1-07-01</t>
  </si>
  <si>
    <t xml:space="preserve">Inventario                                   </t>
  </si>
  <si>
    <t xml:space="preserve"> 1-1-06</t>
  </si>
  <si>
    <t xml:space="preserve">Cuentas por cobrar clientes                  </t>
  </si>
  <si>
    <t xml:space="preserve"> 1-1-04-01</t>
  </si>
  <si>
    <t xml:space="preserve">Inversiones corto plazo                      </t>
  </si>
  <si>
    <t xml:space="preserve"> 1-1-03-01</t>
  </si>
  <si>
    <t xml:space="preserve">Banco Nacional de Costa Rica                 </t>
  </si>
  <si>
    <t xml:space="preserve"> 1-1-02-01</t>
  </si>
  <si>
    <t xml:space="preserve">Caja Chica                                   </t>
  </si>
  <si>
    <t xml:space="preserve"> 1-1-01-01</t>
  </si>
  <si>
    <t xml:space="preserve"> H a b e r Colon_</t>
  </si>
  <si>
    <t xml:space="preserve"> D e b e  Colon_</t>
  </si>
  <si>
    <t>Acumulado 31/12/2024</t>
  </si>
  <si>
    <t>Movimiento 31/12/2024</t>
  </si>
  <si>
    <t>Movimiento previo</t>
  </si>
  <si>
    <t>31/12/2024</t>
  </si>
  <si>
    <t>BALANCE DE COMPROBACION</t>
  </si>
  <si>
    <t>GANANCIA / PERDIDA</t>
  </si>
  <si>
    <t xml:space="preserve">      Fletes                                 </t>
  </si>
  <si>
    <t xml:space="preserve">      Gasto por IVA                          </t>
  </si>
  <si>
    <t xml:space="preserve">5-2-15        </t>
  </si>
  <si>
    <t xml:space="preserve">      Gastos por combustible                 </t>
  </si>
  <si>
    <t xml:space="preserve">      Gastos por servicios públicos          </t>
  </si>
  <si>
    <t xml:space="preserve">      Gastos por impuestos municipales       </t>
  </si>
  <si>
    <t xml:space="preserve">      Gasto por cargas sociales              </t>
  </si>
  <si>
    <t xml:space="preserve">      Gasto por salarios                     </t>
  </si>
  <si>
    <t xml:space="preserve">   Gastos de Administracion                  </t>
  </si>
  <si>
    <t xml:space="preserve">5-2           </t>
  </si>
  <si>
    <t xml:space="preserve">      Costo de ventas                        </t>
  </si>
  <si>
    <t xml:space="preserve">   Costos                                    </t>
  </si>
  <si>
    <t xml:space="preserve">5-1           </t>
  </si>
  <si>
    <t xml:space="preserve"> Costos y Gastos                             </t>
  </si>
  <si>
    <t xml:space="preserve">5             </t>
  </si>
  <si>
    <t xml:space="preserve">      Ingresos por servicios                 </t>
  </si>
  <si>
    <t xml:space="preserve">   Ingresos por servicios                    </t>
  </si>
  <si>
    <t xml:space="preserve">4-2           </t>
  </si>
  <si>
    <t xml:space="preserve">      Ingresos por ventas                    </t>
  </si>
  <si>
    <t xml:space="preserve">4-1-01        </t>
  </si>
  <si>
    <t xml:space="preserve">   Ingresos de operación                     </t>
  </si>
  <si>
    <t xml:space="preserve">4-1           </t>
  </si>
  <si>
    <t xml:space="preserve"> Ingresos                                    </t>
  </si>
  <si>
    <t xml:space="preserve">4             </t>
  </si>
  <si>
    <t>Hasta 31/12/2024</t>
  </si>
  <si>
    <t>ESTADO DE GANANCIAS Y PERDIDAS</t>
  </si>
  <si>
    <t>E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</si>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</sst>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₡&quot;* #,##0.00_-;\-&quot;₡&quot;* #,##0.00_-;_-&quot;₡&quot;* &quot;-&quot;??_-;_-@_-"/>
    <numFmt numFmtId="43" formatCode="_-* #,##0.00_-;\-* #,##0.00_-;_-* &quot;-&quot;??_-;_-@_-"/>
    <numFmt numFmtId="164" formatCode="##########0"/>
    <numFmt numFmtId="165" formatCode="#,###,###,###,##0.00"/>
    <numFmt numFmtId="166" formatCode="#,###,###,##0.00"/>
  </numFmts>
  <fonts count="10" x14ac:knownFonts="1">
    <font>
      <sz val="11"/>
      <color theme="1"/>
      <name val="Calibri"/>
      <family val="2"/>
      <scheme val="minor"/>
    </font>
    <font>
      <b/>
      <i/>
      <sz val="18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165" fontId="0" fillId="2" borderId="0" xfId="0" applyNumberFormat="1" applyFill="1"/>
    <xf numFmtId="0" fontId="0" fillId="3" borderId="0" xfId="0" quotePrefix="1" applyFill="1"/>
    <xf numFmtId="14" fontId="6" fillId="2" borderId="1" xfId="0" applyNumberFormat="1" applyFont="1" applyFill="1" applyBorder="1"/>
    <xf numFmtId="0" fontId="0" fillId="0" borderId="1" xfId="0" applyBorder="1"/>
    <xf numFmtId="43" fontId="0" fillId="0" borderId="1" xfId="1" applyFont="1" applyBorder="1"/>
    <xf numFmtId="9" fontId="0" fillId="0" borderId="1" xfId="0" applyNumberFormat="1" applyBorder="1"/>
    <xf numFmtId="43" fontId="0" fillId="0" borderId="1" xfId="1" applyFont="1" applyFill="1" applyBorder="1"/>
    <xf numFmtId="10" fontId="0" fillId="0" borderId="1" xfId="0" applyNumberFormat="1" applyBorder="1"/>
    <xf numFmtId="43" fontId="0" fillId="0" borderId="0" xfId="1" applyFont="1"/>
    <xf numFmtId="10" fontId="6" fillId="0" borderId="1" xfId="0" applyNumberFormat="1" applyFont="1" applyBorder="1"/>
    <xf numFmtId="43" fontId="6" fillId="0" borderId="1" xfId="1" applyFont="1" applyBorder="1"/>
    <xf numFmtId="43" fontId="0" fillId="0" borderId="0" xfId="0" applyNumberFormat="1"/>
    <xf numFmtId="0" fontId="0" fillId="0" borderId="2" xfId="0" applyBorder="1"/>
    <xf numFmtId="43" fontId="0" fillId="0" borderId="2" xfId="1" applyFont="1" applyFill="1" applyBorder="1"/>
    <xf numFmtId="43" fontId="0" fillId="0" borderId="0" xfId="1" applyFont="1" applyFill="1" applyBorder="1"/>
    <xf numFmtId="43" fontId="0" fillId="4" borderId="1" xfId="1" applyFont="1" applyFill="1" applyBorder="1"/>
    <xf numFmtId="43" fontId="0" fillId="5" borderId="1" xfId="1" applyFont="1" applyFill="1" applyBorder="1"/>
    <xf numFmtId="0" fontId="0" fillId="5" borderId="0" xfId="0" applyFill="1"/>
    <xf numFmtId="0" fontId="6" fillId="0" borderId="1" xfId="0" applyFont="1" applyBorder="1" applyAlignment="1">
      <alignment horizontal="right"/>
    </xf>
    <xf numFmtId="9" fontId="0" fillId="6" borderId="1" xfId="0" applyNumberFormat="1" applyFill="1" applyBorder="1"/>
    <xf numFmtId="43" fontId="0" fillId="6" borderId="1" xfId="1" applyFont="1" applyFill="1" applyBorder="1"/>
    <xf numFmtId="0" fontId="0" fillId="7" borderId="1" xfId="0" applyFill="1" applyBorder="1"/>
    <xf numFmtId="43" fontId="0" fillId="7" borderId="1" xfId="1" applyFont="1" applyFill="1" applyBorder="1"/>
    <xf numFmtId="0" fontId="0" fillId="8" borderId="1" xfId="0" applyFill="1" applyBorder="1"/>
    <xf numFmtId="43" fontId="0" fillId="8" borderId="1" xfId="0" applyNumberFormat="1" applyFill="1" applyBorder="1"/>
    <xf numFmtId="0" fontId="0" fillId="9" borderId="1" xfId="0" applyFill="1" applyBorder="1"/>
    <xf numFmtId="0" fontId="6" fillId="9" borderId="1" xfId="0" applyFont="1" applyFill="1" applyBorder="1" applyAlignment="1">
      <alignment horizontal="right"/>
    </xf>
    <xf numFmtId="44" fontId="0" fillId="0" borderId="1" xfId="2" applyFont="1" applyBorder="1"/>
    <xf numFmtId="44" fontId="0" fillId="0" borderId="0" xfId="2" applyFont="1"/>
    <xf numFmtId="44" fontId="0" fillId="2" borderId="1" xfId="2" applyFont="1" applyFill="1" applyBorder="1"/>
    <xf numFmtId="44" fontId="0" fillId="0" borderId="0" xfId="2" applyFont="1" applyBorder="1"/>
    <xf numFmtId="0" fontId="0" fillId="7" borderId="0" xfId="0" quotePrefix="1" applyFill="1"/>
    <xf numFmtId="0" fontId="0" fillId="10" borderId="0" xfId="0" quotePrefix="1" applyFill="1"/>
    <xf numFmtId="44" fontId="6" fillId="0" borderId="1" xfId="2" applyFont="1" applyBorder="1"/>
    <xf numFmtId="0" fontId="6" fillId="2" borderId="0" xfId="0" quotePrefix="1" applyFont="1" applyFill="1" applyAlignment="1">
      <alignment horizontal="center"/>
    </xf>
    <xf numFmtId="14" fontId="6" fillId="11" borderId="1" xfId="0" applyNumberFormat="1" applyFont="1" applyFill="1" applyBorder="1"/>
    <xf numFmtId="0" fontId="7" fillId="2" borderId="0" xfId="0" quotePrefix="1" applyFont="1" applyFill="1" applyAlignment="1">
      <alignment horizontal="center"/>
    </xf>
    <xf numFmtId="166" fontId="0" fillId="0" borderId="0" xfId="0" applyNumberFormat="1"/>
    <xf numFmtId="0" fontId="8" fillId="0" borderId="0" xfId="0" applyFont="1"/>
    <xf numFmtId="0" fontId="9" fillId="0" borderId="0" xfId="0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84667</xdr:colOff>
      <xdr:row>36</xdr:row>
      <xdr:rowOff>160866</xdr:rowOff>
    </xdr:from>
    <xdr:to>
      <xdr:col>6</xdr:col>
      <xdr:colOff>764294</xdr:colOff>
      <xdr:row>45</xdr:row>
      <xdr:rowOff>46784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853FDD-D79E-A026-78DB-D1C6C95E7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67" y="6866466"/>
          <a:ext cx="8849960" cy="1562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9298-76B3-4FA8-BC8D-1D64B2FFCBDA}">
  <dimension ref="A1:M33"/>
  <sheetViews>
    <sheetView topLeftCell="G2" zoomScaleNormal="100" workbookViewId="0">
      <selection activeCell="L18" sqref="L18"/>
    </sheetView>
  </sheetViews>
  <sheetFormatPr baseColWidth="10" defaultColWidth="8.88671875" defaultRowHeight="14.4" x14ac:dyDescent="0.3"/>
  <cols>
    <col min="1" max="1" width="20.88671875" customWidth="1"/>
    <col min="2" max="2" width="22" customWidth="1"/>
    <col min="3" max="3" width="23" customWidth="1"/>
    <col min="4" max="4" width="20.44140625" customWidth="1"/>
    <col min="5" max="5" width="19" customWidth="1"/>
    <col min="6" max="6" width="13.77734375" customWidth="1"/>
    <col min="7" max="7" width="12.6640625" customWidth="1"/>
    <col min="8" max="8" width="14.5546875" customWidth="1"/>
    <col min="9" max="9" width="15.88671875" customWidth="1"/>
    <col min="10" max="10" width="20.21875" customWidth="1"/>
    <col min="11" max="11" width="17.109375" customWidth="1"/>
    <col min="12" max="12" width="14.5546875" customWidth="1"/>
    <col min="13" max="13" width="16.21875" customWidth="1"/>
    <col min="14" max="16" width="14.21875" customWidth="1"/>
  </cols>
  <sheetData>
    <row r="1" spans="1:13" x14ac:dyDescent="0.3">
      <c r="A1" s="43">
        <v>45597</v>
      </c>
      <c r="B1" s="11"/>
    </row>
    <row r="2" spans="1:13" x14ac:dyDescent="0.3">
      <c r="A2" s="11" t="s">
        <v>86</v>
      </c>
      <c r="B2" s="12">
        <v>10000000</v>
      </c>
    </row>
    <row r="3" spans="1:13" x14ac:dyDescent="0.3">
      <c r="A3" s="13">
        <v>0.01</v>
      </c>
      <c r="B3" s="12">
        <f>+B2*A3</f>
        <v>100000</v>
      </c>
      <c r="H3" s="10">
        <v>45625</v>
      </c>
    </row>
    <row r="4" spans="1:13" x14ac:dyDescent="0.3">
      <c r="A4" s="11" t="s">
        <v>87</v>
      </c>
      <c r="B4" s="12">
        <f>+B2+B3</f>
        <v>10100000</v>
      </c>
      <c r="H4" s="11" t="s">
        <v>87</v>
      </c>
      <c r="I4" s="14">
        <v>3000000</v>
      </c>
    </row>
    <row r="5" spans="1:13" x14ac:dyDescent="0.3">
      <c r="A5" s="11" t="s">
        <v>88</v>
      </c>
      <c r="B5" s="11">
        <v>50000</v>
      </c>
      <c r="H5" s="13">
        <v>0.01</v>
      </c>
      <c r="I5" s="14">
        <f>+I4*H5</f>
        <v>30000</v>
      </c>
      <c r="K5" s="10">
        <v>45640</v>
      </c>
    </row>
    <row r="6" spans="1:13" x14ac:dyDescent="0.3">
      <c r="A6" s="11" t="s">
        <v>124</v>
      </c>
      <c r="B6" s="11">
        <f>+B5*1%</f>
        <v>500</v>
      </c>
      <c r="D6" s="10">
        <v>45611</v>
      </c>
      <c r="H6" s="11"/>
      <c r="I6" s="11" t="s">
        <v>89</v>
      </c>
      <c r="K6" s="11" t="s">
        <v>90</v>
      </c>
      <c r="L6" s="11"/>
    </row>
    <row r="7" spans="1:13" x14ac:dyDescent="0.3">
      <c r="A7" s="11" t="s">
        <v>125</v>
      </c>
      <c r="B7" s="11">
        <f>+B5*12%</f>
        <v>6000</v>
      </c>
      <c r="D7" s="11" t="s">
        <v>90</v>
      </c>
      <c r="E7" s="11"/>
      <c r="H7" s="11"/>
      <c r="I7" s="13">
        <v>7.0000000000000007E-2</v>
      </c>
      <c r="K7" s="12">
        <v>4800000</v>
      </c>
      <c r="L7" s="12">
        <f>+K7-L8-L9</f>
        <v>4047840</v>
      </c>
    </row>
    <row r="8" spans="1:13" x14ac:dyDescent="0.3">
      <c r="D8" s="12">
        <v>6000000</v>
      </c>
      <c r="E8" s="12">
        <f>+D8-E9-E10</f>
        <v>5059800</v>
      </c>
      <c r="H8" s="11" t="s">
        <v>89</v>
      </c>
      <c r="I8" s="14">
        <f>+I4*I7</f>
        <v>210000.00000000003</v>
      </c>
      <c r="K8" s="13">
        <v>0.05</v>
      </c>
      <c r="L8" s="12">
        <f>+K7*K8</f>
        <v>240000</v>
      </c>
      <c r="M8" t="s">
        <v>91</v>
      </c>
    </row>
    <row r="9" spans="1:13" x14ac:dyDescent="0.3">
      <c r="D9" s="13">
        <v>0.05</v>
      </c>
      <c r="E9" s="12">
        <f>+D8*D9</f>
        <v>300000</v>
      </c>
      <c r="F9" t="s">
        <v>91</v>
      </c>
      <c r="H9" s="11" t="s">
        <v>89</v>
      </c>
      <c r="I9" s="14">
        <f>+I5*I7</f>
        <v>2100</v>
      </c>
      <c r="K9" s="15">
        <v>0.1067</v>
      </c>
      <c r="L9" s="12">
        <f>+K7*K9</f>
        <v>512160</v>
      </c>
      <c r="M9" t="s">
        <v>92</v>
      </c>
    </row>
    <row r="10" spans="1:13" x14ac:dyDescent="0.3">
      <c r="C10" s="16"/>
      <c r="D10" s="15">
        <v>0.1067</v>
      </c>
      <c r="E10" s="12">
        <f>+D8*D10</f>
        <v>640200</v>
      </c>
      <c r="F10" t="s">
        <v>92</v>
      </c>
      <c r="H10" s="11" t="s">
        <v>93</v>
      </c>
      <c r="I10" s="14">
        <f>+I4-I8</f>
        <v>2790000</v>
      </c>
      <c r="K10" s="17">
        <v>0.26669999999999999</v>
      </c>
      <c r="L10" s="18">
        <f>+K7*K10</f>
        <v>1280160</v>
      </c>
      <c r="M10" t="s">
        <v>94</v>
      </c>
    </row>
    <row r="11" spans="1:13" x14ac:dyDescent="0.3">
      <c r="A11" s="43">
        <v>45599</v>
      </c>
      <c r="B11" s="11"/>
      <c r="D11" s="17">
        <v>0.26669999999999999</v>
      </c>
      <c r="E11" s="18">
        <f>+D8*D11</f>
        <v>1600200</v>
      </c>
      <c r="F11" t="s">
        <v>94</v>
      </c>
      <c r="H11" s="11" t="s">
        <v>95</v>
      </c>
      <c r="I11" s="14">
        <f>I5-I9</f>
        <v>27900</v>
      </c>
      <c r="K11" s="17"/>
      <c r="L11" s="18"/>
    </row>
    <row r="12" spans="1:13" x14ac:dyDescent="0.3">
      <c r="A12" s="11" t="s">
        <v>96</v>
      </c>
      <c r="B12" s="35">
        <v>9000000</v>
      </c>
      <c r="C12" s="19"/>
      <c r="D12" s="17"/>
      <c r="E12" s="18"/>
      <c r="H12" s="20"/>
      <c r="I12" s="21">
        <f>SUM(I10:I11)</f>
        <v>2817900</v>
      </c>
    </row>
    <row r="13" spans="1:13" x14ac:dyDescent="0.3">
      <c r="A13" s="13">
        <v>0.04</v>
      </c>
      <c r="B13" s="35">
        <f>+B12*A13</f>
        <v>360000</v>
      </c>
      <c r="J13" s="22"/>
    </row>
    <row r="14" spans="1:13" x14ac:dyDescent="0.3">
      <c r="A14" s="11"/>
      <c r="B14" s="41">
        <f>+B12+B13</f>
        <v>9360000</v>
      </c>
      <c r="H14" s="10">
        <v>45627</v>
      </c>
      <c r="I14" s="11"/>
      <c r="K14" s="10">
        <v>45646</v>
      </c>
      <c r="L14" s="11"/>
    </row>
    <row r="15" spans="1:13" x14ac:dyDescent="0.3">
      <c r="A15" s="43">
        <v>45602</v>
      </c>
      <c r="B15" s="35"/>
      <c r="D15" s="10">
        <v>45616</v>
      </c>
      <c r="E15" s="11"/>
      <c r="H15" s="11" t="s">
        <v>86</v>
      </c>
      <c r="I15" s="12">
        <v>5500000</v>
      </c>
      <c r="K15" s="11" t="s">
        <v>86</v>
      </c>
      <c r="L15" s="12">
        <v>3500000</v>
      </c>
    </row>
    <row r="16" spans="1:13" x14ac:dyDescent="0.3">
      <c r="A16" s="11" t="s">
        <v>86</v>
      </c>
      <c r="B16" s="35">
        <v>200000</v>
      </c>
      <c r="D16" s="11" t="s">
        <v>86</v>
      </c>
      <c r="E16" s="12">
        <v>8000000</v>
      </c>
      <c r="H16" s="13">
        <v>0.01</v>
      </c>
      <c r="I16" s="23">
        <f>+I15*H16</f>
        <v>55000</v>
      </c>
      <c r="K16" s="13">
        <v>0.01</v>
      </c>
      <c r="L16" s="23">
        <f>+L15*K16</f>
        <v>35000</v>
      </c>
    </row>
    <row r="17" spans="1:12" x14ac:dyDescent="0.3">
      <c r="A17" s="13">
        <v>0.01</v>
      </c>
      <c r="B17" s="35">
        <f>+B16*A17</f>
        <v>2000</v>
      </c>
      <c r="D17" s="13">
        <v>0.01</v>
      </c>
      <c r="E17" s="24">
        <f>+E16*D17</f>
        <v>80000</v>
      </c>
      <c r="F17" s="25" t="s">
        <v>97</v>
      </c>
      <c r="H17" s="11" t="s">
        <v>98</v>
      </c>
      <c r="I17" s="18">
        <f>+I15+I16</f>
        <v>5555000</v>
      </c>
      <c r="K17" s="11" t="s">
        <v>98</v>
      </c>
      <c r="L17" s="18">
        <f>+L15+L16</f>
        <v>3535000</v>
      </c>
    </row>
    <row r="18" spans="1:12" x14ac:dyDescent="0.3">
      <c r="A18" s="11" t="s">
        <v>99</v>
      </c>
      <c r="B18" s="35">
        <f>+B16+B17</f>
        <v>202000</v>
      </c>
      <c r="D18" s="26" t="s">
        <v>98</v>
      </c>
      <c r="E18" s="12">
        <f>+E16+E17</f>
        <v>8080000</v>
      </c>
      <c r="H18" s="13" t="s">
        <v>147</v>
      </c>
      <c r="I18" s="12">
        <f>+I15*55%</f>
        <v>3025000.0000000005</v>
      </c>
      <c r="K18" s="13" t="s">
        <v>147</v>
      </c>
      <c r="L18" s="12">
        <f>+L15*55%</f>
        <v>1925000.0000000002</v>
      </c>
    </row>
    <row r="19" spans="1:12" x14ac:dyDescent="0.3">
      <c r="B19" s="36"/>
      <c r="D19" s="27" t="s">
        <v>100</v>
      </c>
      <c r="E19" s="13">
        <v>0.55000000000000004</v>
      </c>
    </row>
    <row r="20" spans="1:12" x14ac:dyDescent="0.3">
      <c r="A20" s="43">
        <v>45242</v>
      </c>
      <c r="B20" s="35"/>
      <c r="D20" s="13"/>
      <c r="E20" s="28">
        <f>+E16*E19</f>
        <v>4400000</v>
      </c>
      <c r="H20" s="10">
        <v>45628</v>
      </c>
      <c r="I20" s="11"/>
    </row>
    <row r="21" spans="1:12" x14ac:dyDescent="0.3">
      <c r="A21" s="11" t="s">
        <v>101</v>
      </c>
      <c r="B21" s="37">
        <f>+B4</f>
        <v>10100000</v>
      </c>
      <c r="D21" s="29" t="s">
        <v>102</v>
      </c>
      <c r="E21" s="13">
        <v>0.9</v>
      </c>
      <c r="H21" s="11" t="s">
        <v>103</v>
      </c>
      <c r="I21" s="12">
        <v>4000000</v>
      </c>
    </row>
    <row r="22" spans="1:12" x14ac:dyDescent="0.3">
      <c r="A22" s="11" t="str">
        <f>+A18</f>
        <v xml:space="preserve">TOTAL DE DEVOLUCION </v>
      </c>
      <c r="B22" s="35">
        <f>+B18</f>
        <v>202000</v>
      </c>
      <c r="D22" s="11"/>
      <c r="E22" s="30">
        <f>+E18*E21</f>
        <v>7272000</v>
      </c>
      <c r="H22" s="13">
        <v>0.04</v>
      </c>
      <c r="I22" s="23">
        <f>+I21*H22</f>
        <v>160000</v>
      </c>
    </row>
    <row r="23" spans="1:12" x14ac:dyDescent="0.3">
      <c r="A23" s="11"/>
      <c r="B23" s="37">
        <f>+B21-B22</f>
        <v>9898000</v>
      </c>
      <c r="D23" s="31" t="s">
        <v>104</v>
      </c>
      <c r="E23" s="32">
        <f>+E18-E22</f>
        <v>808000</v>
      </c>
      <c r="H23" s="11" t="s">
        <v>98</v>
      </c>
      <c r="I23" s="18">
        <f>+I21+I22</f>
        <v>4160000</v>
      </c>
    </row>
    <row r="24" spans="1:12" x14ac:dyDescent="0.3">
      <c r="A24" s="11"/>
      <c r="B24" s="35"/>
      <c r="H24" s="13"/>
      <c r="I24" s="12"/>
    </row>
    <row r="25" spans="1:12" x14ac:dyDescent="0.3">
      <c r="B25" s="38"/>
      <c r="D25" s="33" t="s">
        <v>105</v>
      </c>
      <c r="E25" s="33">
        <v>25000</v>
      </c>
    </row>
    <row r="26" spans="1:12" x14ac:dyDescent="0.3">
      <c r="D26" s="33" t="s">
        <v>136</v>
      </c>
      <c r="E26" s="33">
        <f>+E25*1%</f>
        <v>250</v>
      </c>
    </row>
    <row r="27" spans="1:12" x14ac:dyDescent="0.3">
      <c r="D27" s="33" t="s">
        <v>137</v>
      </c>
      <c r="E27" s="33">
        <f>+E25*12%</f>
        <v>3000</v>
      </c>
    </row>
    <row r="28" spans="1:12" x14ac:dyDescent="0.3">
      <c r="D28" s="34" t="s">
        <v>106</v>
      </c>
      <c r="E28" s="33">
        <f>SUM(E25:E27)</f>
        <v>28250</v>
      </c>
    </row>
    <row r="30" spans="1:12" x14ac:dyDescent="0.3">
      <c r="D30" s="10">
        <v>45255</v>
      </c>
      <c r="E30" s="11"/>
    </row>
    <row r="31" spans="1:12" x14ac:dyDescent="0.3">
      <c r="D31" s="11" t="s">
        <v>86</v>
      </c>
      <c r="E31" s="12">
        <v>25000</v>
      </c>
    </row>
    <row r="32" spans="1:12" x14ac:dyDescent="0.3">
      <c r="D32" s="13">
        <v>0.01</v>
      </c>
      <c r="E32" s="23">
        <f>+E31*D32</f>
        <v>250</v>
      </c>
    </row>
    <row r="33" spans="4:5" x14ac:dyDescent="0.3">
      <c r="D33" s="13" t="s">
        <v>139</v>
      </c>
      <c r="E33" s="23">
        <f>+E31*55%</f>
        <v>13750.000000000002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61AB-9C30-4375-8F02-08D2ED3CD165}">
  <dimension ref="A1:G108"/>
  <sheetViews>
    <sheetView topLeftCell="B91" zoomScaleNormal="100" workbookViewId="0">
      <selection activeCell="F98" sqref="F98"/>
    </sheetView>
  </sheetViews>
  <sheetFormatPr baseColWidth="10" defaultColWidth="11.5546875" defaultRowHeight="14.4" x14ac:dyDescent="0.3"/>
  <cols>
    <col min="1" max="1" width="19.6640625" customWidth="1"/>
    <col min="2" max="2" width="12.6640625" customWidth="1"/>
    <col min="3" max="3" width="36.6640625" customWidth="1"/>
    <col min="4" max="5" width="19.6640625" customWidth="1"/>
    <col min="6" max="6" width="36.6640625" customWidth="1"/>
    <col min="7" max="7" width="18.6640625" customWidth="1"/>
    <col min="8" max="9" width="13.88671875" customWidth="1"/>
  </cols>
  <sheetData>
    <row r="1" spans="1:7" ht="22.2" x14ac:dyDescent="0.35">
      <c r="A1" s="1" t="s">
        <v>0</v>
      </c>
    </row>
    <row r="2" spans="1:7" x14ac:dyDescent="0.3">
      <c r="A2" s="2" t="s">
        <v>1</v>
      </c>
    </row>
    <row r="3" spans="1:7" x14ac:dyDescent="0.3">
      <c r="A3" s="2" t="s">
        <v>2</v>
      </c>
    </row>
    <row r="4" spans="1:7" x14ac:dyDescent="0.3">
      <c r="A4" s="2" t="s">
        <v>3</v>
      </c>
    </row>
    <row r="7" spans="1:7" x14ac:dyDescent="0.3">
      <c r="A7" s="3" t="s">
        <v>4</v>
      </c>
    </row>
    <row r="10" spans="1:7" ht="15.6" x14ac:dyDescent="0.3">
      <c r="A10" s="4" t="s">
        <v>5</v>
      </c>
      <c r="B10" s="4" t="s">
        <v>6</v>
      </c>
      <c r="C10" s="4" t="s">
        <v>7</v>
      </c>
      <c r="D10" s="4" t="s">
        <v>8</v>
      </c>
      <c r="E10" s="4" t="s">
        <v>9</v>
      </c>
      <c r="F10" s="4" t="s">
        <v>10</v>
      </c>
      <c r="G10" s="4" t="s">
        <v>11</v>
      </c>
    </row>
    <row r="11" spans="1:7" x14ac:dyDescent="0.3">
      <c r="A11" s="5">
        <v>100000076</v>
      </c>
      <c r="B11" s="6" t="s">
        <v>12</v>
      </c>
      <c r="C11" s="6" t="s">
        <v>13</v>
      </c>
      <c r="D11" s="7">
        <f>+'Calculos '!B2</f>
        <v>10000000</v>
      </c>
      <c r="E11" s="7"/>
      <c r="F11" s="6" t="s">
        <v>14</v>
      </c>
      <c r="G11" s="6" t="s">
        <v>15</v>
      </c>
    </row>
    <row r="12" spans="1:7" x14ac:dyDescent="0.3">
      <c r="A12" s="5">
        <v>100000076</v>
      </c>
      <c r="B12" s="6" t="s">
        <v>16</v>
      </c>
      <c r="C12" s="6" t="s">
        <v>17</v>
      </c>
      <c r="D12" s="7">
        <f>+'Calculos '!B3</f>
        <v>100000</v>
      </c>
      <c r="E12" s="7"/>
      <c r="F12" s="6" t="s">
        <v>14</v>
      </c>
      <c r="G12" s="6" t="s">
        <v>15</v>
      </c>
    </row>
    <row r="13" spans="1:7" x14ac:dyDescent="0.3">
      <c r="A13" s="5">
        <v>100000076</v>
      </c>
      <c r="B13" s="6" t="s">
        <v>18</v>
      </c>
      <c r="C13" s="6" t="s">
        <v>19</v>
      </c>
      <c r="D13" s="7">
        <v>0</v>
      </c>
      <c r="E13" s="7">
        <f>+'Calculos '!B4</f>
        <v>10100000</v>
      </c>
      <c r="F13" s="6" t="s">
        <v>14</v>
      </c>
      <c r="G13" s="6" t="s">
        <v>15</v>
      </c>
    </row>
    <row r="14" spans="1:7" x14ac:dyDescent="0.3">
      <c r="A14" s="5">
        <v>100000076</v>
      </c>
      <c r="B14" s="6" t="s">
        <v>12</v>
      </c>
      <c r="C14" s="6" t="s">
        <v>13</v>
      </c>
      <c r="D14" s="7">
        <f>+'Calculos '!B5</f>
        <v>50000</v>
      </c>
      <c r="E14" s="7"/>
      <c r="F14" s="6" t="s">
        <v>20</v>
      </c>
      <c r="G14" s="6" t="s">
        <v>15</v>
      </c>
    </row>
    <row r="15" spans="1:7" x14ac:dyDescent="0.3">
      <c r="A15" s="5">
        <v>100000076</v>
      </c>
      <c r="B15" s="6" t="s">
        <v>16</v>
      </c>
      <c r="C15" s="6" t="s">
        <v>17</v>
      </c>
      <c r="D15" s="7">
        <f>+'Calculos '!B6</f>
        <v>500</v>
      </c>
      <c r="F15" s="6" t="s">
        <v>20</v>
      </c>
      <c r="G15" s="6" t="s">
        <v>15</v>
      </c>
    </row>
    <row r="16" spans="1:7" x14ac:dyDescent="0.3">
      <c r="A16" s="5"/>
      <c r="B16" s="6" t="s">
        <v>84</v>
      </c>
      <c r="C16" s="6" t="s">
        <v>85</v>
      </c>
      <c r="D16" s="7">
        <f>+'Calculos '!B7</f>
        <v>6000</v>
      </c>
      <c r="F16" s="6"/>
      <c r="G16" s="6"/>
    </row>
    <row r="17" spans="1:7" x14ac:dyDescent="0.3">
      <c r="A17" s="5">
        <v>100000076</v>
      </c>
      <c r="B17" s="6" t="s">
        <v>21</v>
      </c>
      <c r="C17" s="6" t="s">
        <v>132</v>
      </c>
      <c r="D17" s="7">
        <v>0</v>
      </c>
      <c r="E17" s="7">
        <f>+D14+D15+D16</f>
        <v>56500</v>
      </c>
      <c r="F17" s="6" t="s">
        <v>20</v>
      </c>
      <c r="G17" s="6" t="s">
        <v>15</v>
      </c>
    </row>
    <row r="18" spans="1:7" x14ac:dyDescent="0.3">
      <c r="A18" s="5">
        <v>100000076</v>
      </c>
      <c r="B18" s="42" t="s">
        <v>148</v>
      </c>
      <c r="C18" s="9" t="s">
        <v>126</v>
      </c>
      <c r="D18" s="8"/>
      <c r="E18" s="8"/>
      <c r="F18" s="6" t="s">
        <v>23</v>
      </c>
      <c r="G18" s="6" t="s">
        <v>24</v>
      </c>
    </row>
    <row r="19" spans="1:7" x14ac:dyDescent="0.3">
      <c r="A19" s="5">
        <v>0</v>
      </c>
      <c r="B19" s="6" t="s">
        <v>25</v>
      </c>
      <c r="C19" s="6" t="s">
        <v>26</v>
      </c>
      <c r="D19" s="7">
        <v>0</v>
      </c>
      <c r="E19" s="7">
        <v>0</v>
      </c>
      <c r="F19" s="6" t="s">
        <v>23</v>
      </c>
      <c r="G19" s="6" t="s">
        <v>24</v>
      </c>
    </row>
    <row r="20" spans="1:7" x14ac:dyDescent="0.3">
      <c r="A20" s="5">
        <v>100000077</v>
      </c>
      <c r="B20" s="6" t="s">
        <v>21</v>
      </c>
      <c r="C20" s="6" t="s">
        <v>132</v>
      </c>
      <c r="D20" s="7">
        <f>+E21+E22</f>
        <v>9360000</v>
      </c>
      <c r="E20" s="7">
        <v>0</v>
      </c>
      <c r="F20" s="6" t="s">
        <v>27</v>
      </c>
      <c r="G20" s="6" t="s">
        <v>28</v>
      </c>
    </row>
    <row r="21" spans="1:7" x14ac:dyDescent="0.3">
      <c r="A21" s="5">
        <v>100000077</v>
      </c>
      <c r="B21" s="6" t="s">
        <v>29</v>
      </c>
      <c r="C21" s="6" t="s">
        <v>30</v>
      </c>
      <c r="D21" s="7">
        <v>0</v>
      </c>
      <c r="E21" s="7">
        <f>+'Calculos '!B12</f>
        <v>9000000</v>
      </c>
      <c r="F21" s="6" t="s">
        <v>27</v>
      </c>
      <c r="G21" s="6" t="s">
        <v>28</v>
      </c>
    </row>
    <row r="22" spans="1:7" x14ac:dyDescent="0.3">
      <c r="A22" s="5">
        <v>100000077</v>
      </c>
      <c r="B22" s="6" t="s">
        <v>31</v>
      </c>
      <c r="C22" s="6" t="s">
        <v>32</v>
      </c>
      <c r="D22" s="7">
        <v>0</v>
      </c>
      <c r="E22" s="7">
        <f>+'Calculos '!B13</f>
        <v>360000</v>
      </c>
      <c r="F22" s="6" t="s">
        <v>27</v>
      </c>
      <c r="G22" s="6" t="s">
        <v>28</v>
      </c>
    </row>
    <row r="23" spans="1:7" x14ac:dyDescent="0.3">
      <c r="A23" s="5">
        <v>100000077</v>
      </c>
      <c r="B23" s="42" t="s">
        <v>149</v>
      </c>
      <c r="C23" s="9" t="s">
        <v>127</v>
      </c>
      <c r="D23" s="8"/>
      <c r="E23" s="8"/>
      <c r="F23" s="6" t="s">
        <v>23</v>
      </c>
      <c r="G23" s="6" t="s">
        <v>24</v>
      </c>
    </row>
    <row r="24" spans="1:7" x14ac:dyDescent="0.3">
      <c r="A24" s="5">
        <v>0</v>
      </c>
      <c r="B24" s="6" t="s">
        <v>25</v>
      </c>
      <c r="C24" s="6" t="s">
        <v>26</v>
      </c>
      <c r="D24" s="7">
        <v>0</v>
      </c>
      <c r="E24" s="7">
        <v>0</v>
      </c>
      <c r="F24" s="6" t="s">
        <v>23</v>
      </c>
      <c r="G24" s="6" t="s">
        <v>24</v>
      </c>
    </row>
    <row r="25" spans="1:7" x14ac:dyDescent="0.3">
      <c r="A25" s="5">
        <v>100000078</v>
      </c>
      <c r="B25" s="6" t="s">
        <v>18</v>
      </c>
      <c r="C25" s="6" t="s">
        <v>19</v>
      </c>
      <c r="D25" s="7">
        <f>+E26+E27</f>
        <v>202000</v>
      </c>
      <c r="E25" s="7">
        <v>0</v>
      </c>
      <c r="F25" s="6" t="s">
        <v>33</v>
      </c>
      <c r="G25" s="6" t="s">
        <v>34</v>
      </c>
    </row>
    <row r="26" spans="1:7" x14ac:dyDescent="0.3">
      <c r="A26" s="5">
        <v>100000078</v>
      </c>
      <c r="B26" s="6" t="s">
        <v>12</v>
      </c>
      <c r="C26" s="6" t="s">
        <v>13</v>
      </c>
      <c r="D26" s="7">
        <v>0</v>
      </c>
      <c r="E26" s="7">
        <v>200000</v>
      </c>
      <c r="F26" s="6" t="s">
        <v>33</v>
      </c>
      <c r="G26" s="6" t="s">
        <v>34</v>
      </c>
    </row>
    <row r="27" spans="1:7" x14ac:dyDescent="0.3">
      <c r="A27" s="5">
        <v>100000078</v>
      </c>
      <c r="B27" s="6" t="s">
        <v>31</v>
      </c>
      <c r="C27" s="6" t="s">
        <v>32</v>
      </c>
      <c r="D27" s="7">
        <v>0</v>
      </c>
      <c r="E27" s="7">
        <f>+'Calculos '!B17</f>
        <v>2000</v>
      </c>
      <c r="F27" s="6" t="s">
        <v>33</v>
      </c>
      <c r="G27" s="6" t="s">
        <v>34</v>
      </c>
    </row>
    <row r="28" spans="1:7" x14ac:dyDescent="0.3">
      <c r="A28" s="5">
        <v>100000078</v>
      </c>
      <c r="B28" s="42" t="s">
        <v>107</v>
      </c>
      <c r="C28" s="9" t="s">
        <v>128</v>
      </c>
      <c r="D28" s="8"/>
      <c r="E28" s="8"/>
      <c r="F28" s="6" t="s">
        <v>23</v>
      </c>
      <c r="G28" s="6" t="s">
        <v>24</v>
      </c>
    </row>
    <row r="29" spans="1:7" x14ac:dyDescent="0.3">
      <c r="A29" s="5"/>
      <c r="B29" s="6"/>
      <c r="C29" s="6"/>
      <c r="D29" s="7"/>
      <c r="E29" s="7"/>
      <c r="F29" s="6"/>
      <c r="G29" s="6"/>
    </row>
    <row r="30" spans="1:7" x14ac:dyDescent="0.3">
      <c r="A30" s="5">
        <v>100000079</v>
      </c>
      <c r="B30" s="6" t="s">
        <v>18</v>
      </c>
      <c r="C30" s="6" t="s">
        <v>19</v>
      </c>
      <c r="D30" s="7">
        <f>+'Calculos '!B23</f>
        <v>9898000</v>
      </c>
      <c r="E30" s="7">
        <v>0</v>
      </c>
      <c r="F30" s="6" t="s">
        <v>35</v>
      </c>
      <c r="G30" s="6" t="s">
        <v>36</v>
      </c>
    </row>
    <row r="31" spans="1:7" x14ac:dyDescent="0.3">
      <c r="A31" s="5">
        <v>100000079</v>
      </c>
      <c r="B31" s="6" t="s">
        <v>21</v>
      </c>
      <c r="C31" s="6" t="s">
        <v>132</v>
      </c>
      <c r="D31" s="7">
        <v>0</v>
      </c>
      <c r="E31" s="7">
        <f>+D30</f>
        <v>9898000</v>
      </c>
      <c r="F31" s="6" t="s">
        <v>35</v>
      </c>
      <c r="G31" s="6" t="s">
        <v>36</v>
      </c>
    </row>
    <row r="32" spans="1:7" x14ac:dyDescent="0.3">
      <c r="A32" s="5">
        <v>100000079</v>
      </c>
      <c r="B32" s="42" t="s">
        <v>108</v>
      </c>
      <c r="C32" s="40" t="s">
        <v>129</v>
      </c>
      <c r="D32" s="8"/>
      <c r="E32" s="8"/>
      <c r="F32" s="6" t="s">
        <v>23</v>
      </c>
      <c r="G32" s="6" t="s">
        <v>24</v>
      </c>
    </row>
    <row r="33" spans="1:7" x14ac:dyDescent="0.3">
      <c r="A33" s="5">
        <v>0</v>
      </c>
      <c r="B33" s="6" t="s">
        <v>25</v>
      </c>
      <c r="C33" s="6" t="s">
        <v>26</v>
      </c>
      <c r="D33" s="7">
        <v>0</v>
      </c>
      <c r="E33" s="7">
        <v>0</v>
      </c>
      <c r="F33" s="6" t="s">
        <v>23</v>
      </c>
      <c r="G33" s="6" t="s">
        <v>24</v>
      </c>
    </row>
    <row r="34" spans="1:7" x14ac:dyDescent="0.3">
      <c r="A34" s="5">
        <v>100000080</v>
      </c>
      <c r="B34" s="6" t="s">
        <v>37</v>
      </c>
      <c r="C34" s="6" t="s">
        <v>38</v>
      </c>
      <c r="D34" s="7">
        <v>100000</v>
      </c>
      <c r="E34" s="7">
        <v>0</v>
      </c>
      <c r="F34" s="6" t="s">
        <v>39</v>
      </c>
      <c r="G34" s="6" t="s">
        <v>40</v>
      </c>
    </row>
    <row r="35" spans="1:7" x14ac:dyDescent="0.3">
      <c r="A35" s="5">
        <v>100000080</v>
      </c>
      <c r="B35" s="6" t="s">
        <v>41</v>
      </c>
      <c r="C35" s="6" t="s">
        <v>42</v>
      </c>
      <c r="D35" s="7">
        <v>150000</v>
      </c>
      <c r="E35" s="7">
        <v>0</v>
      </c>
      <c r="F35" s="6" t="s">
        <v>39</v>
      </c>
      <c r="G35" s="6" t="s">
        <v>40</v>
      </c>
    </row>
    <row r="36" spans="1:7" x14ac:dyDescent="0.3">
      <c r="A36" s="5">
        <v>100000080</v>
      </c>
      <c r="B36" s="6" t="s">
        <v>21</v>
      </c>
      <c r="C36" s="6" t="s">
        <v>131</v>
      </c>
      <c r="D36" s="7">
        <v>0</v>
      </c>
      <c r="E36" s="7">
        <v>250000</v>
      </c>
      <c r="F36" s="6" t="s">
        <v>39</v>
      </c>
      <c r="G36" s="6" t="s">
        <v>40</v>
      </c>
    </row>
    <row r="37" spans="1:7" x14ac:dyDescent="0.3">
      <c r="A37" s="5">
        <v>100000080</v>
      </c>
      <c r="B37" s="44" t="s">
        <v>109</v>
      </c>
      <c r="C37" s="39" t="s">
        <v>130</v>
      </c>
      <c r="D37" s="8"/>
      <c r="E37" s="8"/>
      <c r="F37" s="6" t="s">
        <v>23</v>
      </c>
      <c r="G37" s="6" t="s">
        <v>24</v>
      </c>
    </row>
    <row r="38" spans="1:7" x14ac:dyDescent="0.3">
      <c r="A38" s="5">
        <v>0</v>
      </c>
      <c r="B38" s="6" t="s">
        <v>25</v>
      </c>
      <c r="C38" s="6" t="s">
        <v>26</v>
      </c>
      <c r="D38" s="7">
        <v>0</v>
      </c>
      <c r="E38" s="7">
        <v>0</v>
      </c>
      <c r="F38" s="6" t="s">
        <v>23</v>
      </c>
      <c r="G38" s="6" t="s">
        <v>24</v>
      </c>
    </row>
    <row r="39" spans="1:7" x14ac:dyDescent="0.3">
      <c r="A39" s="5">
        <v>100000081</v>
      </c>
      <c r="B39" s="6" t="s">
        <v>43</v>
      </c>
      <c r="C39" s="6" t="s">
        <v>44</v>
      </c>
      <c r="D39" s="7">
        <f>+'Calculos '!D8</f>
        <v>6000000</v>
      </c>
      <c r="E39" s="7">
        <v>0</v>
      </c>
      <c r="F39" s="6" t="s">
        <v>45</v>
      </c>
      <c r="G39" s="6" t="s">
        <v>46</v>
      </c>
    </row>
    <row r="40" spans="1:7" x14ac:dyDescent="0.3">
      <c r="A40" s="5">
        <v>100000081</v>
      </c>
      <c r="B40" s="6" t="s">
        <v>47</v>
      </c>
      <c r="C40" s="6" t="s">
        <v>48</v>
      </c>
      <c r="D40" s="7">
        <v>0</v>
      </c>
      <c r="E40" s="7">
        <f>+'Calculos '!E10</f>
        <v>640200</v>
      </c>
      <c r="F40" s="6" t="s">
        <v>45</v>
      </c>
      <c r="G40" s="6" t="s">
        <v>46</v>
      </c>
    </row>
    <row r="41" spans="1:7" x14ac:dyDescent="0.3">
      <c r="A41" s="5">
        <v>100000081</v>
      </c>
      <c r="B41" s="6" t="s">
        <v>49</v>
      </c>
      <c r="C41" s="6" t="s">
        <v>50</v>
      </c>
      <c r="D41" s="7">
        <v>0</v>
      </c>
      <c r="E41" s="7">
        <f>+'Calculos '!E9</f>
        <v>300000</v>
      </c>
      <c r="F41" s="6" t="s">
        <v>45</v>
      </c>
      <c r="G41" s="6" t="s">
        <v>46</v>
      </c>
    </row>
    <row r="42" spans="1:7" x14ac:dyDescent="0.3">
      <c r="A42" s="5">
        <v>100000081</v>
      </c>
      <c r="B42" s="6" t="s">
        <v>21</v>
      </c>
      <c r="C42" s="6" t="s">
        <v>22</v>
      </c>
      <c r="D42" s="7">
        <v>0</v>
      </c>
      <c r="E42" s="7">
        <f>+'Calculos '!E8</f>
        <v>5059800</v>
      </c>
      <c r="F42" s="6" t="s">
        <v>45</v>
      </c>
      <c r="G42" s="6" t="s">
        <v>46</v>
      </c>
    </row>
    <row r="43" spans="1:7" x14ac:dyDescent="0.3">
      <c r="A43" s="5"/>
      <c r="B43" s="42" t="s">
        <v>110</v>
      </c>
      <c r="C43" s="40" t="s">
        <v>133</v>
      </c>
      <c r="D43" s="8"/>
      <c r="E43" s="8"/>
      <c r="F43" s="6"/>
      <c r="G43" s="6"/>
    </row>
    <row r="44" spans="1:7" x14ac:dyDescent="0.3">
      <c r="A44" s="5"/>
      <c r="B44" s="6"/>
      <c r="C44" s="6"/>
      <c r="D44" s="7"/>
      <c r="E44" s="7"/>
      <c r="F44" s="6"/>
      <c r="G44" s="6"/>
    </row>
    <row r="45" spans="1:7" x14ac:dyDescent="0.3">
      <c r="A45" s="5">
        <v>100000081</v>
      </c>
      <c r="B45" s="6" t="s">
        <v>51</v>
      </c>
      <c r="C45" s="6" t="s">
        <v>52</v>
      </c>
      <c r="D45" s="7">
        <f>+'Calculos '!E11</f>
        <v>1600200</v>
      </c>
      <c r="E45" s="7">
        <v>0</v>
      </c>
      <c r="F45" s="6" t="s">
        <v>53</v>
      </c>
      <c r="G45" s="6" t="s">
        <v>46</v>
      </c>
    </row>
    <row r="46" spans="1:7" x14ac:dyDescent="0.3">
      <c r="A46" s="5">
        <v>100000081</v>
      </c>
      <c r="B46" s="6" t="s">
        <v>54</v>
      </c>
      <c r="C46" s="6" t="s">
        <v>55</v>
      </c>
      <c r="D46" s="7">
        <v>0</v>
      </c>
      <c r="E46" s="7">
        <f>+D45</f>
        <v>1600200</v>
      </c>
      <c r="F46" s="6" t="s">
        <v>53</v>
      </c>
      <c r="G46" s="6" t="s">
        <v>46</v>
      </c>
    </row>
    <row r="47" spans="1:7" x14ac:dyDescent="0.3">
      <c r="A47" s="5"/>
      <c r="B47" s="42" t="s">
        <v>111</v>
      </c>
      <c r="C47" s="40" t="s">
        <v>134</v>
      </c>
      <c r="D47" s="8"/>
      <c r="E47" s="8"/>
      <c r="F47" s="6"/>
      <c r="G47" s="6"/>
    </row>
    <row r="48" spans="1:7" x14ac:dyDescent="0.3">
      <c r="A48" s="5"/>
      <c r="B48" s="6"/>
      <c r="C48" s="6"/>
      <c r="D48" s="7"/>
      <c r="E48" s="7"/>
      <c r="F48" s="6"/>
      <c r="G48" s="6"/>
    </row>
    <row r="49" spans="1:7" x14ac:dyDescent="0.3">
      <c r="A49" s="5">
        <v>0</v>
      </c>
      <c r="B49" s="6" t="s">
        <v>25</v>
      </c>
      <c r="C49" s="6" t="s">
        <v>26</v>
      </c>
      <c r="D49" s="7">
        <v>0</v>
      </c>
      <c r="E49" s="7">
        <v>0</v>
      </c>
      <c r="F49" s="6" t="s">
        <v>23</v>
      </c>
      <c r="G49" s="6" t="s">
        <v>24</v>
      </c>
    </row>
    <row r="50" spans="1:7" x14ac:dyDescent="0.3">
      <c r="A50" s="5">
        <v>100000082</v>
      </c>
      <c r="B50" s="6" t="s">
        <v>21</v>
      </c>
      <c r="C50" s="6" t="s">
        <v>22</v>
      </c>
      <c r="D50" s="7">
        <f>+'Calculos '!E22</f>
        <v>7272000</v>
      </c>
      <c r="E50" s="7">
        <v>0</v>
      </c>
      <c r="F50" s="6" t="s">
        <v>56</v>
      </c>
      <c r="G50" s="6" t="s">
        <v>57</v>
      </c>
    </row>
    <row r="51" spans="1:7" x14ac:dyDescent="0.3">
      <c r="A51" s="5">
        <v>100000082</v>
      </c>
      <c r="B51" s="6" t="s">
        <v>58</v>
      </c>
      <c r="C51" s="6" t="s">
        <v>59</v>
      </c>
      <c r="D51" s="7">
        <f>+'Calculos '!E23</f>
        <v>808000</v>
      </c>
      <c r="E51" s="7">
        <v>0</v>
      </c>
      <c r="F51" s="6" t="s">
        <v>56</v>
      </c>
      <c r="G51" s="6" t="s">
        <v>57</v>
      </c>
    </row>
    <row r="52" spans="1:7" x14ac:dyDescent="0.3">
      <c r="A52" s="5">
        <v>100000082</v>
      </c>
      <c r="B52" s="6" t="s">
        <v>60</v>
      </c>
      <c r="C52" s="6" t="s">
        <v>61</v>
      </c>
      <c r="D52" s="7">
        <v>0</v>
      </c>
      <c r="E52" s="7">
        <f>+'Calculos '!E16</f>
        <v>8000000</v>
      </c>
      <c r="F52" s="6" t="s">
        <v>56</v>
      </c>
      <c r="G52" s="6" t="s">
        <v>57</v>
      </c>
    </row>
    <row r="53" spans="1:7" x14ac:dyDescent="0.3">
      <c r="A53" s="5">
        <v>100000082</v>
      </c>
      <c r="B53" s="6" t="s">
        <v>31</v>
      </c>
      <c r="C53" s="6" t="s">
        <v>32</v>
      </c>
      <c r="D53" s="7">
        <v>0</v>
      </c>
      <c r="E53" s="7">
        <f>+'Calculos '!E17</f>
        <v>80000</v>
      </c>
      <c r="F53" s="6" t="s">
        <v>56</v>
      </c>
      <c r="G53" s="6" t="s">
        <v>57</v>
      </c>
    </row>
    <row r="54" spans="1:7" x14ac:dyDescent="0.3">
      <c r="A54" s="5">
        <v>100000082</v>
      </c>
      <c r="B54" s="6" t="s">
        <v>62</v>
      </c>
      <c r="C54" s="6" t="s">
        <v>63</v>
      </c>
      <c r="D54" s="7">
        <f>+'Calculos '!E20</f>
        <v>4400000</v>
      </c>
      <c r="E54" s="7">
        <v>0</v>
      </c>
      <c r="F54" s="6" t="s">
        <v>56</v>
      </c>
      <c r="G54" s="6" t="s">
        <v>57</v>
      </c>
    </row>
    <row r="55" spans="1:7" x14ac:dyDescent="0.3">
      <c r="A55" s="5">
        <v>100000082</v>
      </c>
      <c r="B55" s="6" t="s">
        <v>12</v>
      </c>
      <c r="C55" s="6" t="s">
        <v>13</v>
      </c>
      <c r="D55" s="7">
        <v>0</v>
      </c>
      <c r="E55" s="7">
        <f>+D54</f>
        <v>4400000</v>
      </c>
      <c r="F55" s="6" t="s">
        <v>56</v>
      </c>
      <c r="G55" s="6" t="s">
        <v>57</v>
      </c>
    </row>
    <row r="56" spans="1:7" x14ac:dyDescent="0.3">
      <c r="A56" s="5">
        <v>100000082</v>
      </c>
      <c r="B56" s="6" t="s">
        <v>123</v>
      </c>
      <c r="C56" s="6" t="s">
        <v>64</v>
      </c>
      <c r="D56" s="7">
        <f>+'Calculos '!E25</f>
        <v>25000</v>
      </c>
      <c r="E56" s="7">
        <v>0</v>
      </c>
      <c r="F56" s="6" t="s">
        <v>20</v>
      </c>
      <c r="G56" s="6" t="s">
        <v>57</v>
      </c>
    </row>
    <row r="57" spans="1:7" x14ac:dyDescent="0.3">
      <c r="A57" s="5">
        <v>100000082</v>
      </c>
      <c r="B57" s="6" t="s">
        <v>16</v>
      </c>
      <c r="C57" s="6" t="s">
        <v>17</v>
      </c>
      <c r="D57" s="7">
        <f>+'Calculos '!E26</f>
        <v>250</v>
      </c>
      <c r="E57" s="7">
        <v>0</v>
      </c>
      <c r="F57" s="6" t="s">
        <v>20</v>
      </c>
      <c r="G57" s="6" t="s">
        <v>57</v>
      </c>
    </row>
    <row r="58" spans="1:7" x14ac:dyDescent="0.3">
      <c r="A58" s="5"/>
      <c r="B58" s="6" t="s">
        <v>84</v>
      </c>
      <c r="C58" s="6" t="s">
        <v>85</v>
      </c>
      <c r="D58" s="7">
        <f>+'Calculos '!E27</f>
        <v>3000</v>
      </c>
      <c r="E58" s="7"/>
      <c r="F58" s="6"/>
      <c r="G58" s="6"/>
    </row>
    <row r="59" spans="1:7" x14ac:dyDescent="0.3">
      <c r="A59" s="5">
        <v>100000082</v>
      </c>
      <c r="B59" s="6" t="s">
        <v>21</v>
      </c>
      <c r="C59" s="6" t="s">
        <v>22</v>
      </c>
      <c r="D59" s="7">
        <v>0</v>
      </c>
      <c r="E59" s="7">
        <f>+'Calculos '!E28</f>
        <v>28250</v>
      </c>
      <c r="F59" s="6" t="s">
        <v>20</v>
      </c>
      <c r="G59" s="6" t="s">
        <v>57</v>
      </c>
    </row>
    <row r="60" spans="1:7" x14ac:dyDescent="0.3">
      <c r="A60" s="5">
        <v>100000082</v>
      </c>
      <c r="B60" s="42" t="s">
        <v>112</v>
      </c>
      <c r="C60" s="40" t="s">
        <v>135</v>
      </c>
      <c r="D60" s="8"/>
      <c r="E60" s="8"/>
      <c r="F60" s="6" t="s">
        <v>23</v>
      </c>
      <c r="G60" s="6" t="s">
        <v>24</v>
      </c>
    </row>
    <row r="61" spans="1:7" x14ac:dyDescent="0.3">
      <c r="A61" s="5">
        <v>0</v>
      </c>
      <c r="B61" s="6" t="s">
        <v>25</v>
      </c>
      <c r="C61" s="6" t="s">
        <v>26</v>
      </c>
      <c r="D61" s="7">
        <v>0</v>
      </c>
      <c r="E61" s="7">
        <v>0</v>
      </c>
      <c r="F61" s="6" t="s">
        <v>23</v>
      </c>
      <c r="G61" s="6" t="s">
        <v>24</v>
      </c>
    </row>
    <row r="62" spans="1:7" x14ac:dyDescent="0.3">
      <c r="A62" s="5">
        <v>100000083</v>
      </c>
      <c r="B62" s="6" t="s">
        <v>65</v>
      </c>
      <c r="C62" s="6" t="s">
        <v>66</v>
      </c>
      <c r="D62" s="7">
        <f>+'Calculos '!E31</f>
        <v>25000</v>
      </c>
      <c r="E62" s="7">
        <v>0</v>
      </c>
      <c r="F62" s="6" t="s">
        <v>67</v>
      </c>
      <c r="G62" s="6" t="s">
        <v>68</v>
      </c>
    </row>
    <row r="63" spans="1:7" x14ac:dyDescent="0.3">
      <c r="A63" s="5">
        <v>100000083</v>
      </c>
      <c r="B63" s="6" t="s">
        <v>16</v>
      </c>
      <c r="C63" s="6" t="s">
        <v>17</v>
      </c>
      <c r="D63" s="7">
        <f>+'Calculos '!E32</f>
        <v>250</v>
      </c>
      <c r="E63" s="7">
        <v>0</v>
      </c>
      <c r="F63" s="6" t="s">
        <v>67</v>
      </c>
      <c r="G63" s="6" t="s">
        <v>68</v>
      </c>
    </row>
    <row r="64" spans="1:7" x14ac:dyDescent="0.3">
      <c r="A64" s="5">
        <v>100000083</v>
      </c>
      <c r="B64" s="6" t="s">
        <v>58</v>
      </c>
      <c r="C64" s="6" t="s">
        <v>59</v>
      </c>
      <c r="D64" s="7">
        <v>0</v>
      </c>
      <c r="E64" s="7">
        <f>+D62+D63</f>
        <v>25250</v>
      </c>
      <c r="F64" s="6" t="s">
        <v>67</v>
      </c>
      <c r="G64" s="6" t="s">
        <v>68</v>
      </c>
    </row>
    <row r="65" spans="1:7" x14ac:dyDescent="0.3">
      <c r="A65" s="5"/>
      <c r="B65" s="6" t="s">
        <v>62</v>
      </c>
      <c r="C65" s="6" t="s">
        <v>63</v>
      </c>
      <c r="D65" s="7"/>
      <c r="E65" s="7">
        <f>+D66</f>
        <v>13750.000000000002</v>
      </c>
      <c r="F65" s="6"/>
      <c r="G65" s="6"/>
    </row>
    <row r="66" spans="1:7" x14ac:dyDescent="0.3">
      <c r="A66" s="5"/>
      <c r="B66" s="6" t="s">
        <v>12</v>
      </c>
      <c r="C66" s="6" t="s">
        <v>13</v>
      </c>
      <c r="D66" s="7">
        <f>+'Calculos '!E33</f>
        <v>13750.000000000002</v>
      </c>
      <c r="E66" s="7"/>
      <c r="F66" s="6"/>
      <c r="G66" s="6"/>
    </row>
    <row r="67" spans="1:7" x14ac:dyDescent="0.3">
      <c r="A67" s="5">
        <v>100000083</v>
      </c>
      <c r="B67" s="42" t="s">
        <v>113</v>
      </c>
      <c r="C67" s="40" t="s">
        <v>138</v>
      </c>
      <c r="D67" s="7"/>
      <c r="E67" s="7"/>
      <c r="F67" s="6" t="s">
        <v>23</v>
      </c>
      <c r="G67" s="6" t="s">
        <v>24</v>
      </c>
    </row>
    <row r="68" spans="1:7" x14ac:dyDescent="0.3">
      <c r="A68" s="5">
        <v>0</v>
      </c>
      <c r="B68" s="6" t="s">
        <v>25</v>
      </c>
      <c r="C68" s="6" t="s">
        <v>26</v>
      </c>
      <c r="D68" s="7">
        <v>0</v>
      </c>
      <c r="E68" s="7">
        <v>0</v>
      </c>
      <c r="F68" s="6" t="s">
        <v>23</v>
      </c>
      <c r="G68" s="6" t="s">
        <v>24</v>
      </c>
    </row>
    <row r="69" spans="1:7" x14ac:dyDescent="0.3">
      <c r="A69" s="5">
        <v>100000084</v>
      </c>
      <c r="B69" s="6" t="s">
        <v>12</v>
      </c>
      <c r="C69" s="6" t="s">
        <v>13</v>
      </c>
      <c r="D69" s="7">
        <f>+'Calculos '!I10</f>
        <v>2790000</v>
      </c>
      <c r="E69" s="7">
        <v>0</v>
      </c>
      <c r="F69" s="6" t="s">
        <v>69</v>
      </c>
      <c r="G69" s="6" t="s">
        <v>70</v>
      </c>
    </row>
    <row r="70" spans="1:7" x14ac:dyDescent="0.3">
      <c r="A70" s="5">
        <v>100000084</v>
      </c>
      <c r="B70" s="6" t="s">
        <v>16</v>
      </c>
      <c r="C70" s="6" t="s">
        <v>17</v>
      </c>
      <c r="D70" s="7">
        <f>+'Calculos '!I11</f>
        <v>27900</v>
      </c>
      <c r="E70" s="7">
        <v>0</v>
      </c>
      <c r="F70" s="6" t="s">
        <v>69</v>
      </c>
      <c r="G70" s="6" t="s">
        <v>70</v>
      </c>
    </row>
    <row r="71" spans="1:7" x14ac:dyDescent="0.3">
      <c r="A71" s="5">
        <v>100000084</v>
      </c>
      <c r="B71" s="6" t="s">
        <v>21</v>
      </c>
      <c r="C71" s="6" t="s">
        <v>22</v>
      </c>
      <c r="D71" s="7">
        <v>0</v>
      </c>
      <c r="E71" s="7">
        <f>+'Calculos '!I12</f>
        <v>2817900</v>
      </c>
      <c r="F71" s="6" t="s">
        <v>69</v>
      </c>
      <c r="G71" s="6" t="s">
        <v>70</v>
      </c>
    </row>
    <row r="72" spans="1:7" x14ac:dyDescent="0.3">
      <c r="A72" s="5">
        <v>100000084</v>
      </c>
      <c r="B72" s="42" t="s">
        <v>114</v>
      </c>
      <c r="C72" s="40" t="s">
        <v>143</v>
      </c>
      <c r="D72" s="8"/>
      <c r="E72" s="8"/>
      <c r="F72" s="6" t="s">
        <v>23</v>
      </c>
      <c r="G72" s="6" t="s">
        <v>24</v>
      </c>
    </row>
    <row r="73" spans="1:7" x14ac:dyDescent="0.3">
      <c r="A73" s="5">
        <v>0</v>
      </c>
      <c r="B73" s="6" t="s">
        <v>25</v>
      </c>
      <c r="C73" s="6" t="s">
        <v>26</v>
      </c>
      <c r="D73" s="7">
        <v>0</v>
      </c>
      <c r="E73" s="7">
        <v>0</v>
      </c>
      <c r="F73" s="6" t="s">
        <v>23</v>
      </c>
      <c r="G73" s="6" t="s">
        <v>24</v>
      </c>
    </row>
    <row r="74" spans="1:7" x14ac:dyDescent="0.3">
      <c r="A74" s="5">
        <v>100000085</v>
      </c>
      <c r="B74" s="6" t="s">
        <v>21</v>
      </c>
      <c r="C74" s="6" t="s">
        <v>22</v>
      </c>
      <c r="D74" s="7">
        <f>+'Calculos '!I17</f>
        <v>5555000</v>
      </c>
      <c r="E74" s="7">
        <v>0</v>
      </c>
      <c r="F74" s="6" t="s">
        <v>71</v>
      </c>
      <c r="G74" s="6" t="s">
        <v>72</v>
      </c>
    </row>
    <row r="75" spans="1:7" x14ac:dyDescent="0.3">
      <c r="A75" s="5">
        <v>100000085</v>
      </c>
      <c r="B75" s="6" t="s">
        <v>60</v>
      </c>
      <c r="C75" s="6" t="s">
        <v>61</v>
      </c>
      <c r="D75" s="7">
        <v>0</v>
      </c>
      <c r="E75" s="7">
        <f>+'Calculos '!I15</f>
        <v>5500000</v>
      </c>
      <c r="F75" s="6" t="s">
        <v>71</v>
      </c>
      <c r="G75" s="6" t="s">
        <v>72</v>
      </c>
    </row>
    <row r="76" spans="1:7" x14ac:dyDescent="0.3">
      <c r="A76" s="5">
        <v>100000085</v>
      </c>
      <c r="B76" s="6" t="s">
        <v>31</v>
      </c>
      <c r="C76" s="6" t="s">
        <v>32</v>
      </c>
      <c r="D76" s="7">
        <v>0</v>
      </c>
      <c r="E76" s="7">
        <f>+'Calculos '!I16</f>
        <v>55000</v>
      </c>
      <c r="F76" s="6" t="s">
        <v>71</v>
      </c>
      <c r="G76" s="6" t="s">
        <v>72</v>
      </c>
    </row>
    <row r="77" spans="1:7" x14ac:dyDescent="0.3">
      <c r="A77" s="5">
        <v>100000085</v>
      </c>
      <c r="B77" s="6" t="s">
        <v>62</v>
      </c>
      <c r="C77" s="6" t="s">
        <v>63</v>
      </c>
      <c r="D77" s="7">
        <f>+'Calculos '!I18</f>
        <v>3025000.0000000005</v>
      </c>
      <c r="E77" s="7">
        <v>0</v>
      </c>
      <c r="F77" s="6" t="s">
        <v>73</v>
      </c>
      <c r="G77" s="6" t="s">
        <v>72</v>
      </c>
    </row>
    <row r="78" spans="1:7" x14ac:dyDescent="0.3">
      <c r="A78" s="5">
        <v>100000085</v>
      </c>
      <c r="B78" s="6" t="s">
        <v>12</v>
      </c>
      <c r="C78" s="6" t="s">
        <v>13</v>
      </c>
      <c r="D78" s="7">
        <v>0</v>
      </c>
      <c r="E78" s="7">
        <f>+'Calculos '!I18</f>
        <v>3025000.0000000005</v>
      </c>
      <c r="F78" s="6" t="s">
        <v>73</v>
      </c>
      <c r="G78" s="6" t="s">
        <v>72</v>
      </c>
    </row>
    <row r="79" spans="1:7" x14ac:dyDescent="0.3">
      <c r="A79" s="5">
        <v>100000085</v>
      </c>
      <c r="B79" s="42" t="s">
        <v>115</v>
      </c>
      <c r="C79" s="40" t="s">
        <v>144</v>
      </c>
      <c r="D79" s="8"/>
      <c r="E79" s="8"/>
      <c r="F79" s="6" t="s">
        <v>23</v>
      </c>
      <c r="G79" s="6" t="s">
        <v>24</v>
      </c>
    </row>
    <row r="80" spans="1:7" x14ac:dyDescent="0.3">
      <c r="A80" s="5">
        <v>0</v>
      </c>
      <c r="B80" s="6" t="s">
        <v>25</v>
      </c>
      <c r="C80" s="6" t="s">
        <v>26</v>
      </c>
      <c r="D80" s="7">
        <v>0</v>
      </c>
      <c r="E80" s="7">
        <v>0</v>
      </c>
      <c r="F80" s="6" t="s">
        <v>23</v>
      </c>
      <c r="G80" s="6" t="s">
        <v>24</v>
      </c>
    </row>
    <row r="81" spans="1:7" x14ac:dyDescent="0.3">
      <c r="A81" s="5">
        <v>100000086</v>
      </c>
      <c r="B81" s="6" t="s">
        <v>21</v>
      </c>
      <c r="C81" s="6" t="s">
        <v>22</v>
      </c>
      <c r="D81" s="7">
        <f>+'Calculos '!I23</f>
        <v>4160000</v>
      </c>
      <c r="E81" s="7">
        <v>0</v>
      </c>
      <c r="F81" s="6" t="s">
        <v>27</v>
      </c>
      <c r="G81" s="6" t="s">
        <v>74</v>
      </c>
    </row>
    <row r="82" spans="1:7" x14ac:dyDescent="0.3">
      <c r="A82" s="5">
        <v>100000086</v>
      </c>
      <c r="B82" s="6" t="s">
        <v>29</v>
      </c>
      <c r="C82" s="6" t="s">
        <v>30</v>
      </c>
      <c r="D82" s="7">
        <v>0</v>
      </c>
      <c r="E82" s="7">
        <f>+'Calculos '!I21</f>
        <v>4000000</v>
      </c>
      <c r="F82" s="6" t="s">
        <v>27</v>
      </c>
      <c r="G82" s="6" t="s">
        <v>74</v>
      </c>
    </row>
    <row r="83" spans="1:7" x14ac:dyDescent="0.3">
      <c r="A83" s="5">
        <v>100000086</v>
      </c>
      <c r="B83" s="6" t="s">
        <v>31</v>
      </c>
      <c r="C83" s="6" t="s">
        <v>32</v>
      </c>
      <c r="D83" s="7">
        <v>0</v>
      </c>
      <c r="E83" s="7">
        <f>+'Calculos '!I22</f>
        <v>160000</v>
      </c>
      <c r="F83" s="6" t="s">
        <v>27</v>
      </c>
      <c r="G83" s="6" t="s">
        <v>74</v>
      </c>
    </row>
    <row r="84" spans="1:7" x14ac:dyDescent="0.3">
      <c r="A84" s="5">
        <v>100000086</v>
      </c>
      <c r="B84" s="42" t="s">
        <v>116</v>
      </c>
      <c r="C84" s="40" t="s">
        <v>145</v>
      </c>
      <c r="D84" s="8"/>
      <c r="E84" s="8"/>
      <c r="F84" s="6" t="s">
        <v>23</v>
      </c>
      <c r="G84" s="6" t="s">
        <v>24</v>
      </c>
    </row>
    <row r="85" spans="1:7" x14ac:dyDescent="0.3">
      <c r="A85" s="5">
        <v>0</v>
      </c>
      <c r="B85" s="6" t="s">
        <v>25</v>
      </c>
      <c r="C85" s="6" t="s">
        <v>26</v>
      </c>
      <c r="D85" s="7">
        <v>0</v>
      </c>
      <c r="E85" s="7">
        <v>0</v>
      </c>
      <c r="F85" s="6" t="s">
        <v>23</v>
      </c>
      <c r="G85" s="6" t="s">
        <v>24</v>
      </c>
    </row>
    <row r="86" spans="1:7" x14ac:dyDescent="0.3">
      <c r="A86" s="5">
        <v>100000087</v>
      </c>
      <c r="B86" s="6" t="s">
        <v>75</v>
      </c>
      <c r="C86" s="6" t="s">
        <v>76</v>
      </c>
      <c r="D86" s="7">
        <v>50000</v>
      </c>
      <c r="E86" s="7">
        <v>0</v>
      </c>
      <c r="F86" s="6" t="s">
        <v>77</v>
      </c>
      <c r="G86" s="6" t="s">
        <v>78</v>
      </c>
    </row>
    <row r="87" spans="1:7" x14ac:dyDescent="0.3">
      <c r="A87" s="5">
        <v>100000087</v>
      </c>
      <c r="B87" s="6" t="s">
        <v>122</v>
      </c>
      <c r="C87" s="6" t="s">
        <v>121</v>
      </c>
      <c r="D87" s="7">
        <v>40000</v>
      </c>
      <c r="E87" s="7">
        <v>0</v>
      </c>
      <c r="F87" s="6" t="s">
        <v>77</v>
      </c>
      <c r="G87" s="6" t="s">
        <v>78</v>
      </c>
    </row>
    <row r="88" spans="1:7" x14ac:dyDescent="0.3">
      <c r="A88" s="5">
        <v>100000087</v>
      </c>
      <c r="B88" s="6" t="s">
        <v>21</v>
      </c>
      <c r="C88" s="6" t="s">
        <v>22</v>
      </c>
      <c r="D88" s="7">
        <v>0</v>
      </c>
      <c r="E88" s="7">
        <f>+D86+D87</f>
        <v>90000</v>
      </c>
      <c r="F88" s="6" t="s">
        <v>77</v>
      </c>
      <c r="G88" s="6" t="s">
        <v>78</v>
      </c>
    </row>
    <row r="89" spans="1:7" x14ac:dyDescent="0.3">
      <c r="A89" s="5">
        <v>100000087</v>
      </c>
      <c r="B89" s="42" t="s">
        <v>117</v>
      </c>
      <c r="C89" s="40" t="s">
        <v>146</v>
      </c>
      <c r="D89" s="8"/>
      <c r="E89" s="8"/>
      <c r="F89" s="6" t="s">
        <v>23</v>
      </c>
      <c r="G89" s="6" t="s">
        <v>24</v>
      </c>
    </row>
    <row r="90" spans="1:7" x14ac:dyDescent="0.3">
      <c r="A90" s="5">
        <v>0</v>
      </c>
      <c r="B90" s="6" t="s">
        <v>25</v>
      </c>
      <c r="C90" s="6" t="s">
        <v>26</v>
      </c>
      <c r="D90" s="7">
        <v>0</v>
      </c>
      <c r="E90" s="7">
        <v>0</v>
      </c>
      <c r="F90" s="6" t="s">
        <v>23</v>
      </c>
      <c r="G90" s="6" t="s">
        <v>24</v>
      </c>
    </row>
    <row r="91" spans="1:7" x14ac:dyDescent="0.3">
      <c r="A91" s="5">
        <v>100000088</v>
      </c>
      <c r="B91" s="6" t="s">
        <v>43</v>
      </c>
      <c r="C91" s="6" t="s">
        <v>44</v>
      </c>
      <c r="D91" s="7">
        <f>+'Calculos '!K7</f>
        <v>4800000</v>
      </c>
      <c r="E91" s="7">
        <v>0</v>
      </c>
      <c r="F91" s="6" t="s">
        <v>79</v>
      </c>
      <c r="G91" s="6" t="s">
        <v>80</v>
      </c>
    </row>
    <row r="92" spans="1:7" x14ac:dyDescent="0.3">
      <c r="A92" s="5">
        <v>100000088</v>
      </c>
      <c r="B92" s="6" t="s">
        <v>47</v>
      </c>
      <c r="C92" s="6" t="s">
        <v>48</v>
      </c>
      <c r="D92" s="7">
        <v>0</v>
      </c>
      <c r="E92" s="7">
        <f>+'Calculos '!L9</f>
        <v>512160</v>
      </c>
      <c r="F92" s="6" t="s">
        <v>79</v>
      </c>
      <c r="G92" s="6" t="s">
        <v>80</v>
      </c>
    </row>
    <row r="93" spans="1:7" x14ac:dyDescent="0.3">
      <c r="A93" s="5">
        <v>100000088</v>
      </c>
      <c r="B93" s="6" t="s">
        <v>49</v>
      </c>
      <c r="C93" s="6" t="s">
        <v>50</v>
      </c>
      <c r="D93" s="7">
        <v>0</v>
      </c>
      <c r="E93" s="7">
        <f>+'Calculos '!L8</f>
        <v>240000</v>
      </c>
      <c r="F93" s="6" t="s">
        <v>79</v>
      </c>
      <c r="G93" s="6" t="s">
        <v>80</v>
      </c>
    </row>
    <row r="94" spans="1:7" x14ac:dyDescent="0.3">
      <c r="A94" s="5">
        <v>100000088</v>
      </c>
      <c r="B94" s="6" t="s">
        <v>21</v>
      </c>
      <c r="C94" s="6" t="s">
        <v>22</v>
      </c>
      <c r="D94" s="7">
        <v>0</v>
      </c>
      <c r="E94" s="7">
        <f>+'Calculos '!L7</f>
        <v>4047840</v>
      </c>
      <c r="F94" s="6" t="s">
        <v>79</v>
      </c>
      <c r="G94" s="6" t="s">
        <v>80</v>
      </c>
    </row>
    <row r="95" spans="1:7" x14ac:dyDescent="0.3">
      <c r="A95" s="5"/>
      <c r="B95" s="42" t="s">
        <v>118</v>
      </c>
      <c r="C95" s="40" t="s">
        <v>142</v>
      </c>
      <c r="D95" s="7"/>
      <c r="E95" s="7"/>
      <c r="F95" s="6"/>
      <c r="G95" s="6"/>
    </row>
    <row r="96" spans="1:7" x14ac:dyDescent="0.3">
      <c r="A96" s="5"/>
      <c r="B96" s="6"/>
      <c r="C96" s="6"/>
      <c r="D96" s="7"/>
      <c r="E96" s="7"/>
      <c r="F96" s="6"/>
      <c r="G96" s="6"/>
    </row>
    <row r="97" spans="1:7" x14ac:dyDescent="0.3">
      <c r="A97" s="5">
        <v>100000088</v>
      </c>
      <c r="B97" s="6" t="s">
        <v>51</v>
      </c>
      <c r="C97" s="6" t="s">
        <v>52</v>
      </c>
      <c r="D97" s="7">
        <f>+'Calculos '!L10</f>
        <v>1280160</v>
      </c>
      <c r="E97" s="7">
        <v>0</v>
      </c>
      <c r="F97" s="6" t="s">
        <v>53</v>
      </c>
      <c r="G97" s="6" t="s">
        <v>80</v>
      </c>
    </row>
    <row r="98" spans="1:7" x14ac:dyDescent="0.3">
      <c r="A98" s="5">
        <v>100000088</v>
      </c>
      <c r="B98" s="6" t="s">
        <v>54</v>
      </c>
      <c r="C98" s="6" t="s">
        <v>55</v>
      </c>
      <c r="D98" s="7">
        <v>0</v>
      </c>
      <c r="E98" s="7">
        <f>+D97</f>
        <v>1280160</v>
      </c>
      <c r="F98" s="6" t="s">
        <v>53</v>
      </c>
      <c r="G98" s="6" t="s">
        <v>80</v>
      </c>
    </row>
    <row r="99" spans="1:7" x14ac:dyDescent="0.3">
      <c r="A99" s="5"/>
      <c r="B99" s="42" t="s">
        <v>119</v>
      </c>
      <c r="C99" s="40" t="s">
        <v>141</v>
      </c>
      <c r="D99" s="7"/>
      <c r="E99" s="7"/>
      <c r="F99" s="6"/>
      <c r="G99" s="6"/>
    </row>
    <row r="100" spans="1:7" x14ac:dyDescent="0.3">
      <c r="A100" s="5"/>
      <c r="B100" s="6"/>
      <c r="C100" s="6"/>
      <c r="D100" s="7"/>
      <c r="E100" s="7"/>
      <c r="F100" s="6"/>
      <c r="G100" s="6"/>
    </row>
    <row r="101" spans="1:7" x14ac:dyDescent="0.3">
      <c r="A101" s="5">
        <v>0</v>
      </c>
      <c r="B101" s="6" t="s">
        <v>25</v>
      </c>
      <c r="C101" s="6" t="s">
        <v>26</v>
      </c>
      <c r="D101" s="7">
        <v>0</v>
      </c>
      <c r="E101" s="7">
        <v>0</v>
      </c>
      <c r="F101" s="6" t="s">
        <v>23</v>
      </c>
      <c r="G101" s="6" t="s">
        <v>24</v>
      </c>
    </row>
    <row r="102" spans="1:7" x14ac:dyDescent="0.3">
      <c r="A102" s="5">
        <v>100000089</v>
      </c>
      <c r="B102" s="6" t="s">
        <v>21</v>
      </c>
      <c r="C102" s="6" t="s">
        <v>22</v>
      </c>
      <c r="D102" s="7">
        <f>+'Calculos '!L17</f>
        <v>3535000</v>
      </c>
      <c r="E102" s="7">
        <v>0</v>
      </c>
      <c r="F102" s="6" t="s">
        <v>81</v>
      </c>
      <c r="G102" s="6" t="s">
        <v>82</v>
      </c>
    </row>
    <row r="103" spans="1:7" x14ac:dyDescent="0.3">
      <c r="A103" s="5">
        <v>100000089</v>
      </c>
      <c r="B103" s="6" t="s">
        <v>60</v>
      </c>
      <c r="C103" s="6" t="s">
        <v>61</v>
      </c>
      <c r="D103" s="7">
        <v>0</v>
      </c>
      <c r="E103" s="7">
        <f>+'Calculos '!L15</f>
        <v>3500000</v>
      </c>
      <c r="F103" s="6" t="s">
        <v>81</v>
      </c>
      <c r="G103" s="6" t="s">
        <v>82</v>
      </c>
    </row>
    <row r="104" spans="1:7" x14ac:dyDescent="0.3">
      <c r="A104" s="5">
        <v>100000089</v>
      </c>
      <c r="B104" s="6" t="s">
        <v>31</v>
      </c>
      <c r="C104" s="6" t="s">
        <v>32</v>
      </c>
      <c r="D104" s="7">
        <v>0</v>
      </c>
      <c r="E104" s="7">
        <f>+'Calculos '!L16</f>
        <v>35000</v>
      </c>
      <c r="F104" s="6" t="s">
        <v>81</v>
      </c>
      <c r="G104" s="6" t="s">
        <v>82</v>
      </c>
    </row>
    <row r="105" spans="1:7" x14ac:dyDescent="0.3">
      <c r="A105" s="5">
        <v>100000089</v>
      </c>
      <c r="B105" s="6" t="s">
        <v>62</v>
      </c>
      <c r="C105" s="6" t="s">
        <v>63</v>
      </c>
      <c r="D105" s="7">
        <f>+'Calculos '!L18</f>
        <v>1925000.0000000002</v>
      </c>
      <c r="E105" s="7">
        <v>0</v>
      </c>
      <c r="F105" s="6" t="s">
        <v>83</v>
      </c>
      <c r="G105" s="6" t="s">
        <v>82</v>
      </c>
    </row>
    <row r="106" spans="1:7" x14ac:dyDescent="0.3">
      <c r="A106" s="5">
        <v>100000089</v>
      </c>
      <c r="B106" s="6" t="s">
        <v>12</v>
      </c>
      <c r="C106" s="6" t="s">
        <v>13</v>
      </c>
      <c r="D106" s="7">
        <v>0</v>
      </c>
      <c r="E106" s="7">
        <f>+D105</f>
        <v>1925000.0000000002</v>
      </c>
      <c r="F106" s="6" t="s">
        <v>83</v>
      </c>
      <c r="G106" s="6" t="s">
        <v>82</v>
      </c>
    </row>
    <row r="107" spans="1:7" x14ac:dyDescent="0.3">
      <c r="A107" s="5">
        <v>100000089</v>
      </c>
      <c r="B107" s="42" t="s">
        <v>120</v>
      </c>
      <c r="C107" s="40" t="s">
        <v>140</v>
      </c>
      <c r="D107" s="8"/>
      <c r="E107" s="8"/>
      <c r="F107" s="6" t="s">
        <v>23</v>
      </c>
      <c r="G107" s="6" t="s">
        <v>24</v>
      </c>
    </row>
    <row r="108" spans="1:7" x14ac:dyDescent="0.3">
      <c r="A108" s="5">
        <v>0</v>
      </c>
      <c r="B108" s="6" t="s">
        <v>25</v>
      </c>
      <c r="C108" s="6" t="s">
        <v>26</v>
      </c>
      <c r="D108" s="7"/>
      <c r="E108" s="7"/>
      <c r="F108" s="6" t="s">
        <v>23</v>
      </c>
      <c r="G108" s="6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3499-D5EC-4A12-BBBC-72E29915F285}">
  <dimension ref="A1:D46"/>
  <sheetViews>
    <sheetView tabSelected="1" topLeftCell="A10" zoomScale="70" zoomScaleNormal="70" workbookViewId="0">
      <selection activeCell="C41" sqref="C41"/>
    </sheetView>
  </sheetViews>
  <sheetFormatPr baseColWidth="10" defaultRowHeight="14.4" x14ac:dyDescent="0.3"/>
  <cols>
    <col min="1" max="1" width="22.77734375" customWidth="1"/>
    <col min="2" max="2" width="40.77734375" customWidth="1"/>
    <col min="3" max="4" width="18.77734375" customWidth="1"/>
  </cols>
  <sheetData>
    <row r="1" spans="1:4" ht="22.2" x14ac:dyDescent="0.35">
      <c r="A1" s="1" t="s">
        <v>206</v>
      </c>
    </row>
    <row r="2" spans="1:4" x14ac:dyDescent="0.3">
      <c r="A2" s="2"/>
    </row>
    <row r="3" spans="1:4" x14ac:dyDescent="0.3">
      <c r="A3" s="2"/>
    </row>
    <row r="4" spans="1:4" x14ac:dyDescent="0.3">
      <c r="A4" s="2"/>
    </row>
    <row r="7" spans="1:4" ht="17.399999999999999" x14ac:dyDescent="0.3">
      <c r="B7" s="46" t="s">
        <v>205</v>
      </c>
    </row>
    <row r="8" spans="1:4" ht="15.6" x14ac:dyDescent="0.3">
      <c r="B8" s="4" t="s">
        <v>304</v>
      </c>
    </row>
    <row r="10" spans="1:4" ht="15.6" x14ac:dyDescent="0.3">
      <c r="A10" s="4" t="s">
        <v>204</v>
      </c>
      <c r="B10" s="4" t="s">
        <v>203</v>
      </c>
      <c r="C10" s="4" t="s">
        <v>202</v>
      </c>
      <c r="D10" s="4" t="s">
        <v>201</v>
      </c>
    </row>
    <row r="11" spans="1:4" x14ac:dyDescent="0.3">
      <c r="A11" s="6" t="s">
        <v>200</v>
      </c>
      <c r="B11" s="6" t="s">
        <v>199</v>
      </c>
      <c r="C11" s="45">
        <v>0</v>
      </c>
      <c r="D11" s="45">
        <v>207773010</v>
      </c>
    </row>
    <row r="12" spans="1:4" x14ac:dyDescent="0.3">
      <c r="A12" s="6" t="s">
        <v>198</v>
      </c>
      <c r="B12" s="6" t="s">
        <v>197</v>
      </c>
      <c r="C12" s="45">
        <v>0</v>
      </c>
      <c r="D12" s="45">
        <v>161773010</v>
      </c>
    </row>
    <row r="13" spans="1:4" x14ac:dyDescent="0.3">
      <c r="A13" s="6" t="s">
        <v>196</v>
      </c>
      <c r="B13" s="6" t="s">
        <v>195</v>
      </c>
      <c r="C13" s="45">
        <v>0</v>
      </c>
      <c r="D13" s="45">
        <v>500000</v>
      </c>
    </row>
    <row r="14" spans="1:4" x14ac:dyDescent="0.3">
      <c r="A14" s="6" t="s">
        <v>194</v>
      </c>
      <c r="B14" s="6" t="s">
        <v>193</v>
      </c>
      <c r="C14" s="45">
        <v>0</v>
      </c>
      <c r="D14" s="45">
        <v>149521210</v>
      </c>
    </row>
    <row r="15" spans="1:4" x14ac:dyDescent="0.3">
      <c r="A15" s="6" t="s">
        <v>192</v>
      </c>
      <c r="B15" s="6" t="s">
        <v>191</v>
      </c>
      <c r="C15" s="45">
        <v>0</v>
      </c>
      <c r="D15" s="45">
        <v>7000000</v>
      </c>
    </row>
    <row r="16" spans="1:4" x14ac:dyDescent="0.3">
      <c r="A16" s="6" t="s">
        <v>190</v>
      </c>
      <c r="B16" s="6" t="s">
        <v>189</v>
      </c>
      <c r="C16" s="45">
        <v>0</v>
      </c>
      <c r="D16" s="45">
        <v>782750</v>
      </c>
    </row>
    <row r="17" spans="1:4" x14ac:dyDescent="0.3">
      <c r="A17" s="6" t="s">
        <v>12</v>
      </c>
      <c r="B17" s="6" t="s">
        <v>188</v>
      </c>
      <c r="C17" s="45">
        <v>3303750</v>
      </c>
    </row>
    <row r="18" spans="1:4" x14ac:dyDescent="0.3">
      <c r="A18" s="6" t="s">
        <v>187</v>
      </c>
      <c r="B18" s="6" t="s">
        <v>186</v>
      </c>
      <c r="C18" s="45">
        <v>0</v>
      </c>
      <c r="D18" s="45">
        <v>500000</v>
      </c>
    </row>
    <row r="19" spans="1:4" x14ac:dyDescent="0.3">
      <c r="A19" s="6" t="s">
        <v>185</v>
      </c>
      <c r="B19" s="6" t="s">
        <v>184</v>
      </c>
      <c r="C19" s="45">
        <v>0</v>
      </c>
      <c r="D19" s="45">
        <v>165300</v>
      </c>
    </row>
    <row r="20" spans="1:4" x14ac:dyDescent="0.3">
      <c r="A20" s="6" t="s">
        <v>183</v>
      </c>
      <c r="B20" s="6" t="s">
        <v>182</v>
      </c>
      <c r="C20" s="45">
        <v>0</v>
      </c>
      <c r="D20" s="45">
        <v>46000000</v>
      </c>
    </row>
    <row r="21" spans="1:4" x14ac:dyDescent="0.3">
      <c r="A21" s="6" t="s">
        <v>181</v>
      </c>
      <c r="B21" s="6" t="s">
        <v>180</v>
      </c>
      <c r="C21" s="45">
        <v>0</v>
      </c>
      <c r="D21" s="45">
        <v>10000000</v>
      </c>
    </row>
    <row r="22" spans="1:4" x14ac:dyDescent="0.3">
      <c r="A22" s="6" t="s">
        <v>179</v>
      </c>
      <c r="B22" s="6" t="s">
        <v>178</v>
      </c>
      <c r="C22" s="45">
        <v>0</v>
      </c>
      <c r="D22" s="45">
        <v>30000000</v>
      </c>
    </row>
    <row r="23" spans="1:4" x14ac:dyDescent="0.3">
      <c r="A23" s="6" t="s">
        <v>177</v>
      </c>
      <c r="B23" s="6" t="s">
        <v>176</v>
      </c>
      <c r="C23" s="45">
        <v>0</v>
      </c>
      <c r="D23" s="45">
        <v>6000000</v>
      </c>
    </row>
    <row r="24" spans="1:4" x14ac:dyDescent="0.3">
      <c r="D24" s="6" t="s">
        <v>151</v>
      </c>
    </row>
    <row r="25" spans="1:4" x14ac:dyDescent="0.3">
      <c r="D25" s="45">
        <v>3303750</v>
      </c>
    </row>
    <row r="27" spans="1:4" x14ac:dyDescent="0.3">
      <c r="A27" s="6" t="s">
        <v>175</v>
      </c>
      <c r="B27" s="6" t="s">
        <v>174</v>
      </c>
      <c r="C27" s="45">
        <v>0</v>
      </c>
      <c r="D27" s="45">
        <v>27378720</v>
      </c>
    </row>
    <row r="28" spans="1:4" x14ac:dyDescent="0.3">
      <c r="A28" s="6" t="s">
        <v>173</v>
      </c>
      <c r="B28" s="6" t="s">
        <v>172</v>
      </c>
      <c r="C28" s="45">
        <v>0</v>
      </c>
      <c r="D28" s="45">
        <v>12378720</v>
      </c>
    </row>
    <row r="29" spans="1:4" x14ac:dyDescent="0.3">
      <c r="A29" s="6" t="s">
        <v>171</v>
      </c>
      <c r="B29" s="6" t="s">
        <v>170</v>
      </c>
      <c r="C29" s="45">
        <v>0</v>
      </c>
      <c r="D29" s="45">
        <v>1800000</v>
      </c>
    </row>
    <row r="30" spans="1:4" x14ac:dyDescent="0.3">
      <c r="A30" s="6" t="s">
        <v>169</v>
      </c>
      <c r="B30" s="6" t="s">
        <v>168</v>
      </c>
      <c r="C30" s="45">
        <v>0</v>
      </c>
      <c r="D30" s="45">
        <v>3259360</v>
      </c>
    </row>
    <row r="31" spans="1:4" x14ac:dyDescent="0.3">
      <c r="A31" s="6" t="s">
        <v>167</v>
      </c>
      <c r="B31" s="6" t="s">
        <v>166</v>
      </c>
      <c r="C31" s="45">
        <v>0</v>
      </c>
      <c r="D31" s="45">
        <v>7319360</v>
      </c>
    </row>
    <row r="32" spans="1:4" x14ac:dyDescent="0.3">
      <c r="A32" s="6" t="s">
        <v>165</v>
      </c>
      <c r="B32" s="6" t="s">
        <v>164</v>
      </c>
      <c r="C32" s="45">
        <v>0</v>
      </c>
      <c r="D32" s="45">
        <v>15000000</v>
      </c>
    </row>
    <row r="33" spans="1:4" x14ac:dyDescent="0.3">
      <c r="A33" s="6" t="s">
        <v>163</v>
      </c>
      <c r="B33" s="6" t="s">
        <v>162</v>
      </c>
      <c r="C33" s="45">
        <v>0</v>
      </c>
      <c r="D33" s="45">
        <v>15000000</v>
      </c>
    </row>
    <row r="34" spans="1:4" x14ac:dyDescent="0.3">
      <c r="D34" s="6" t="s">
        <v>151</v>
      </c>
    </row>
    <row r="35" spans="1:4" x14ac:dyDescent="0.3">
      <c r="D35" s="45">
        <v>0</v>
      </c>
    </row>
    <row r="37" spans="1:4" x14ac:dyDescent="0.3">
      <c r="A37" s="6" t="s">
        <v>161</v>
      </c>
      <c r="B37" s="6" t="s">
        <v>160</v>
      </c>
      <c r="C37" s="45">
        <v>0</v>
      </c>
      <c r="D37" s="45">
        <v>180394290</v>
      </c>
    </row>
    <row r="38" spans="1:4" x14ac:dyDescent="0.3">
      <c r="A38" s="6" t="s">
        <v>159</v>
      </c>
      <c r="B38" s="6" t="s">
        <v>158</v>
      </c>
      <c r="C38" s="45">
        <v>0</v>
      </c>
      <c r="D38" s="45">
        <v>160000000</v>
      </c>
    </row>
    <row r="39" spans="1:4" x14ac:dyDescent="0.3">
      <c r="A39" s="6" t="s">
        <v>157</v>
      </c>
      <c r="B39" s="6" t="s">
        <v>156</v>
      </c>
      <c r="C39" s="45">
        <v>85000000</v>
      </c>
    </row>
    <row r="40" spans="1:4" x14ac:dyDescent="0.3">
      <c r="A40" s="6" t="s">
        <v>155</v>
      </c>
      <c r="B40" s="6" t="s">
        <v>154</v>
      </c>
      <c r="C40" s="45">
        <v>75000000</v>
      </c>
    </row>
    <row r="41" spans="1:4" x14ac:dyDescent="0.3">
      <c r="A41" s="6" t="s">
        <v>153</v>
      </c>
      <c r="B41" s="6" t="s">
        <v>152</v>
      </c>
      <c r="C41" s="45">
        <v>20394290</v>
      </c>
    </row>
    <row r="42" spans="1:4" x14ac:dyDescent="0.3">
      <c r="D42" s="6" t="s">
        <v>151</v>
      </c>
    </row>
    <row r="43" spans="1:4" x14ac:dyDescent="0.3">
      <c r="D43" s="45">
        <v>180394290</v>
      </c>
    </row>
    <row r="46" spans="1:4" x14ac:dyDescent="0.3">
      <c r="B46" s="6" t="s">
        <v>150</v>
      </c>
      <c r="D46" s="45">
        <v>207773010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FCBA-23AA-4067-97D6-ABE7C229A329}">
  <dimension ref="A1:H47"/>
  <sheetViews>
    <sheetView topLeftCell="A10" zoomScale="70" zoomScaleNormal="70" workbookViewId="0">
      <selection activeCell="G34" sqref="G34:G44"/>
    </sheetView>
  </sheetViews>
  <sheetFormatPr baseColWidth="10" defaultRowHeight="14.4" x14ac:dyDescent="0.3"/>
  <cols>
    <col min="1" max="1" width="22.77734375" customWidth="1"/>
    <col min="2" max="2" width="40.77734375" customWidth="1"/>
    <col min="3" max="6" width="2.88671875" customWidth="1"/>
    <col min="7" max="8" width="18.77734375" customWidth="1"/>
  </cols>
  <sheetData>
    <row r="1" spans="1:8" ht="22.2" x14ac:dyDescent="0.35">
      <c r="A1" s="1" t="s">
        <v>206</v>
      </c>
    </row>
    <row r="2" spans="1:8" x14ac:dyDescent="0.3">
      <c r="A2" s="2"/>
    </row>
    <row r="3" spans="1:8" x14ac:dyDescent="0.3">
      <c r="A3" s="2"/>
    </row>
    <row r="4" spans="1:8" x14ac:dyDescent="0.3">
      <c r="A4" s="2"/>
    </row>
    <row r="5" spans="1:8" x14ac:dyDescent="0.3">
      <c r="A5" t="s">
        <v>307</v>
      </c>
    </row>
    <row r="7" spans="1:8" ht="17.399999999999999" x14ac:dyDescent="0.3">
      <c r="B7" s="46" t="s">
        <v>278</v>
      </c>
    </row>
    <row r="8" spans="1:8" ht="15.6" x14ac:dyDescent="0.3">
      <c r="B8" s="4" t="s">
        <v>277</v>
      </c>
    </row>
    <row r="10" spans="1:8" ht="16.8" x14ac:dyDescent="0.3">
      <c r="C10" s="47" t="s">
        <v>276</v>
      </c>
      <c r="E10" s="47" t="s">
        <v>275</v>
      </c>
      <c r="G10" s="47" t="s">
        <v>274</v>
      </c>
    </row>
    <row r="11" spans="1:8" ht="15.6" x14ac:dyDescent="0.3">
      <c r="A11" s="4" t="s">
        <v>204</v>
      </c>
      <c r="B11" s="4" t="s">
        <v>203</v>
      </c>
      <c r="C11" s="4" t="s">
        <v>273</v>
      </c>
      <c r="D11" s="4" t="s">
        <v>272</v>
      </c>
      <c r="E11" s="4" t="s">
        <v>273</v>
      </c>
      <c r="F11" s="4" t="s">
        <v>272</v>
      </c>
      <c r="G11" s="4" t="s">
        <v>273</v>
      </c>
      <c r="H11" s="4" t="s">
        <v>272</v>
      </c>
    </row>
    <row r="12" spans="1:8" x14ac:dyDescent="0.3">
      <c r="A12" s="6" t="s">
        <v>271</v>
      </c>
      <c r="B12" s="6" t="s">
        <v>270</v>
      </c>
      <c r="C12" s="45">
        <v>500000</v>
      </c>
      <c r="D12" s="45">
        <v>0</v>
      </c>
      <c r="E12" s="45">
        <v>0</v>
      </c>
      <c r="F12" s="45">
        <v>0</v>
      </c>
      <c r="G12" s="45">
        <v>500000</v>
      </c>
      <c r="H12" s="45">
        <v>0</v>
      </c>
    </row>
    <row r="13" spans="1:8" x14ac:dyDescent="0.3">
      <c r="A13" s="6" t="s">
        <v>269</v>
      </c>
      <c r="B13" s="6" t="s">
        <v>268</v>
      </c>
      <c r="C13" s="45">
        <v>140409050</v>
      </c>
      <c r="D13" s="45">
        <v>0</v>
      </c>
      <c r="E13" s="45">
        <v>13250000</v>
      </c>
      <c r="F13" s="45">
        <v>4137840</v>
      </c>
      <c r="G13" s="45">
        <v>149521210</v>
      </c>
      <c r="H13" s="45">
        <v>0</v>
      </c>
    </row>
    <row r="14" spans="1:8" x14ac:dyDescent="0.3">
      <c r="A14" s="6" t="s">
        <v>267</v>
      </c>
      <c r="B14" s="6" t="s">
        <v>266</v>
      </c>
      <c r="C14" s="45">
        <v>7000000</v>
      </c>
      <c r="D14" s="45">
        <v>0</v>
      </c>
      <c r="E14" s="45">
        <v>0</v>
      </c>
      <c r="F14" s="45">
        <v>0</v>
      </c>
      <c r="G14" s="45">
        <v>7000000</v>
      </c>
      <c r="H14" s="45">
        <v>0</v>
      </c>
    </row>
    <row r="15" spans="1:8" x14ac:dyDescent="0.3">
      <c r="A15" s="6" t="s">
        <v>265</v>
      </c>
      <c r="B15" s="6" t="s">
        <v>264</v>
      </c>
      <c r="C15" s="45">
        <v>782750</v>
      </c>
      <c r="D15" s="45">
        <v>0</v>
      </c>
      <c r="E15" s="45">
        <v>0</v>
      </c>
      <c r="F15" s="45">
        <v>0</v>
      </c>
      <c r="G15" s="45">
        <v>782750</v>
      </c>
      <c r="H15" s="45">
        <v>0</v>
      </c>
    </row>
    <row r="16" spans="1:8" x14ac:dyDescent="0.3">
      <c r="A16" s="6" t="s">
        <v>263</v>
      </c>
      <c r="B16" s="6" t="s">
        <v>262</v>
      </c>
      <c r="C16" s="45">
        <v>8253750</v>
      </c>
      <c r="D16" s="45">
        <v>0</v>
      </c>
      <c r="E16" s="45">
        <v>0</v>
      </c>
      <c r="F16" s="45">
        <v>4950000</v>
      </c>
      <c r="G16" s="45">
        <v>3303750</v>
      </c>
      <c r="H16" s="45">
        <v>0</v>
      </c>
    </row>
    <row r="17" spans="1:8" x14ac:dyDescent="0.3">
      <c r="A17" s="6" t="s">
        <v>261</v>
      </c>
      <c r="B17" s="6" t="s">
        <v>260</v>
      </c>
      <c r="C17" s="45">
        <v>500000</v>
      </c>
      <c r="D17" s="45">
        <v>0</v>
      </c>
      <c r="E17" s="45">
        <v>0</v>
      </c>
      <c r="F17" s="45">
        <v>0</v>
      </c>
      <c r="G17" s="45">
        <v>500000</v>
      </c>
      <c r="H17" s="45">
        <v>0</v>
      </c>
    </row>
    <row r="18" spans="1:8" x14ac:dyDescent="0.3">
      <c r="A18" s="6" t="s">
        <v>259</v>
      </c>
      <c r="B18" s="6" t="s">
        <v>258</v>
      </c>
      <c r="C18" s="45">
        <v>165300</v>
      </c>
      <c r="D18" s="45">
        <v>0</v>
      </c>
      <c r="E18" s="45">
        <v>0</v>
      </c>
      <c r="F18" s="45">
        <v>0</v>
      </c>
      <c r="G18" s="45">
        <v>165300</v>
      </c>
      <c r="H18" s="45">
        <v>0</v>
      </c>
    </row>
    <row r="19" spans="1:8" x14ac:dyDescent="0.3">
      <c r="A19" s="6" t="s">
        <v>257</v>
      </c>
      <c r="B19" s="6" t="s">
        <v>256</v>
      </c>
      <c r="C19" s="45">
        <v>10000000</v>
      </c>
      <c r="D19" s="45">
        <v>0</v>
      </c>
      <c r="E19" s="45">
        <v>0</v>
      </c>
      <c r="F19" s="45">
        <v>0</v>
      </c>
      <c r="G19" s="45">
        <v>10000000</v>
      </c>
      <c r="H19" s="45">
        <v>0</v>
      </c>
    </row>
    <row r="20" spans="1:8" x14ac:dyDescent="0.3">
      <c r="A20" s="6" t="s">
        <v>255</v>
      </c>
      <c r="B20" s="6" t="s">
        <v>254</v>
      </c>
      <c r="C20" s="45">
        <v>30000000</v>
      </c>
      <c r="D20" s="45">
        <v>0</v>
      </c>
      <c r="E20" s="45">
        <v>0</v>
      </c>
      <c r="F20" s="45">
        <v>0</v>
      </c>
      <c r="G20" s="45">
        <v>30000000</v>
      </c>
      <c r="H20" s="45">
        <v>0</v>
      </c>
    </row>
    <row r="21" spans="1:8" x14ac:dyDescent="0.3">
      <c r="A21" s="6" t="s">
        <v>253</v>
      </c>
      <c r="B21" s="6" t="s">
        <v>252</v>
      </c>
      <c r="C21" s="45">
        <v>6000000</v>
      </c>
      <c r="D21" s="45">
        <v>0</v>
      </c>
      <c r="E21" s="45">
        <v>0</v>
      </c>
      <c r="F21" s="45">
        <v>0</v>
      </c>
      <c r="G21" s="45">
        <v>6000000</v>
      </c>
      <c r="H21" s="45">
        <v>0</v>
      </c>
    </row>
    <row r="22" spans="1:8" x14ac:dyDescent="0.3">
      <c r="A22" s="6" t="s">
        <v>251</v>
      </c>
      <c r="B22" s="6" t="s">
        <v>250</v>
      </c>
      <c r="C22" s="45">
        <v>0</v>
      </c>
      <c r="D22" s="45">
        <v>-1800000</v>
      </c>
      <c r="E22" s="45">
        <v>0</v>
      </c>
      <c r="F22" s="45">
        <v>0</v>
      </c>
      <c r="G22" s="45">
        <v>0</v>
      </c>
      <c r="H22" s="45">
        <v>-1800000</v>
      </c>
    </row>
    <row r="23" spans="1:8" x14ac:dyDescent="0.3">
      <c r="A23" s="6" t="s">
        <v>249</v>
      </c>
      <c r="B23" s="6" t="s">
        <v>248</v>
      </c>
      <c r="C23" s="45">
        <v>0</v>
      </c>
      <c r="D23" s="45">
        <v>-1707200</v>
      </c>
      <c r="E23" s="45">
        <v>0</v>
      </c>
      <c r="F23" s="45">
        <v>512160</v>
      </c>
      <c r="G23" s="45">
        <v>0</v>
      </c>
      <c r="H23" s="45">
        <v>-2219360</v>
      </c>
    </row>
    <row r="24" spans="1:8" x14ac:dyDescent="0.3">
      <c r="A24" s="6" t="s">
        <v>247</v>
      </c>
      <c r="B24" s="6" t="s">
        <v>246</v>
      </c>
      <c r="C24" s="45">
        <v>0</v>
      </c>
      <c r="D24" s="45">
        <v>-800000</v>
      </c>
      <c r="E24" s="45">
        <v>0</v>
      </c>
      <c r="F24" s="45">
        <v>240000</v>
      </c>
      <c r="G24" s="45">
        <v>0</v>
      </c>
      <c r="H24" s="45">
        <v>-1040000</v>
      </c>
    </row>
    <row r="25" spans="1:8" x14ac:dyDescent="0.3">
      <c r="A25" s="6" t="s">
        <v>245</v>
      </c>
      <c r="B25" s="6" t="s">
        <v>244</v>
      </c>
      <c r="C25" s="45">
        <v>0</v>
      </c>
      <c r="D25" s="45">
        <v>-4267200</v>
      </c>
      <c r="E25" s="45">
        <v>0</v>
      </c>
      <c r="F25" s="45">
        <v>1280160</v>
      </c>
      <c r="G25" s="45">
        <v>0</v>
      </c>
      <c r="H25" s="45">
        <v>-5547360</v>
      </c>
    </row>
    <row r="26" spans="1:8" x14ac:dyDescent="0.3">
      <c r="A26" s="6" t="s">
        <v>243</v>
      </c>
      <c r="B26" s="6" t="s">
        <v>242</v>
      </c>
      <c r="C26" s="45">
        <v>0</v>
      </c>
      <c r="D26" s="45">
        <v>-1522000</v>
      </c>
      <c r="E26" s="45">
        <v>0</v>
      </c>
      <c r="F26" s="45">
        <v>250000</v>
      </c>
      <c r="G26" s="45">
        <v>0</v>
      </c>
      <c r="H26" s="45">
        <v>-1772000</v>
      </c>
    </row>
    <row r="27" spans="1:8" x14ac:dyDescent="0.3">
      <c r="A27" s="6" t="s">
        <v>241</v>
      </c>
      <c r="B27" s="6" t="s">
        <v>240</v>
      </c>
      <c r="C27" s="45">
        <v>0</v>
      </c>
      <c r="D27" s="45">
        <v>-15000000</v>
      </c>
      <c r="E27" s="45">
        <v>0</v>
      </c>
      <c r="F27" s="45">
        <v>0</v>
      </c>
      <c r="G27" s="45">
        <v>0</v>
      </c>
      <c r="H27" s="45">
        <v>-15000000</v>
      </c>
    </row>
    <row r="28" spans="1:8" x14ac:dyDescent="0.3">
      <c r="A28" s="6" t="s">
        <v>239</v>
      </c>
      <c r="B28" s="6" t="s">
        <v>238</v>
      </c>
      <c r="C28" s="45">
        <v>0</v>
      </c>
      <c r="D28" s="45">
        <v>-85000000</v>
      </c>
      <c r="E28" s="45">
        <v>0</v>
      </c>
      <c r="F28" s="45">
        <v>0</v>
      </c>
      <c r="G28" s="45">
        <v>0</v>
      </c>
      <c r="H28" s="45">
        <v>-85000000</v>
      </c>
    </row>
    <row r="29" spans="1:8" x14ac:dyDescent="0.3">
      <c r="A29" s="6" t="s">
        <v>237</v>
      </c>
      <c r="B29" s="6" t="s">
        <v>236</v>
      </c>
      <c r="C29" s="45">
        <v>0</v>
      </c>
      <c r="D29" s="45">
        <v>-75000000</v>
      </c>
      <c r="E29" s="45">
        <v>0</v>
      </c>
      <c r="F29" s="45">
        <v>0</v>
      </c>
      <c r="G29" s="45">
        <v>0</v>
      </c>
      <c r="H29" s="45">
        <v>-75000000</v>
      </c>
    </row>
    <row r="30" spans="1:8" x14ac:dyDescent="0.3">
      <c r="A30" s="6" t="s">
        <v>235</v>
      </c>
      <c r="B30" s="6" t="s">
        <v>234</v>
      </c>
      <c r="C30" s="45">
        <v>0</v>
      </c>
      <c r="D30" s="45">
        <v>-8000000</v>
      </c>
      <c r="E30" s="45">
        <v>0</v>
      </c>
      <c r="F30" s="45">
        <v>9000000</v>
      </c>
      <c r="G30" s="45">
        <v>0</v>
      </c>
      <c r="H30" s="45">
        <v>-17000000</v>
      </c>
    </row>
    <row r="31" spans="1:8" x14ac:dyDescent="0.3">
      <c r="A31" s="6" t="s">
        <v>233</v>
      </c>
      <c r="B31" s="6" t="s">
        <v>232</v>
      </c>
      <c r="C31" s="45">
        <v>25000</v>
      </c>
      <c r="D31" s="45">
        <v>0</v>
      </c>
      <c r="E31" s="45">
        <v>0</v>
      </c>
      <c r="F31" s="45">
        <v>0</v>
      </c>
      <c r="G31" s="45">
        <v>25000</v>
      </c>
      <c r="H31" s="45">
        <v>0</v>
      </c>
    </row>
    <row r="32" spans="1:8" x14ac:dyDescent="0.3">
      <c r="A32" s="6" t="s">
        <v>231</v>
      </c>
      <c r="B32" s="6" t="s">
        <v>230</v>
      </c>
      <c r="C32" s="45">
        <v>0</v>
      </c>
      <c r="D32" s="45">
        <v>-36000000</v>
      </c>
      <c r="E32" s="45">
        <v>0</v>
      </c>
      <c r="F32" s="45">
        <v>4000000</v>
      </c>
      <c r="G32" s="45">
        <v>0</v>
      </c>
      <c r="H32" s="45">
        <v>-40000000</v>
      </c>
    </row>
    <row r="33" spans="1:8" x14ac:dyDescent="0.3">
      <c r="A33" s="6" t="s">
        <v>229</v>
      </c>
      <c r="B33" s="6" t="s">
        <v>228</v>
      </c>
      <c r="C33" s="45">
        <v>0</v>
      </c>
      <c r="D33" s="45">
        <v>-58800</v>
      </c>
      <c r="E33" s="45">
        <v>0</v>
      </c>
      <c r="F33" s="45">
        <v>0</v>
      </c>
      <c r="G33" s="45">
        <v>0</v>
      </c>
      <c r="H33" s="45">
        <v>-58800</v>
      </c>
    </row>
    <row r="34" spans="1:8" x14ac:dyDescent="0.3">
      <c r="A34" s="6" t="s">
        <v>227</v>
      </c>
      <c r="B34" s="6" t="s">
        <v>226</v>
      </c>
      <c r="C34" s="45">
        <v>4386250</v>
      </c>
      <c r="D34" s="45">
        <v>0</v>
      </c>
      <c r="E34" s="45">
        <v>4950000</v>
      </c>
      <c r="F34" s="45">
        <v>0</v>
      </c>
      <c r="G34" s="45">
        <v>9336250</v>
      </c>
      <c r="H34" s="45">
        <v>0</v>
      </c>
    </row>
    <row r="35" spans="1:8" x14ac:dyDescent="0.3">
      <c r="A35" s="6" t="s">
        <v>225</v>
      </c>
      <c r="B35" s="6" t="s">
        <v>224</v>
      </c>
      <c r="C35" s="45">
        <v>16000000</v>
      </c>
      <c r="D35" s="45">
        <v>0</v>
      </c>
      <c r="E35" s="45">
        <v>4800000</v>
      </c>
      <c r="F35" s="45">
        <v>0</v>
      </c>
      <c r="G35" s="45">
        <v>20800000</v>
      </c>
      <c r="H35" s="45">
        <v>0</v>
      </c>
    </row>
    <row r="36" spans="1:8" x14ac:dyDescent="0.3">
      <c r="A36" s="6" t="s">
        <v>223</v>
      </c>
      <c r="B36" s="6" t="s">
        <v>222</v>
      </c>
      <c r="C36" s="45">
        <v>4267200</v>
      </c>
      <c r="D36" s="45">
        <v>0</v>
      </c>
      <c r="E36" s="45">
        <v>1280160</v>
      </c>
      <c r="F36" s="45">
        <v>0</v>
      </c>
      <c r="G36" s="45">
        <v>5547360</v>
      </c>
      <c r="H36" s="45">
        <v>0</v>
      </c>
    </row>
    <row r="37" spans="1:8" x14ac:dyDescent="0.3">
      <c r="A37" s="6" t="s">
        <v>221</v>
      </c>
      <c r="B37" s="6" t="s">
        <v>220</v>
      </c>
      <c r="C37" s="45">
        <v>120000</v>
      </c>
      <c r="D37" s="45">
        <v>0</v>
      </c>
      <c r="E37" s="45">
        <v>0</v>
      </c>
      <c r="F37" s="45">
        <v>0</v>
      </c>
      <c r="G37" s="45">
        <v>120000</v>
      </c>
      <c r="H37" s="45">
        <v>0</v>
      </c>
    </row>
    <row r="38" spans="1:8" x14ac:dyDescent="0.3">
      <c r="A38" s="6" t="s">
        <v>219</v>
      </c>
      <c r="B38" s="6" t="s">
        <v>218</v>
      </c>
      <c r="C38" s="45">
        <v>195000</v>
      </c>
      <c r="D38" s="45">
        <v>0</v>
      </c>
      <c r="E38" s="45">
        <v>40000</v>
      </c>
      <c r="F38" s="45">
        <v>0</v>
      </c>
      <c r="G38" s="45">
        <v>235000</v>
      </c>
      <c r="H38" s="45">
        <v>0</v>
      </c>
    </row>
    <row r="39" spans="1:8" x14ac:dyDescent="0.3">
      <c r="A39" s="6" t="s">
        <v>217</v>
      </c>
      <c r="B39" s="6" t="s">
        <v>216</v>
      </c>
      <c r="C39" s="45">
        <v>45000</v>
      </c>
      <c r="D39" s="45">
        <v>0</v>
      </c>
      <c r="E39" s="45">
        <v>50000</v>
      </c>
      <c r="F39" s="45">
        <v>0</v>
      </c>
      <c r="G39" s="45">
        <v>95000</v>
      </c>
      <c r="H39" s="45">
        <v>0</v>
      </c>
    </row>
    <row r="40" spans="1:8" x14ac:dyDescent="0.3">
      <c r="A40" s="6" t="s">
        <v>215</v>
      </c>
      <c r="B40" s="6" t="s">
        <v>214</v>
      </c>
      <c r="C40" s="45">
        <v>100000</v>
      </c>
      <c r="D40" s="45">
        <v>0</v>
      </c>
      <c r="E40" s="45">
        <v>0</v>
      </c>
      <c r="F40" s="45">
        <v>0</v>
      </c>
      <c r="G40" s="45">
        <v>100000</v>
      </c>
      <c r="H40" s="45">
        <v>0</v>
      </c>
    </row>
    <row r="41" spans="1:8" x14ac:dyDescent="0.3">
      <c r="A41" s="6" t="s">
        <v>213</v>
      </c>
      <c r="B41" s="6" t="s">
        <v>212</v>
      </c>
      <c r="C41" s="45">
        <v>150000</v>
      </c>
      <c r="D41" s="45">
        <v>0</v>
      </c>
      <c r="E41" s="45">
        <v>0</v>
      </c>
      <c r="F41" s="45">
        <v>0</v>
      </c>
      <c r="G41" s="45">
        <v>150000</v>
      </c>
      <c r="H41" s="45">
        <v>0</v>
      </c>
    </row>
    <row r="42" spans="1:8" x14ac:dyDescent="0.3">
      <c r="A42" s="6" t="s">
        <v>211</v>
      </c>
      <c r="B42" s="6" t="s">
        <v>210</v>
      </c>
      <c r="C42" s="45">
        <v>140000</v>
      </c>
      <c r="D42" s="45">
        <v>0</v>
      </c>
      <c r="E42" s="45">
        <v>0</v>
      </c>
      <c r="F42" s="45">
        <v>0</v>
      </c>
      <c r="G42" s="45">
        <v>140000</v>
      </c>
      <c r="H42" s="45">
        <v>0</v>
      </c>
    </row>
    <row r="43" spans="1:8" x14ac:dyDescent="0.3">
      <c r="A43" s="6" t="s">
        <v>84</v>
      </c>
      <c r="B43" s="6" t="s">
        <v>209</v>
      </c>
      <c r="C43" s="45">
        <v>90900</v>
      </c>
      <c r="D43" s="45">
        <v>0</v>
      </c>
      <c r="E43" s="45">
        <v>0</v>
      </c>
      <c r="F43" s="45">
        <v>0</v>
      </c>
      <c r="G43" s="45">
        <v>90900</v>
      </c>
      <c r="H43" s="45">
        <v>0</v>
      </c>
    </row>
    <row r="44" spans="1:8" x14ac:dyDescent="0.3">
      <c r="A44" s="6" t="s">
        <v>208</v>
      </c>
      <c r="B44" s="6" t="s">
        <v>207</v>
      </c>
      <c r="C44" s="45">
        <v>25000</v>
      </c>
      <c r="D44" s="45">
        <v>0</v>
      </c>
      <c r="E44" s="45">
        <v>0</v>
      </c>
      <c r="F44" s="45">
        <v>0</v>
      </c>
      <c r="G44" s="45">
        <v>25000</v>
      </c>
      <c r="H44" s="45">
        <v>0</v>
      </c>
    </row>
    <row r="46" spans="1:8" x14ac:dyDescent="0.3">
      <c r="C46" s="6" t="s">
        <v>151</v>
      </c>
      <c r="D46" s="6" t="s">
        <v>151</v>
      </c>
      <c r="E46" s="6" t="s">
        <v>151</v>
      </c>
      <c r="F46" s="6" t="s">
        <v>151</v>
      </c>
      <c r="G46" s="6" t="s">
        <v>151</v>
      </c>
      <c r="H46" s="6" t="s">
        <v>151</v>
      </c>
    </row>
    <row r="47" spans="1:8" x14ac:dyDescent="0.3">
      <c r="C47" s="45">
        <v>229155200</v>
      </c>
      <c r="D47" s="45">
        <v>-229155200</v>
      </c>
      <c r="E47" s="45">
        <v>24370160</v>
      </c>
      <c r="F47" s="45">
        <v>24370160</v>
      </c>
      <c r="G47" s="45">
        <v>244437520</v>
      </c>
      <c r="H47" s="45">
        <v>-244437520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C616-4EB9-4DE2-851A-DABBF5674CAD}">
  <dimension ref="A1:D34"/>
  <sheetViews>
    <sheetView zoomScale="80" zoomScaleNormal="80" workbookViewId="0">
      <selection activeCell="B23" sqref="B23:C29"/>
    </sheetView>
  </sheetViews>
  <sheetFormatPr baseColWidth="10" defaultRowHeight="14.4" x14ac:dyDescent="0.3"/>
  <cols>
    <col min="1" max="1" width="22.77734375" customWidth="1"/>
    <col min="2" max="2" width="40.77734375" customWidth="1"/>
    <col min="3" max="4" width="18.77734375" customWidth="1"/>
  </cols>
  <sheetData>
    <row r="1" spans="1:4" ht="22.2" x14ac:dyDescent="0.35">
      <c r="A1" s="1" t="s">
        <v>206</v>
      </c>
    </row>
    <row r="2" spans="1:4" x14ac:dyDescent="0.3">
      <c r="A2" s="2"/>
    </row>
    <row r="3" spans="1:4" x14ac:dyDescent="0.3">
      <c r="A3" s="2"/>
    </row>
    <row r="4" spans="1:4" x14ac:dyDescent="0.3">
      <c r="A4" s="2"/>
    </row>
    <row r="5" spans="1:4" x14ac:dyDescent="0.3">
      <c r="A5" t="s">
        <v>306</v>
      </c>
    </row>
    <row r="7" spans="1:4" ht="17.399999999999999" x14ac:dyDescent="0.3">
      <c r="B7" s="46" t="s">
        <v>305</v>
      </c>
    </row>
    <row r="8" spans="1:4" ht="15.6" x14ac:dyDescent="0.3">
      <c r="B8" s="4" t="s">
        <v>304</v>
      </c>
    </row>
    <row r="10" spans="1:4" ht="15.6" x14ac:dyDescent="0.3">
      <c r="A10" s="4" t="s">
        <v>204</v>
      </c>
      <c r="B10" s="4" t="s">
        <v>203</v>
      </c>
      <c r="C10" s="4" t="s">
        <v>202</v>
      </c>
      <c r="D10" s="4" t="s">
        <v>201</v>
      </c>
    </row>
    <row r="11" spans="1:4" x14ac:dyDescent="0.3">
      <c r="A11" s="6" t="s">
        <v>303</v>
      </c>
      <c r="B11" s="6" t="s">
        <v>302</v>
      </c>
      <c r="C11" s="45">
        <v>0</v>
      </c>
      <c r="D11" s="45">
        <v>29975000</v>
      </c>
    </row>
    <row r="12" spans="1:4" x14ac:dyDescent="0.3">
      <c r="A12" s="6" t="s">
        <v>301</v>
      </c>
      <c r="B12" s="6" t="s">
        <v>300</v>
      </c>
      <c r="C12" s="45">
        <v>0</v>
      </c>
      <c r="D12" s="45">
        <v>16975000</v>
      </c>
    </row>
    <row r="13" spans="1:4" x14ac:dyDescent="0.3">
      <c r="A13" s="6" t="s">
        <v>299</v>
      </c>
      <c r="B13" s="6" t="s">
        <v>298</v>
      </c>
      <c r="C13" s="45">
        <v>0</v>
      </c>
      <c r="D13" s="45">
        <v>16975000</v>
      </c>
    </row>
    <row r="14" spans="1:4" x14ac:dyDescent="0.3">
      <c r="A14" s="6" t="s">
        <v>297</v>
      </c>
      <c r="B14" s="6" t="s">
        <v>296</v>
      </c>
      <c r="C14" s="45">
        <v>0</v>
      </c>
      <c r="D14" s="45">
        <v>13000000</v>
      </c>
    </row>
    <row r="15" spans="1:4" x14ac:dyDescent="0.3">
      <c r="A15" s="6" t="s">
        <v>29</v>
      </c>
      <c r="B15" s="6" t="s">
        <v>295</v>
      </c>
      <c r="C15" s="45">
        <v>13000000</v>
      </c>
    </row>
    <row r="16" spans="1:4" x14ac:dyDescent="0.3">
      <c r="D16" s="6" t="s">
        <v>151</v>
      </c>
    </row>
    <row r="17" spans="1:4" x14ac:dyDescent="0.3">
      <c r="D17" s="45">
        <v>13000000</v>
      </c>
    </row>
    <row r="19" spans="1:4" x14ac:dyDescent="0.3">
      <c r="A19" s="6" t="s">
        <v>294</v>
      </c>
      <c r="B19" s="6" t="s">
        <v>293</v>
      </c>
      <c r="C19" s="45">
        <v>0</v>
      </c>
      <c r="D19" s="45">
        <v>23390610</v>
      </c>
    </row>
    <row r="20" spans="1:4" x14ac:dyDescent="0.3">
      <c r="A20" s="6" t="s">
        <v>292</v>
      </c>
      <c r="B20" s="6" t="s">
        <v>291</v>
      </c>
      <c r="C20" s="45">
        <v>0</v>
      </c>
      <c r="D20" s="45">
        <v>9336250</v>
      </c>
    </row>
    <row r="21" spans="1:4" x14ac:dyDescent="0.3">
      <c r="A21" s="6" t="s">
        <v>62</v>
      </c>
      <c r="B21" s="6" t="s">
        <v>290</v>
      </c>
      <c r="C21" s="45">
        <v>9336250</v>
      </c>
    </row>
    <row r="22" spans="1:4" x14ac:dyDescent="0.3">
      <c r="A22" s="6" t="s">
        <v>289</v>
      </c>
      <c r="B22" s="6" t="s">
        <v>288</v>
      </c>
      <c r="C22" s="45">
        <v>0</v>
      </c>
      <c r="D22" s="45">
        <v>14054360</v>
      </c>
    </row>
    <row r="23" spans="1:4" x14ac:dyDescent="0.3">
      <c r="A23" s="6" t="s">
        <v>43</v>
      </c>
      <c r="B23" s="6" t="s">
        <v>287</v>
      </c>
      <c r="C23" s="45">
        <v>10800000</v>
      </c>
    </row>
    <row r="24" spans="1:4" x14ac:dyDescent="0.3">
      <c r="A24" s="6" t="s">
        <v>51</v>
      </c>
      <c r="B24" s="6" t="s">
        <v>286</v>
      </c>
      <c r="C24" s="45">
        <v>2880360</v>
      </c>
    </row>
    <row r="25" spans="1:4" x14ac:dyDescent="0.3">
      <c r="A25" s="6" t="s">
        <v>41</v>
      </c>
      <c r="B25" s="6" t="s">
        <v>285</v>
      </c>
      <c r="C25" s="45">
        <v>190000</v>
      </c>
    </row>
    <row r="26" spans="1:4" x14ac:dyDescent="0.3">
      <c r="A26" s="6" t="s">
        <v>75</v>
      </c>
      <c r="B26" s="6" t="s">
        <v>284</v>
      </c>
      <c r="C26" s="45">
        <v>50000</v>
      </c>
    </row>
    <row r="27" spans="1:4" x14ac:dyDescent="0.3">
      <c r="A27" s="6" t="s">
        <v>37</v>
      </c>
      <c r="B27" s="6" t="s">
        <v>283</v>
      </c>
      <c r="C27" s="45">
        <v>100000</v>
      </c>
    </row>
    <row r="28" spans="1:4" x14ac:dyDescent="0.3">
      <c r="A28" s="6" t="s">
        <v>282</v>
      </c>
      <c r="B28" s="6" t="s">
        <v>281</v>
      </c>
      <c r="C28" s="45">
        <v>9000</v>
      </c>
    </row>
    <row r="29" spans="1:4" x14ac:dyDescent="0.3">
      <c r="A29" s="6" t="s">
        <v>123</v>
      </c>
      <c r="B29" s="6" t="s">
        <v>280</v>
      </c>
      <c r="C29" s="45">
        <v>25000</v>
      </c>
    </row>
    <row r="30" spans="1:4" x14ac:dyDescent="0.3">
      <c r="D30" s="6" t="s">
        <v>151</v>
      </c>
    </row>
    <row r="31" spans="1:4" x14ac:dyDescent="0.3">
      <c r="D31" s="45">
        <v>23390610</v>
      </c>
    </row>
    <row r="34" spans="2:4" x14ac:dyDescent="0.3">
      <c r="B34" s="6" t="s">
        <v>279</v>
      </c>
      <c r="D34" s="45">
        <v>6584390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Calculos </vt:lpstr>
      <vt:lpstr>Asientos</vt:lpstr>
      <vt:lpstr>Est. Situación Finaniera</vt:lpstr>
      <vt:lpstr>Balc. comprovación programa </vt:lpstr>
      <vt:lpstr>Est. Resultados programa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Cordero Chaves</dc:creator>
  <cp:lastModifiedBy>ARGUEDAS OTOYA KATHERINE FABIOLA</cp:lastModifiedBy>
  <dcterms:created xsi:type="dcterms:W3CDTF">2023-06-27T05:29:52Z</dcterms:created>
  <dcterms:modified xsi:type="dcterms:W3CDTF">2024-10-03T19:58:23Z</dcterms:modified>
</cp:coreProperties>
</file>