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13_ncr:1_{3E6E3C2D-6EC2-4C5B-9249-668E7B465ECB}" xr6:coauthVersionLast="47" xr6:coauthVersionMax="47" xr10:uidLastSave="{00000000-0000-0000-0000-000000000000}"/>
  <bookViews>
    <workbookView xWindow="-120" yWindow="-120" windowWidth="20730" windowHeight="11040" firstSheet="5" activeTab="7" xr2:uid="{BCDCD673-E022-466C-8BBC-AE6B89404168}"/>
  </bookViews>
  <sheets>
    <sheet name="Asientos de Diario " sheetId="1" r:id="rId1"/>
    <sheet name="Balance de Comprobación " sheetId="2" r:id="rId2"/>
    <sheet name="Estado de Resultados integral " sheetId="3" r:id="rId3"/>
    <sheet name="Estado de Situación Financiera" sheetId="4" r:id="rId4"/>
    <sheet name="Estado de Resultados NIC 1" sheetId="5" r:id="rId5"/>
    <sheet name="Estados de Situación Fina-NIC 1" sheetId="6" r:id="rId6"/>
    <sheet name="Balance de Comprobación NIC 1" sheetId="7" r:id="rId7"/>
    <sheet name="Calculos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8" l="1"/>
  <c r="C27" i="8"/>
  <c r="H22" i="8"/>
  <c r="C62" i="8"/>
  <c r="C61" i="8"/>
  <c r="E53" i="8"/>
  <c r="E47" i="8"/>
  <c r="E46" i="8"/>
  <c r="E45" i="8"/>
  <c r="E44" i="8"/>
  <c r="E43" i="8"/>
  <c r="E42" i="8"/>
  <c r="E41" i="8"/>
  <c r="E40" i="8"/>
  <c r="E39" i="8"/>
  <c r="E38" i="8"/>
  <c r="E48" i="8" s="1"/>
  <c r="E50" i="8" s="1"/>
  <c r="E52" i="8" s="1"/>
  <c r="G28" i="8"/>
  <c r="C30" i="8"/>
  <c r="C29" i="8"/>
  <c r="C28" i="8"/>
  <c r="D20" i="8"/>
  <c r="D21" i="8" s="1"/>
  <c r="I20" i="8"/>
  <c r="H23" i="8"/>
  <c r="H12" i="8"/>
  <c r="H11" i="8"/>
  <c r="H13" i="8" s="1"/>
  <c r="H14" i="8" s="1"/>
  <c r="E5" i="8"/>
  <c r="E4" i="8"/>
  <c r="H4" i="8" s="1"/>
  <c r="D36" i="7"/>
  <c r="C36" i="7"/>
  <c r="C32" i="7"/>
  <c r="C23" i="5"/>
  <c r="C31" i="7"/>
  <c r="C22" i="5"/>
  <c r="C30" i="7"/>
  <c r="C21" i="5"/>
  <c r="C29" i="7"/>
  <c r="C20" i="5"/>
  <c r="C28" i="7"/>
  <c r="C19" i="5"/>
  <c r="C27" i="7"/>
  <c r="C18" i="5"/>
  <c r="C26" i="7"/>
  <c r="C17" i="5"/>
  <c r="C25" i="7"/>
  <c r="C16" i="5"/>
  <c r="D24" i="7"/>
  <c r="C30" i="5"/>
  <c r="D23" i="7"/>
  <c r="C7" i="5"/>
  <c r="D10" i="5" s="1"/>
  <c r="D13" i="5" s="1"/>
  <c r="D22" i="7"/>
  <c r="D21" i="7"/>
  <c r="D20" i="7"/>
  <c r="D19" i="7"/>
  <c r="D18" i="7"/>
  <c r="D17" i="7"/>
  <c r="D16" i="7"/>
  <c r="D15" i="7"/>
  <c r="C14" i="7"/>
  <c r="C19" i="6"/>
  <c r="C13" i="7"/>
  <c r="C18" i="6"/>
  <c r="C12" i="7"/>
  <c r="C17" i="6"/>
  <c r="C11" i="7"/>
  <c r="C12" i="6"/>
  <c r="C10" i="7"/>
  <c r="C11" i="6"/>
  <c r="C9" i="7"/>
  <c r="C10" i="6"/>
  <c r="C8" i="7"/>
  <c r="C9" i="6"/>
  <c r="C7" i="7"/>
  <c r="D44" i="6"/>
  <c r="C43" i="6"/>
  <c r="C42" i="6"/>
  <c r="D39" i="6"/>
  <c r="D38" i="6"/>
  <c r="C37" i="6"/>
  <c r="D34" i="6"/>
  <c r="C32" i="6"/>
  <c r="C31" i="6"/>
  <c r="C30" i="6"/>
  <c r="D24" i="6"/>
  <c r="C8" i="6"/>
  <c r="E6" i="8" l="1"/>
  <c r="D25" i="5"/>
  <c r="D27" i="5" s="1"/>
  <c r="D33" i="5" s="1"/>
  <c r="D45" i="6" s="1"/>
  <c r="D46" i="6" s="1"/>
  <c r="D47" i="6" s="1"/>
  <c r="D20" i="6"/>
  <c r="D25" i="6" s="1"/>
  <c r="D14" i="6"/>
  <c r="D26" i="6" l="1"/>
</calcChain>
</file>

<file path=xl/sharedStrings.xml><?xml version="1.0" encoding="utf-8"?>
<sst xmlns="http://schemas.openxmlformats.org/spreadsheetml/2006/main" count="637" uniqueCount="329">
  <si>
    <t>Servicios Veterinaria ELDÍ S.A.</t>
  </si>
  <si>
    <t>Email: ServVet325@gmail.com</t>
  </si>
  <si>
    <t>Heredia, Barva, Teléfono: 2285-7600</t>
  </si>
  <si>
    <t>Libro Diario, desde 01/10/2024 hasta 25/10/2024</t>
  </si>
  <si>
    <t>Asiento Nro.</t>
  </si>
  <si>
    <t>Nro. Cuenta</t>
  </si>
  <si>
    <t>Cuenta</t>
  </si>
  <si>
    <t>Debito Colón_</t>
  </si>
  <si>
    <t>Credito Colón_</t>
  </si>
  <si>
    <t>Comentario</t>
  </si>
  <si>
    <t>Comprobante</t>
  </si>
  <si>
    <t xml:space="preserve">1-1-02-01     </t>
  </si>
  <si>
    <t xml:space="preserve">Banco Nacional de Costa Rica                                          </t>
  </si>
  <si>
    <t xml:space="preserve">                                                  </t>
  </si>
  <si>
    <t xml:space="preserve">001                 </t>
  </si>
  <si>
    <t xml:space="preserve">1-2-01-01     </t>
  </si>
  <si>
    <t xml:space="preserve">Terreno # 1                                                           </t>
  </si>
  <si>
    <t xml:space="preserve">3-1-01        </t>
  </si>
  <si>
    <t xml:space="preserve">Capital Social Socio 1                                                </t>
  </si>
  <si>
    <t xml:space="preserve">3-1-02        </t>
  </si>
  <si>
    <t xml:space="preserve">Capital Social Socio 2                                                </t>
  </si>
  <si>
    <t>==============</t>
  </si>
  <si>
    <t xml:space="preserve">01/10/2024.  Aportaciones iniciales de los socios  ========           </t>
  </si>
  <si>
    <t xml:space="preserve">                    </t>
  </si>
  <si>
    <t xml:space="preserve">              </t>
  </si>
  <si>
    <t xml:space="preserve">                                                                      </t>
  </si>
  <si>
    <t xml:space="preserve">1-1-01-01     </t>
  </si>
  <si>
    <t xml:space="preserve">Caja Chica                                                            </t>
  </si>
  <si>
    <t xml:space="preserve">002                 </t>
  </si>
  <si>
    <t xml:space="preserve">02/10/2024.  La Apertura de Caja Chica  ========                      </t>
  </si>
  <si>
    <t xml:space="preserve">1-2-02-01     </t>
  </si>
  <si>
    <t xml:space="preserve">Edificio costo                                                        </t>
  </si>
  <si>
    <t xml:space="preserve">003                 </t>
  </si>
  <si>
    <t xml:space="preserve">05/10/2024.  La compra de una propiedad con edificio  ========        </t>
  </si>
  <si>
    <t xml:space="preserve">004                 </t>
  </si>
  <si>
    <t xml:space="preserve">2-2-01-01     </t>
  </si>
  <si>
    <t xml:space="preserve">Préstamo bancario por pagar                                           </t>
  </si>
  <si>
    <t xml:space="preserve">07/10/2024.  Prestamo Bancario  ========                              </t>
  </si>
  <si>
    <t xml:space="preserve">1-1-07-01     </t>
  </si>
  <si>
    <t xml:space="preserve">Seguros pagados por adelantado                                        </t>
  </si>
  <si>
    <t xml:space="preserve">005                 </t>
  </si>
  <si>
    <t xml:space="preserve">1-1-08-01     </t>
  </si>
  <si>
    <t xml:space="preserve">IVA Soportado                                                         </t>
  </si>
  <si>
    <t xml:space="preserve">5-2-15        </t>
  </si>
  <si>
    <t xml:space="preserve">Gasto por IVA                                                         </t>
  </si>
  <si>
    <t>09/10/2024.  Adquisición de póliza de seguros contra incendios  ======</t>
  </si>
  <si>
    <t xml:space="preserve">006                 </t>
  </si>
  <si>
    <t xml:space="preserve">4-2-01        </t>
  </si>
  <si>
    <t xml:space="preserve">Ingresos por servicios                                                </t>
  </si>
  <si>
    <t xml:space="preserve">2-1-03-08     </t>
  </si>
  <si>
    <t xml:space="preserve">IVA Devengado                                                         </t>
  </si>
  <si>
    <t xml:space="preserve">11/10/2024.  Ingresos por servicios brindados a clientes  ========    </t>
  </si>
  <si>
    <t xml:space="preserve">1-2-04-01     </t>
  </si>
  <si>
    <t xml:space="preserve">Mobiliario y equipo costo                                             </t>
  </si>
  <si>
    <t xml:space="preserve">007                 </t>
  </si>
  <si>
    <t xml:space="preserve">2-1-01-01     </t>
  </si>
  <si>
    <t xml:space="preserve">Cuentas por pagar proveedores                                         </t>
  </si>
  <si>
    <t xml:space="preserve">12/10/2024.  La adquisión de mobiliario y equipo  ========            </t>
  </si>
  <si>
    <t xml:space="preserve">1-1-03-01     </t>
  </si>
  <si>
    <t xml:space="preserve">Inversiones corto plazo                                               </t>
  </si>
  <si>
    <t xml:space="preserve">008                 </t>
  </si>
  <si>
    <t>13/10/2024.  Una inversión a corto plazode certificado de ahorro  ====</t>
  </si>
  <si>
    <t xml:space="preserve">5-2-01        </t>
  </si>
  <si>
    <t xml:space="preserve">Gasto por salarios                                                    </t>
  </si>
  <si>
    <t xml:space="preserve">009                 </t>
  </si>
  <si>
    <t xml:space="preserve">2-1-02-01     </t>
  </si>
  <si>
    <t xml:space="preserve">Cuota obrera CCSS 10,67%                                              </t>
  </si>
  <si>
    <t xml:space="preserve">2-1-02-02     </t>
  </si>
  <si>
    <t xml:space="preserve">Cuota obrera Asoc. Solidarista 5%                                     </t>
  </si>
  <si>
    <t xml:space="preserve">5-2-02        </t>
  </si>
  <si>
    <t xml:space="preserve">Gasto por cargas sociales                                             </t>
  </si>
  <si>
    <t xml:space="preserve">2-1-03-03     </t>
  </si>
  <si>
    <t xml:space="preserve">Cargas sociales patronales por pagar                                  </t>
  </si>
  <si>
    <t xml:space="preserve">15/10/2024.  Cancelación de planilla  ========                        </t>
  </si>
  <si>
    <t xml:space="preserve">010                 </t>
  </si>
  <si>
    <t xml:space="preserve">18/10/2024.  Ingresos por servicios brindados a clientes  ========    </t>
  </si>
  <si>
    <t xml:space="preserve">5-2-06        </t>
  </si>
  <si>
    <t xml:space="preserve">Gasto por suministros de oficina                                      </t>
  </si>
  <si>
    <t xml:space="preserve">011                 </t>
  </si>
  <si>
    <t xml:space="preserve">5-2-12        </t>
  </si>
  <si>
    <t xml:space="preserve">Gasto por suministros de limpieza                                     </t>
  </si>
  <si>
    <t xml:space="preserve">5-2-11        </t>
  </si>
  <si>
    <t xml:space="preserve">Gastos por publicidad                                                 </t>
  </si>
  <si>
    <t xml:space="preserve"> 1-1-08-01    </t>
  </si>
  <si>
    <t xml:space="preserve">5-2-09        </t>
  </si>
  <si>
    <t xml:space="preserve">Gastos por servicios públicos                                         </t>
  </si>
  <si>
    <t xml:space="preserve">5-2-08        </t>
  </si>
  <si>
    <t xml:space="preserve">Gastos por impuestos municipales                                      </t>
  </si>
  <si>
    <t xml:space="preserve">4-4-01        </t>
  </si>
  <si>
    <t xml:space="preserve">Otros ingresos                                                        </t>
  </si>
  <si>
    <t xml:space="preserve">19/10/2024.  Reintegro de Caja Chica  ========                        </t>
  </si>
  <si>
    <t xml:space="preserve">012                 </t>
  </si>
  <si>
    <t xml:space="preserve">25/10/2024.  Ingresos por servivios a clientes  ========              </t>
  </si>
  <si>
    <t>BALANCE DE COMPROBACION</t>
  </si>
  <si>
    <t>31/10/2024</t>
  </si>
  <si>
    <t>Movimiento previo</t>
  </si>
  <si>
    <t>Movimiento 31/10/2024</t>
  </si>
  <si>
    <t>Acumulado 31/10/2024</t>
  </si>
  <si>
    <t>Nro. de Cuenta</t>
  </si>
  <si>
    <t>Descripcion de cuenta</t>
  </si>
  <si>
    <t xml:space="preserve"> D e b e  Colón_</t>
  </si>
  <si>
    <t xml:space="preserve"> H a b e r Colón_</t>
  </si>
  <si>
    <t xml:space="preserve"> 1-1-01-01</t>
  </si>
  <si>
    <t xml:space="preserve">Caja Chica                                   </t>
  </si>
  <si>
    <t xml:space="preserve"> 1-1-02-01</t>
  </si>
  <si>
    <t xml:space="preserve">Banco Nacional de Costa Rica                 </t>
  </si>
  <si>
    <t xml:space="preserve"> 1-1-03-01</t>
  </si>
  <si>
    <t xml:space="preserve">Inversiones corto plazo                      </t>
  </si>
  <si>
    <t xml:space="preserve"> 1-1-07-01</t>
  </si>
  <si>
    <t xml:space="preserve">Seguros pagados por adelantado               </t>
  </si>
  <si>
    <t xml:space="preserve"> 1-1-08-01</t>
  </si>
  <si>
    <t xml:space="preserve">IVA Soportado                                </t>
  </si>
  <si>
    <t xml:space="preserve"> 1-2-01-01</t>
  </si>
  <si>
    <t xml:space="preserve">Terreno # 1                                  </t>
  </si>
  <si>
    <t xml:space="preserve"> 1-2-02-01</t>
  </si>
  <si>
    <t xml:space="preserve">Edificio costo                               </t>
  </si>
  <si>
    <t xml:space="preserve"> 1-2-04-01</t>
  </si>
  <si>
    <t xml:space="preserve">Mobiliario y equipo costo                    </t>
  </si>
  <si>
    <t xml:space="preserve"> 2-1-01-01</t>
  </si>
  <si>
    <t xml:space="preserve">Cuentas por pagar proveedores                </t>
  </si>
  <si>
    <t xml:space="preserve"> 2-1-02-01</t>
  </si>
  <si>
    <t xml:space="preserve">Cuota obrera CCSS 10,67%                     </t>
  </si>
  <si>
    <t xml:space="preserve"> 2-1-02-02</t>
  </si>
  <si>
    <t xml:space="preserve">Cuota obrera Asoc. Solidarista 5%            </t>
  </si>
  <si>
    <t xml:space="preserve"> 2-1-03-03</t>
  </si>
  <si>
    <t xml:space="preserve">Cargas sociales patronales por pagar         </t>
  </si>
  <si>
    <t xml:space="preserve"> 2-1-03-08</t>
  </si>
  <si>
    <t xml:space="preserve">IVA Devengado                                </t>
  </si>
  <si>
    <t xml:space="preserve"> 2-2-01-01</t>
  </si>
  <si>
    <t xml:space="preserve">Préstamo bancario por pagar                  </t>
  </si>
  <si>
    <t xml:space="preserve"> 3-1-01</t>
  </si>
  <si>
    <t xml:space="preserve">Capital Social Socio 1                       </t>
  </si>
  <si>
    <t xml:space="preserve"> 3-1-02</t>
  </si>
  <si>
    <t xml:space="preserve">Capital Social Socio 2                       </t>
  </si>
  <si>
    <t xml:space="preserve"> 4-2-01</t>
  </si>
  <si>
    <t xml:space="preserve">Ingresos por servicios                       </t>
  </si>
  <si>
    <t xml:space="preserve"> 4-4-01</t>
  </si>
  <si>
    <t xml:space="preserve">Otros ingresos                               </t>
  </si>
  <si>
    <t xml:space="preserve"> 5-2-01</t>
  </si>
  <si>
    <t xml:space="preserve">Gasto por salarios                           </t>
  </si>
  <si>
    <t xml:space="preserve"> 5-2-02</t>
  </si>
  <si>
    <t xml:space="preserve">Gasto por cargas sociales                    </t>
  </si>
  <si>
    <t xml:space="preserve"> 5-2-06</t>
  </si>
  <si>
    <t xml:space="preserve">Gasto por suministros de oficina             </t>
  </si>
  <si>
    <t xml:space="preserve"> 5-2-08</t>
  </si>
  <si>
    <t xml:space="preserve">Gastos por impuestos municipales             </t>
  </si>
  <si>
    <t xml:space="preserve"> 5-2-09</t>
  </si>
  <si>
    <t xml:space="preserve">Gastos por servicios públicos                </t>
  </si>
  <si>
    <t xml:space="preserve"> 5-2-11</t>
  </si>
  <si>
    <t xml:space="preserve">Gastos por publicidad                        </t>
  </si>
  <si>
    <t xml:space="preserve"> 5-2-12</t>
  </si>
  <si>
    <t xml:space="preserve">Gasto por suministros de limpieza            </t>
  </si>
  <si>
    <t xml:space="preserve"> 5-2-15</t>
  </si>
  <si>
    <t xml:space="preserve">Gasto por IVA                                </t>
  </si>
  <si>
    <t>================</t>
  </si>
  <si>
    <t>ESTADO DE GANANCIAS Y PERDIDAS</t>
  </si>
  <si>
    <t>Hasta 30/11/2024</t>
  </si>
  <si>
    <t xml:space="preserve"> Subtotal Colón_</t>
  </si>
  <si>
    <t xml:space="preserve"> Total Colón_</t>
  </si>
  <si>
    <t xml:space="preserve">4             </t>
  </si>
  <si>
    <t xml:space="preserve"> Ingresos                                    </t>
  </si>
  <si>
    <t xml:space="preserve">4-2           </t>
  </si>
  <si>
    <t xml:space="preserve">   Ingresos por servicios                    </t>
  </si>
  <si>
    <t xml:space="preserve">      Ingresos por servicios                 </t>
  </si>
  <si>
    <t xml:space="preserve">4-4           </t>
  </si>
  <si>
    <t xml:space="preserve">   Otros ingresos                            </t>
  </si>
  <si>
    <t xml:space="preserve">      Otros ingresos                         </t>
  </si>
  <si>
    <t xml:space="preserve">5             </t>
  </si>
  <si>
    <t xml:space="preserve"> Costos y Gastos                             </t>
  </si>
  <si>
    <t xml:space="preserve">5-2           </t>
  </si>
  <si>
    <t xml:space="preserve">   Gastos de Administracion                  </t>
  </si>
  <si>
    <t xml:space="preserve">      Gasto por salarios                     </t>
  </si>
  <si>
    <t xml:space="preserve">      Gasto por cargas sociales              </t>
  </si>
  <si>
    <t xml:space="preserve">      Gasto por suministros de oficina       </t>
  </si>
  <si>
    <t xml:space="preserve">      Gastos por impuestos municipales       </t>
  </si>
  <si>
    <t xml:space="preserve">      Gastos por servicios públicos          </t>
  </si>
  <si>
    <t xml:space="preserve">      Gastos por publicidad                  </t>
  </si>
  <si>
    <t xml:space="preserve">      Gasto por suministros de limpieza      </t>
  </si>
  <si>
    <t xml:space="preserve">      Gasto por IVA                          </t>
  </si>
  <si>
    <t>GANANCIA / PERDIDA</t>
  </si>
  <si>
    <t>BALANCE GENERAL DE LA EMPRESA</t>
  </si>
  <si>
    <t>Hasta 31/10/2024</t>
  </si>
  <si>
    <t xml:space="preserve">1             </t>
  </si>
  <si>
    <t xml:space="preserve"> Activos                                     </t>
  </si>
  <si>
    <t xml:space="preserve">1-1           </t>
  </si>
  <si>
    <t xml:space="preserve">   Activo Corriente                          </t>
  </si>
  <si>
    <t xml:space="preserve">1-1-01        </t>
  </si>
  <si>
    <t xml:space="preserve">      Efectivo                               </t>
  </si>
  <si>
    <t xml:space="preserve">1-1-02        </t>
  </si>
  <si>
    <t xml:space="preserve">      Bancos                                 </t>
  </si>
  <si>
    <t xml:space="preserve">1-1-03        </t>
  </si>
  <si>
    <t xml:space="preserve">      Inversiones                            </t>
  </si>
  <si>
    <t xml:space="preserve">1-1-07        </t>
  </si>
  <si>
    <t xml:space="preserve">      Gastos prepagados                      </t>
  </si>
  <si>
    <t xml:space="preserve">1-1-08        </t>
  </si>
  <si>
    <t xml:space="preserve">      Otros activos                          </t>
  </si>
  <si>
    <t xml:space="preserve">1-2           </t>
  </si>
  <si>
    <t xml:space="preserve">   Activos no corrientes                     </t>
  </si>
  <si>
    <t xml:space="preserve">1-2-01        </t>
  </si>
  <si>
    <t xml:space="preserve">      Terreno                                </t>
  </si>
  <si>
    <t xml:space="preserve">1-2-02        </t>
  </si>
  <si>
    <t xml:space="preserve">      Edificio neto                          </t>
  </si>
  <si>
    <t xml:space="preserve">1-2-04        </t>
  </si>
  <si>
    <t xml:space="preserve">      Mobiliario y equipo neto               </t>
  </si>
  <si>
    <t xml:space="preserve">2             </t>
  </si>
  <si>
    <t xml:space="preserve"> Pasivos                                     </t>
  </si>
  <si>
    <t xml:space="preserve">2-1           </t>
  </si>
  <si>
    <t xml:space="preserve">   Pasivo corriente                          </t>
  </si>
  <si>
    <t xml:space="preserve">2-1-01        </t>
  </si>
  <si>
    <t xml:space="preserve">      Cuentas por pagar                      </t>
  </si>
  <si>
    <t xml:space="preserve">2-1-02        </t>
  </si>
  <si>
    <t xml:space="preserve">      Retenciones por pagar                  </t>
  </si>
  <si>
    <t xml:space="preserve">2-1-03        </t>
  </si>
  <si>
    <t xml:space="preserve">      Otras cuentas por pagar                </t>
  </si>
  <si>
    <t xml:space="preserve">2-2           </t>
  </si>
  <si>
    <t xml:space="preserve">   Pasivo no corriente                       </t>
  </si>
  <si>
    <t xml:space="preserve">2-2-01        </t>
  </si>
  <si>
    <t xml:space="preserve">      Documentos por pagar largo plazo       </t>
  </si>
  <si>
    <t xml:space="preserve">3             </t>
  </si>
  <si>
    <t xml:space="preserve"> Patrimonio                                  </t>
  </si>
  <si>
    <t xml:space="preserve">3-1           </t>
  </si>
  <si>
    <t xml:space="preserve">   Capital Social                            </t>
  </si>
  <si>
    <t xml:space="preserve">   Capital Social Socio 1                    </t>
  </si>
  <si>
    <t xml:space="preserve">      Capital Social Socio 2                 </t>
  </si>
  <si>
    <t xml:space="preserve">3-2           </t>
  </si>
  <si>
    <t xml:space="preserve">Utilidad o pérdida del periodo --  Utilidad  </t>
  </si>
  <si>
    <t>TOTAL PASIVO + CAPITAL</t>
  </si>
  <si>
    <t xml:space="preserve">Estado de Resultados  </t>
  </si>
  <si>
    <t>Desde 01/10/2024 hasta 31/10/2024</t>
  </si>
  <si>
    <t>En colones costarricenses</t>
  </si>
  <si>
    <t xml:space="preserve">INGRESOS </t>
  </si>
  <si>
    <t xml:space="preserve">Ingresos por servicios </t>
  </si>
  <si>
    <t xml:space="preserve">(-) Devoluciones sobre ventas </t>
  </si>
  <si>
    <t xml:space="preserve">(-) Descuentos sobre ventas </t>
  </si>
  <si>
    <t xml:space="preserve">TOTAL de ventas </t>
  </si>
  <si>
    <t>(-)Costos de la mercaderia vendida</t>
  </si>
  <si>
    <t xml:space="preserve">TOTAL Costos de la mercaderia vendida </t>
  </si>
  <si>
    <t>Utilidad bruta</t>
  </si>
  <si>
    <t xml:space="preserve">GASTOS  </t>
  </si>
  <si>
    <t xml:space="preserve">Total gastos de operación </t>
  </si>
  <si>
    <t xml:space="preserve">Utilidad de operación </t>
  </si>
  <si>
    <t xml:space="preserve">(+ o -) Otros ingresos y Otros gastos </t>
  </si>
  <si>
    <t>OTROS INGRESOS</t>
  </si>
  <si>
    <t xml:space="preserve">Total otros gastos e ingresos </t>
  </si>
  <si>
    <t>Resultado integral total</t>
  </si>
  <si>
    <t xml:space="preserve"> Servicios  VeterinariA ELDÍ S.A.</t>
  </si>
  <si>
    <t xml:space="preserve"> </t>
  </si>
  <si>
    <t>Colones (Costa Rica)</t>
  </si>
  <si>
    <t xml:space="preserve">IVA  Soportado                                                                  </t>
  </si>
  <si>
    <t xml:space="preserve"> Servicios  Vererinarios XXXX S.A.</t>
  </si>
  <si>
    <t xml:space="preserve">Estado de Situacion financiera </t>
  </si>
  <si>
    <t>ACTIVOS</t>
  </si>
  <si>
    <t xml:space="preserve">ACTIVOS CORRIENTES </t>
  </si>
  <si>
    <t>TOTAL ACTIVOS CORRIENTES</t>
  </si>
  <si>
    <t>ACTIVOS NO CORRIENTES</t>
  </si>
  <si>
    <t>Propiedad, planta y equipo_x0002_neto</t>
  </si>
  <si>
    <t xml:space="preserve">(-)Depreciacion </t>
  </si>
  <si>
    <t>DEPRECIACION EQUIPO DE OFICINA</t>
  </si>
  <si>
    <t>DEPRECIACION ACUMULADA EDIFICIO</t>
  </si>
  <si>
    <t xml:space="preserve">TOTAL de depreciacion </t>
  </si>
  <si>
    <t>TOTAL ACTIVOS NO CORRIENTES</t>
  </si>
  <si>
    <t>TOTAL ACTIVOS</t>
  </si>
  <si>
    <t xml:space="preserve">PASIVOS </t>
  </si>
  <si>
    <t>PASIVOS CORRIENTES</t>
  </si>
  <si>
    <t>TOTAL PASIVO CORRIENTES</t>
  </si>
  <si>
    <t>PASIVOS NO CORRIENTES</t>
  </si>
  <si>
    <t>Documentos por pagar Banco de Costa Rica</t>
  </si>
  <si>
    <t>TOTAL PASIVO NO CORRIENTES</t>
  </si>
  <si>
    <t>TOTAL PASIVO</t>
  </si>
  <si>
    <t>PATRIMONIO</t>
  </si>
  <si>
    <t>CAPITAL SOCIAL SOCIO A</t>
  </si>
  <si>
    <t>CAPITAL SOCIAL SOCIO B</t>
  </si>
  <si>
    <t xml:space="preserve">Total de capital social </t>
  </si>
  <si>
    <t xml:space="preserve">UTILIDADES NO DISTRIBUIDAS </t>
  </si>
  <si>
    <t xml:space="preserve"> Total patrimonio</t>
  </si>
  <si>
    <t xml:space="preserve">TOTAL PASIVO Y PATRIMONIO </t>
  </si>
  <si>
    <t xml:space="preserve">      Gastos prepagados                       </t>
  </si>
  <si>
    <t>Balance de Comprobación</t>
  </si>
  <si>
    <t xml:space="preserve"> Servicios  Veterinarios XXXX S.A. </t>
  </si>
  <si>
    <t xml:space="preserve"> D e b e</t>
  </si>
  <si>
    <t xml:space="preserve"> H a b e r </t>
  </si>
  <si>
    <t xml:space="preserve">      Edificio costo                         </t>
  </si>
  <si>
    <t>Capital Social de los socios</t>
  </si>
  <si>
    <t>Formula: Cantidad x Valor unitario= Al aporte del socio</t>
  </si>
  <si>
    <t xml:space="preserve">Total </t>
  </si>
  <si>
    <t xml:space="preserve">Calculo del socio 1: </t>
  </si>
  <si>
    <t xml:space="preserve">Calculo del socio 2:  </t>
  </si>
  <si>
    <t xml:space="preserve">Fue el terreno que aporto este socio </t>
  </si>
  <si>
    <t xml:space="preserve">Terreno </t>
  </si>
  <si>
    <t xml:space="preserve">Edificio </t>
  </si>
  <si>
    <t xml:space="preserve">Propiedad </t>
  </si>
  <si>
    <t xml:space="preserve">Seguro contra incendios </t>
  </si>
  <si>
    <t xml:space="preserve">Prima del seguro * % </t>
  </si>
  <si>
    <t>Formula</t>
  </si>
  <si>
    <t>Calculo del gasto por IVA  9%</t>
  </si>
  <si>
    <t>Calculo del gasto soportado 4%</t>
  </si>
  <si>
    <t xml:space="preserve">Suma </t>
  </si>
  <si>
    <t xml:space="preserve">INGRESOS POR SERVICIOS de VET </t>
  </si>
  <si>
    <t>iva 4%</t>
  </si>
  <si>
    <t>TOTAL</t>
  </si>
  <si>
    <t>Saldo pendiente</t>
  </si>
  <si>
    <t xml:space="preserve">PLANILLA </t>
  </si>
  <si>
    <t xml:space="preserve">REINTEGRO DE CAJA CHICA </t>
  </si>
  <si>
    <t xml:space="preserve">GASTO IVA 9% </t>
  </si>
  <si>
    <t xml:space="preserve">IVA 4% </t>
  </si>
  <si>
    <t>GASTO IVA 9%</t>
  </si>
  <si>
    <t>LA NACION</t>
  </si>
  <si>
    <t xml:space="preserve">ICE </t>
  </si>
  <si>
    <t xml:space="preserve">MUNICIPALIDAD </t>
  </si>
  <si>
    <t xml:space="preserve">TOTAL EN FACTURAS </t>
  </si>
  <si>
    <t xml:space="preserve">EFECTIVO EN CAJA </t>
  </si>
  <si>
    <t xml:space="preserve">CAJA INICIAL </t>
  </si>
  <si>
    <t xml:space="preserve">SOBRANTE = </t>
  </si>
  <si>
    <t xml:space="preserve">Compra del mobiliario y equipo </t>
  </si>
  <si>
    <t xml:space="preserve">Compra del mobiliario y equipo de oficina </t>
  </si>
  <si>
    <t xml:space="preserve">este ya estaba incluido </t>
  </si>
  <si>
    <t xml:space="preserve">Formula </t>
  </si>
  <si>
    <t>Ingresos * %</t>
  </si>
  <si>
    <t xml:space="preserve">           BN                          </t>
  </si>
  <si>
    <t xml:space="preserve">Ingreso*4% del iva </t>
  </si>
  <si>
    <t xml:space="preserve">Suministros de oficina </t>
  </si>
  <si>
    <t xml:space="preserve">Suministros de limpieza </t>
  </si>
  <si>
    <t xml:space="preserve">monto que me dieron </t>
  </si>
  <si>
    <t>Efectivo para volver a 500 000 =500 000-5500</t>
  </si>
  <si>
    <t xml:space="preserve">Ingreso </t>
  </si>
  <si>
    <t xml:space="preserve">ingreso*4% del iva </t>
  </si>
  <si>
    <t>Ingresos por servicios</t>
  </si>
  <si>
    <t>iva 13% (6 000 000 *13%)</t>
  </si>
  <si>
    <t>Contado 70% (6 000 000 *70%)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</si>
</sst>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₡&quot;* #,##0.00_-;\-&quot;₡&quot;* #,##0.00_-;_-&quot;₡&quot;* &quot;-&quot;??_-;_-@_-"/>
    <numFmt numFmtId="43" formatCode="_-* #,##0.00_-;\-* #,##0.00_-;_-* &quot;-&quot;??_-;_-@_-"/>
    <numFmt numFmtId="164" formatCode="##########0"/>
    <numFmt numFmtId="165" formatCode="#,###,###,###,##0.00"/>
    <numFmt numFmtId="168" formatCode="_-&quot;₡&quot;* #,##0.00_-;\-&quot;₡&quot;* #,##0.00_-;_-&quot;₡&quot;* &quot;-&quot;??_-;_-@_-"/>
    <numFmt numFmtId="169" formatCode="_-* #,##0.00_-;\-* #,##0.00_-;_-* &quot;-&quot;??_-;_-@_-"/>
    <numFmt numFmtId="170" formatCode="#,###,###,##0.00"/>
    <numFmt numFmtId="172" formatCode="_-&quot;₡&quot;* #,##0_-;\-&quot;₡&quot;* #,##0_-;_-&quot;₡&quot;* &quot;-&quot;??_-;_-@_-"/>
    <numFmt numFmtId="173" formatCode="_-* #,##0_-;\-* #,##0_-;_-* &quot;-&quot;??_-;_-@_-"/>
    <numFmt numFmtId="174" formatCode="_-[$₡-140A]* #,##0.00_-;\-[$₡-140A]* #,##0.00_-;_-[$₡-140A]* &quot;-&quot;??_-;_-@_-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8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 "/>
    </font>
    <font>
      <b/>
      <sz val="11"/>
      <color theme="1"/>
      <name val="Arial 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290">
    <xf numFmtId="0" fontId="0" fillId="0" borderId="0" xfId="0"/>
    <xf numFmtId="0" fontId="0" fillId="0" borderId="3" xfId="0" applyBorder="1"/>
    <xf numFmtId="0" fontId="0" fillId="0" borderId="5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4" xfId="0" applyFont="1" applyBorder="1"/>
    <xf numFmtId="0" fontId="8" fillId="0" borderId="0" xfId="0" applyFont="1" applyBorder="1"/>
    <xf numFmtId="0" fontId="7" fillId="0" borderId="0" xfId="0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170" fontId="5" fillId="0" borderId="0" xfId="0" applyNumberFormat="1" applyFont="1" applyBorder="1" applyAlignment="1">
      <alignment horizontal="center" vertical="center"/>
    </xf>
    <xf numFmtId="170" fontId="5" fillId="0" borderId="5" xfId="0" applyNumberFormat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0" fontId="5" fillId="0" borderId="7" xfId="0" applyNumberFormat="1" applyFont="1" applyBorder="1" applyAlignment="1">
      <alignment horizontal="center" vertical="center"/>
    </xf>
    <xf numFmtId="170" fontId="5" fillId="0" borderId="8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0" fillId="0" borderId="8" xfId="0" applyBorder="1"/>
    <xf numFmtId="0" fontId="5" fillId="0" borderId="1" xfId="0" applyFont="1" applyBorder="1"/>
    <xf numFmtId="0" fontId="10" fillId="0" borderId="0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0" fillId="0" borderId="4" xfId="0" applyFont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173" fontId="11" fillId="2" borderId="4" xfId="3" applyNumberFormat="1" applyFont="1" applyFill="1" applyBorder="1" applyAlignment="1">
      <alignment horizontal="center"/>
    </xf>
    <xf numFmtId="173" fontId="11" fillId="2" borderId="0" xfId="3" applyNumberFormat="1" applyFont="1" applyFill="1" applyBorder="1" applyAlignment="1">
      <alignment horizontal="center"/>
    </xf>
    <xf numFmtId="173" fontId="11" fillId="2" borderId="5" xfId="3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173" fontId="10" fillId="2" borderId="4" xfId="3" applyNumberFormat="1" applyFont="1" applyFill="1" applyBorder="1" applyAlignment="1">
      <alignment horizontal="center"/>
    </xf>
    <xf numFmtId="173" fontId="10" fillId="2" borderId="0" xfId="3" applyNumberFormat="1" applyFont="1" applyFill="1" applyBorder="1" applyAlignment="1">
      <alignment horizontal="center"/>
    </xf>
    <xf numFmtId="173" fontId="10" fillId="2" borderId="5" xfId="3" applyNumberFormat="1" applyFont="1" applyFill="1" applyBorder="1" applyAlignment="1">
      <alignment horizontal="center"/>
    </xf>
    <xf numFmtId="173" fontId="10" fillId="2" borderId="6" xfId="3" applyNumberFormat="1" applyFont="1" applyFill="1" applyBorder="1" applyAlignment="1">
      <alignment horizontal="center"/>
    </xf>
    <xf numFmtId="173" fontId="10" fillId="2" borderId="7" xfId="3" applyNumberFormat="1" applyFont="1" applyFill="1" applyBorder="1" applyAlignment="1">
      <alignment horizontal="center"/>
    </xf>
    <xf numFmtId="173" fontId="10" fillId="2" borderId="8" xfId="3" applyNumberFormat="1" applyFont="1" applyFill="1" applyBorder="1" applyAlignment="1">
      <alignment horizontal="center"/>
    </xf>
    <xf numFmtId="173" fontId="10" fillId="0" borderId="16" xfId="3" applyNumberFormat="1" applyFont="1" applyFill="1" applyBorder="1" applyAlignment="1">
      <alignment horizontal="left"/>
    </xf>
    <xf numFmtId="173" fontId="5" fillId="0" borderId="10" xfId="3" applyNumberFormat="1" applyFont="1" applyFill="1" applyBorder="1" applyAlignment="1">
      <alignment horizontal="center"/>
    </xf>
    <xf numFmtId="173" fontId="5" fillId="0" borderId="17" xfId="3" applyNumberFormat="1" applyFont="1" applyFill="1" applyBorder="1" applyAlignment="1">
      <alignment horizontal="center"/>
    </xf>
    <xf numFmtId="0" fontId="10" fillId="0" borderId="11" xfId="0" applyFont="1" applyBorder="1"/>
    <xf numFmtId="168" fontId="5" fillId="0" borderId="9" xfId="4" applyFont="1" applyFill="1" applyBorder="1"/>
    <xf numFmtId="168" fontId="5" fillId="0" borderId="12" xfId="4" applyFont="1" applyFill="1" applyBorder="1"/>
    <xf numFmtId="0" fontId="5" fillId="0" borderId="11" xfId="0" quotePrefix="1" applyFont="1" applyBorder="1"/>
    <xf numFmtId="168" fontId="5" fillId="0" borderId="9" xfId="4" applyFont="1" applyBorder="1"/>
    <xf numFmtId="168" fontId="10" fillId="0" borderId="12" xfId="4" applyFont="1" applyFill="1" applyBorder="1"/>
    <xf numFmtId="0" fontId="5" fillId="0" borderId="11" xfId="0" applyFont="1" applyBorder="1"/>
    <xf numFmtId="170" fontId="5" fillId="0" borderId="9" xfId="0" applyNumberFormat="1" applyFont="1" applyBorder="1"/>
    <xf numFmtId="0" fontId="10" fillId="2" borderId="11" xfId="0" applyFont="1" applyFill="1" applyBorder="1"/>
    <xf numFmtId="168" fontId="5" fillId="2" borderId="9" xfId="4" applyFont="1" applyFill="1" applyBorder="1"/>
    <xf numFmtId="168" fontId="10" fillId="2" borderId="12" xfId="4" applyFont="1" applyFill="1" applyBorder="1"/>
    <xf numFmtId="173" fontId="5" fillId="0" borderId="11" xfId="3" applyNumberFormat="1" applyFont="1" applyFill="1" applyBorder="1"/>
    <xf numFmtId="168" fontId="10" fillId="0" borderId="9" xfId="4" applyFont="1" applyBorder="1"/>
    <xf numFmtId="168" fontId="10" fillId="0" borderId="12" xfId="4" applyFont="1" applyBorder="1"/>
    <xf numFmtId="173" fontId="10" fillId="0" borderId="11" xfId="3" applyNumberFormat="1" applyFont="1" applyFill="1" applyBorder="1"/>
    <xf numFmtId="168" fontId="10" fillId="0" borderId="9" xfId="4" applyFont="1" applyFill="1" applyBorder="1"/>
    <xf numFmtId="173" fontId="10" fillId="2" borderId="11" xfId="3" applyNumberFormat="1" applyFont="1" applyFill="1" applyBorder="1"/>
    <xf numFmtId="168" fontId="5" fillId="2" borderId="12" xfId="4" applyFont="1" applyFill="1" applyBorder="1"/>
    <xf numFmtId="173" fontId="10" fillId="2" borderId="13" xfId="3" applyNumberFormat="1" applyFont="1" applyFill="1" applyBorder="1"/>
    <xf numFmtId="168" fontId="5" fillId="2" borderId="14" xfId="4" applyFont="1" applyFill="1" applyBorder="1"/>
    <xf numFmtId="168" fontId="10" fillId="2" borderId="15" xfId="4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0" borderId="16" xfId="0" applyFont="1" applyBorder="1"/>
    <xf numFmtId="168" fontId="5" fillId="0" borderId="10" xfId="4" applyFont="1" applyBorder="1" applyAlignment="1">
      <alignment horizontal="center"/>
    </xf>
    <xf numFmtId="168" fontId="10" fillId="0" borderId="17" xfId="4" applyFont="1" applyBorder="1" applyAlignment="1">
      <alignment horizontal="center"/>
    </xf>
    <xf numFmtId="174" fontId="5" fillId="0" borderId="9" xfId="0" applyNumberFormat="1" applyFont="1" applyBorder="1"/>
    <xf numFmtId="44" fontId="5" fillId="0" borderId="9" xfId="1" applyFont="1" applyBorder="1"/>
    <xf numFmtId="4" fontId="5" fillId="0" borderId="11" xfId="0" applyNumberFormat="1" applyFont="1" applyBorder="1"/>
    <xf numFmtId="0" fontId="5" fillId="2" borderId="11" xfId="0" applyFont="1" applyFill="1" applyBorder="1"/>
    <xf numFmtId="4" fontId="5" fillId="0" borderId="13" xfId="0" applyNumberFormat="1" applyFont="1" applyBorder="1" applyAlignment="1">
      <alignment vertical="top" wrapText="1"/>
    </xf>
    <xf numFmtId="4" fontId="5" fillId="0" borderId="14" xfId="0" applyNumberFormat="1" applyFont="1" applyBorder="1" applyAlignment="1">
      <alignment vertical="top" wrapText="1"/>
    </xf>
    <xf numFmtId="4" fontId="5" fillId="0" borderId="15" xfId="0" applyNumberFormat="1" applyFont="1" applyBorder="1" applyAlignment="1">
      <alignment vertical="top" wrapText="1"/>
    </xf>
    <xf numFmtId="4" fontId="12" fillId="2" borderId="1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4" fontId="12" fillId="2" borderId="3" xfId="0" applyNumberFormat="1" applyFont="1" applyFill="1" applyBorder="1" applyAlignment="1">
      <alignment horizontal="center"/>
    </xf>
    <xf numFmtId="4" fontId="12" fillId="2" borderId="4" xfId="0" applyNumberFormat="1" applyFont="1" applyFill="1" applyBorder="1" applyAlignment="1">
      <alignment horizontal="center"/>
    </xf>
    <xf numFmtId="4" fontId="12" fillId="2" borderId="0" xfId="0" applyNumberFormat="1" applyFont="1" applyFill="1" applyBorder="1" applyAlignment="1">
      <alignment horizontal="center"/>
    </xf>
    <xf numFmtId="4" fontId="12" fillId="2" borderId="5" xfId="0" applyNumberFormat="1" applyFont="1" applyFill="1" applyBorder="1" applyAlignment="1">
      <alignment horizontal="center"/>
    </xf>
    <xf numFmtId="4" fontId="12" fillId="2" borderId="6" xfId="0" applyNumberFormat="1" applyFont="1" applyFill="1" applyBorder="1" applyAlignment="1">
      <alignment horizontal="center"/>
    </xf>
    <xf numFmtId="4" fontId="12" fillId="2" borderId="7" xfId="0" applyNumberFormat="1" applyFont="1" applyFill="1" applyBorder="1" applyAlignment="1">
      <alignment horizontal="center"/>
    </xf>
    <xf numFmtId="4" fontId="12" fillId="2" borderId="8" xfId="0" applyNumberFormat="1" applyFont="1" applyFill="1" applyBorder="1" applyAlignment="1">
      <alignment horizontal="center"/>
    </xf>
    <xf numFmtId="0" fontId="0" fillId="0" borderId="0" xfId="0" applyAlignment="1"/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44" fontId="13" fillId="0" borderId="0" xfId="1" applyFont="1" applyBorder="1" applyAlignment="1">
      <alignment vertical="center"/>
    </xf>
    <xf numFmtId="44" fontId="13" fillId="0" borderId="0" xfId="0" applyNumberFormat="1" applyFont="1" applyBorder="1" applyAlignment="1">
      <alignment vertical="center"/>
    </xf>
    <xf numFmtId="44" fontId="13" fillId="0" borderId="5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44" fontId="7" fillId="3" borderId="7" xfId="0" applyNumberFormat="1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44" fontId="13" fillId="4" borderId="0" xfId="1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169" fontId="5" fillId="0" borderId="12" xfId="3" applyFont="1" applyBorder="1"/>
    <xf numFmtId="0" fontId="15" fillId="0" borderId="3" xfId="0" applyFont="1" applyBorder="1"/>
    <xf numFmtId="0" fontId="15" fillId="0" borderId="23" xfId="0" applyFont="1" applyBorder="1"/>
    <xf numFmtId="0" fontId="15" fillId="0" borderId="24" xfId="0" applyFont="1" applyBorder="1"/>
    <xf numFmtId="0" fontId="15" fillId="0" borderId="25" xfId="0" applyFont="1" applyBorder="1"/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9" fontId="15" fillId="0" borderId="30" xfId="0" applyNumberFormat="1" applyFont="1" applyBorder="1"/>
    <xf numFmtId="0" fontId="15" fillId="0" borderId="29" xfId="0" applyFont="1" applyBorder="1"/>
    <xf numFmtId="0" fontId="15" fillId="0" borderId="31" xfId="0" applyFont="1" applyBorder="1"/>
    <xf numFmtId="0" fontId="15" fillId="6" borderId="32" xfId="0" applyFont="1" applyFill="1" applyBorder="1"/>
    <xf numFmtId="0" fontId="15" fillId="4" borderId="30" xfId="0" applyFont="1" applyFill="1" applyBorder="1"/>
    <xf numFmtId="0" fontId="10" fillId="5" borderId="18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6" fillId="0" borderId="24" xfId="0" applyFont="1" applyBorder="1"/>
    <xf numFmtId="169" fontId="10" fillId="0" borderId="11" xfId="3" applyFont="1" applyBorder="1"/>
    <xf numFmtId="169" fontId="10" fillId="0" borderId="13" xfId="3" applyFont="1" applyBorder="1"/>
    <xf numFmtId="44" fontId="5" fillId="0" borderId="11" xfId="1" applyFont="1" applyBorder="1"/>
    <xf numFmtId="44" fontId="15" fillId="0" borderId="29" xfId="1" applyFont="1" applyBorder="1"/>
    <xf numFmtId="44" fontId="15" fillId="0" borderId="5" xfId="1" applyFont="1" applyBorder="1"/>
    <xf numFmtId="44" fontId="5" fillId="0" borderId="15" xfId="1" applyFont="1" applyBorder="1"/>
    <xf numFmtId="44" fontId="15" fillId="4" borderId="5" xfId="1" applyFont="1" applyFill="1" applyBorder="1"/>
    <xf numFmtId="44" fontId="16" fillId="6" borderId="8" xfId="1" applyFont="1" applyFill="1" applyBorder="1"/>
    <xf numFmtId="0" fontId="0" fillId="0" borderId="0" xfId="0"/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44" fontId="5" fillId="0" borderId="2" xfId="1" applyFont="1" applyBorder="1" applyAlignment="1">
      <alignment vertical="center"/>
    </xf>
    <xf numFmtId="9" fontId="5" fillId="0" borderId="0" xfId="2" applyFont="1" applyBorder="1" applyAlignment="1">
      <alignment horizontal="center" vertical="center"/>
    </xf>
    <xf numFmtId="9" fontId="5" fillId="0" borderId="0" xfId="1" applyNumberFormat="1" applyFont="1" applyBorder="1" applyAlignment="1">
      <alignment horizontal="center" vertical="center"/>
    </xf>
    <xf numFmtId="44" fontId="10" fillId="0" borderId="7" xfId="1" applyFont="1" applyBorder="1" applyAlignment="1">
      <alignment vertical="center"/>
    </xf>
    <xf numFmtId="169" fontId="5" fillId="0" borderId="0" xfId="3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172" fontId="5" fillId="0" borderId="0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44" fontId="5" fillId="0" borderId="0" xfId="1" applyFont="1" applyBorder="1" applyAlignment="1">
      <alignment vertical="center"/>
    </xf>
    <xf numFmtId="169" fontId="5" fillId="0" borderId="0" xfId="3" applyFont="1" applyBorder="1" applyAlignment="1">
      <alignment horizontal="center" vertical="center"/>
    </xf>
    <xf numFmtId="44" fontId="10" fillId="0" borderId="0" xfId="1" applyFont="1" applyBorder="1" applyAlignment="1">
      <alignment horizontal="center" vertical="center"/>
    </xf>
    <xf numFmtId="9" fontId="5" fillId="0" borderId="0" xfId="0" applyNumberFormat="1" applyFont="1" applyBorder="1" applyAlignment="1">
      <alignment vertical="center"/>
    </xf>
    <xf numFmtId="10" fontId="5" fillId="0" borderId="0" xfId="0" applyNumberFormat="1" applyFont="1" applyBorder="1" applyAlignment="1">
      <alignment vertical="center"/>
    </xf>
    <xf numFmtId="10" fontId="10" fillId="0" borderId="0" xfId="0" applyNumberFormat="1" applyFont="1" applyBorder="1" applyAlignment="1">
      <alignment vertical="center"/>
    </xf>
    <xf numFmtId="169" fontId="10" fillId="0" borderId="0" xfId="3" applyFont="1" applyBorder="1" applyAlignment="1">
      <alignment vertical="center"/>
    </xf>
    <xf numFmtId="172" fontId="5" fillId="0" borderId="0" xfId="0" applyNumberFormat="1" applyFont="1" applyBorder="1" applyAlignment="1">
      <alignment vertical="center"/>
    </xf>
    <xf numFmtId="44" fontId="5" fillId="0" borderId="2" xfId="1" applyFont="1" applyBorder="1" applyAlignment="1">
      <alignment horizontal="center" vertical="center"/>
    </xf>
    <xf numFmtId="43" fontId="5" fillId="0" borderId="5" xfId="0" applyNumberFormat="1" applyFont="1" applyBorder="1"/>
    <xf numFmtId="44" fontId="10" fillId="6" borderId="0" xfId="1" applyFont="1" applyFill="1" applyBorder="1" applyAlignment="1">
      <alignment vertical="center"/>
    </xf>
    <xf numFmtId="44" fontId="10" fillId="4" borderId="7" xfId="1" applyFont="1" applyFill="1" applyBorder="1" applyAlignment="1">
      <alignment vertical="center"/>
    </xf>
    <xf numFmtId="44" fontId="10" fillId="4" borderId="7" xfId="1" applyFont="1" applyFill="1" applyBorder="1" applyAlignment="1">
      <alignment horizontal="center" vertical="center"/>
    </xf>
    <xf numFmtId="44" fontId="5" fillId="0" borderId="5" xfId="1" applyFont="1" applyBorder="1" applyAlignment="1">
      <alignment vertical="center"/>
    </xf>
    <xf numFmtId="9" fontId="5" fillId="0" borderId="0" xfId="1" applyNumberFormat="1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44" fontId="10" fillId="6" borderId="7" xfId="1" applyFont="1" applyFill="1" applyBorder="1" applyAlignment="1">
      <alignment vertical="center"/>
    </xf>
    <xf numFmtId="44" fontId="10" fillId="6" borderId="8" xfId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69" fontId="10" fillId="0" borderId="4" xfId="3" applyFont="1" applyFill="1" applyBorder="1" applyAlignment="1">
      <alignment vertical="center"/>
    </xf>
    <xf numFmtId="169" fontId="10" fillId="0" borderId="0" xfId="3" applyFont="1" applyFill="1" applyBorder="1" applyAlignment="1">
      <alignment vertical="center"/>
    </xf>
    <xf numFmtId="169" fontId="10" fillId="0" borderId="1" xfId="3" applyFont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5" fillId="6" borderId="3" xfId="0" quotePrefix="1" applyFont="1" applyFill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10" fontId="10" fillId="0" borderId="7" xfId="0" applyNumberFormat="1" applyFont="1" applyBorder="1" applyAlignment="1">
      <alignment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4" xfId="0" quotePrefix="1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44" fontId="5" fillId="6" borderId="2" xfId="1" applyFont="1" applyFill="1" applyBorder="1" applyAlignment="1">
      <alignment vertic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Border="1" applyAlignment="1">
      <alignment horizontal="center" vertical="center"/>
    </xf>
    <xf numFmtId="44" fontId="5" fillId="0" borderId="8" xfId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8" fontId="5" fillId="0" borderId="0" xfId="4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9" fontId="5" fillId="0" borderId="0" xfId="2" applyFont="1" applyFill="1" applyBorder="1" applyAlignment="1">
      <alignment horizontal="center" vertical="center"/>
    </xf>
    <xf numFmtId="9" fontId="5" fillId="0" borderId="0" xfId="2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10" fillId="7" borderId="0" xfId="0" applyFont="1" applyFill="1" applyBorder="1" applyAlignment="1">
      <alignment horizontal="right" vertical="center"/>
    </xf>
    <xf numFmtId="0" fontId="10" fillId="8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168" fontId="10" fillId="6" borderId="0" xfId="4" applyFont="1" applyFill="1" applyBorder="1" applyAlignment="1">
      <alignment vertical="center"/>
    </xf>
    <xf numFmtId="168" fontId="10" fillId="4" borderId="0" xfId="4" applyFont="1" applyFill="1" applyBorder="1" applyAlignment="1">
      <alignment vertical="center"/>
    </xf>
    <xf numFmtId="168" fontId="10" fillId="7" borderId="0" xfId="4" applyFont="1" applyFill="1" applyBorder="1" applyAlignment="1">
      <alignment vertical="center"/>
    </xf>
    <xf numFmtId="168" fontId="10" fillId="8" borderId="0" xfId="4" applyFont="1" applyFill="1" applyBorder="1" applyAlignment="1">
      <alignment vertical="center"/>
    </xf>
    <xf numFmtId="168" fontId="10" fillId="9" borderId="0" xfId="4" applyFont="1" applyFill="1" applyBorder="1" applyAlignment="1">
      <alignment vertical="center"/>
    </xf>
    <xf numFmtId="0" fontId="10" fillId="10" borderId="0" xfId="0" applyFont="1" applyFill="1" applyBorder="1" applyAlignment="1">
      <alignment horizontal="center" vertical="center" wrapText="1"/>
    </xf>
    <xf numFmtId="168" fontId="10" fillId="10" borderId="0" xfId="4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4" fontId="5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right" vertical="center"/>
    </xf>
    <xf numFmtId="168" fontId="5" fillId="0" borderId="5" xfId="4" applyFont="1" applyFill="1" applyBorder="1" applyAlignment="1">
      <alignment vertical="center"/>
    </xf>
    <xf numFmtId="0" fontId="10" fillId="4" borderId="4" xfId="0" applyFont="1" applyFill="1" applyBorder="1" applyAlignment="1">
      <alignment horizontal="right" vertical="center"/>
    </xf>
    <xf numFmtId="0" fontId="10" fillId="7" borderId="4" xfId="0" applyFont="1" applyFill="1" applyBorder="1" applyAlignment="1">
      <alignment horizontal="right" vertical="center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 wrapText="1"/>
    </xf>
    <xf numFmtId="168" fontId="5" fillId="0" borderId="5" xfId="4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168" fontId="10" fillId="10" borderId="7" xfId="4" applyFont="1" applyFill="1" applyBorder="1" applyAlignment="1">
      <alignment horizontal="center" vertical="center"/>
    </xf>
    <xf numFmtId="168" fontId="5" fillId="0" borderId="8" xfId="4" applyFont="1" applyFill="1" applyBorder="1" applyAlignment="1">
      <alignment horizontal="center" vertical="center"/>
    </xf>
    <xf numFmtId="168" fontId="10" fillId="4" borderId="5" xfId="4" applyFont="1" applyFill="1" applyBorder="1" applyAlignment="1">
      <alignment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9" fontId="10" fillId="0" borderId="4" xfId="3" applyFont="1" applyBorder="1" applyAlignment="1">
      <alignment horizontal="left" vertical="center"/>
    </xf>
    <xf numFmtId="44" fontId="5" fillId="0" borderId="5" xfId="0" applyNumberFormat="1" applyFont="1" applyFill="1" applyBorder="1" applyAlignment="1">
      <alignment vertical="center"/>
    </xf>
    <xf numFmtId="44" fontId="5" fillId="0" borderId="0" xfId="1" applyFont="1" applyFill="1" applyBorder="1" applyAlignment="1">
      <alignment horizontal="left" vertical="center"/>
    </xf>
    <xf numFmtId="44" fontId="5" fillId="0" borderId="0" xfId="1" applyFont="1" applyFill="1" applyBorder="1" applyAlignment="1">
      <alignment vertical="center"/>
    </xf>
    <xf numFmtId="44" fontId="5" fillId="4" borderId="8" xfId="1" applyFont="1" applyFill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170" fontId="5" fillId="0" borderId="35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quotePrefix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70" fontId="5" fillId="0" borderId="38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quotePrefix="1" applyFont="1" applyBorder="1" applyAlignment="1">
      <alignment horizontal="center" vertical="center"/>
    </xf>
    <xf numFmtId="170" fontId="5" fillId="4" borderId="33" xfId="0" applyNumberFormat="1" applyFont="1" applyFill="1" applyBorder="1" applyAlignment="1">
      <alignment horizontal="center" vertical="center"/>
    </xf>
    <xf numFmtId="170" fontId="5" fillId="6" borderId="26" xfId="0" applyNumberFormat="1" applyFont="1" applyFill="1" applyBorder="1" applyAlignment="1">
      <alignment horizontal="center" vertical="center"/>
    </xf>
  </cellXfs>
  <cellStyles count="5">
    <cellStyle name="Millares 2" xfId="3" xr:uid="{13F5D336-07DE-4850-BA4C-C8628F94C080}"/>
    <cellStyle name="Moneda" xfId="1" builtinId="4"/>
    <cellStyle name="Moneda 2" xfId="4" xr:uid="{CE521747-9085-420A-9EF2-0D292E75AD7A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22EB-CF20-447C-8DED-8F4CBFC0380C}">
  <dimension ref="B1:H82"/>
  <sheetViews>
    <sheetView topLeftCell="B52" zoomScale="107" zoomScaleNormal="80" workbookViewId="0">
      <selection activeCell="D59" sqref="D59"/>
    </sheetView>
  </sheetViews>
  <sheetFormatPr baseColWidth="10" defaultRowHeight="15" x14ac:dyDescent="0.25"/>
  <cols>
    <col min="2" max="2" width="19.7109375" customWidth="1"/>
    <col min="3" max="3" width="12.7109375" customWidth="1"/>
    <col min="4" max="4" width="58.85546875" customWidth="1"/>
    <col min="5" max="6" width="19.7109375" customWidth="1"/>
    <col min="7" max="7" width="15.7109375" customWidth="1"/>
    <col min="8" max="8" width="18.140625" customWidth="1"/>
  </cols>
  <sheetData>
    <row r="1" spans="2:8" ht="15.75" thickBot="1" x14ac:dyDescent="0.3"/>
    <row r="2" spans="2:8" ht="23.25" x14ac:dyDescent="0.35">
      <c r="B2" s="3" t="s">
        <v>0</v>
      </c>
      <c r="C2" s="4"/>
      <c r="D2" s="4"/>
      <c r="E2" s="4"/>
      <c r="F2" s="4"/>
      <c r="G2" s="4"/>
      <c r="H2" s="5"/>
    </row>
    <row r="3" spans="2:8" x14ac:dyDescent="0.25">
      <c r="B3" s="6" t="s">
        <v>1</v>
      </c>
      <c r="C3" s="7"/>
      <c r="D3" s="7"/>
      <c r="E3" s="7"/>
      <c r="F3" s="7"/>
      <c r="G3" s="7"/>
      <c r="H3" s="8"/>
    </row>
    <row r="4" spans="2:8" ht="15.75" thickBot="1" x14ac:dyDescent="0.3">
      <c r="B4" s="9" t="s">
        <v>2</v>
      </c>
      <c r="C4" s="10"/>
      <c r="D4" s="10"/>
      <c r="E4" s="10"/>
      <c r="F4" s="10"/>
      <c r="G4" s="10"/>
      <c r="H4" s="11"/>
    </row>
    <row r="5" spans="2:8" x14ac:dyDescent="0.25">
      <c r="B5" s="12"/>
      <c r="C5" s="13"/>
      <c r="D5" s="13"/>
      <c r="E5" s="13"/>
      <c r="F5" s="13"/>
      <c r="G5" s="13"/>
      <c r="H5" s="14"/>
    </row>
    <row r="6" spans="2:8" x14ac:dyDescent="0.25">
      <c r="B6" s="15"/>
      <c r="C6" s="16"/>
      <c r="D6" s="16"/>
      <c r="E6" s="16"/>
      <c r="F6" s="16"/>
      <c r="G6" s="16"/>
      <c r="H6" s="17"/>
    </row>
    <row r="7" spans="2:8" x14ac:dyDescent="0.25">
      <c r="B7" s="15"/>
      <c r="C7" s="16"/>
      <c r="D7" s="16"/>
      <c r="E7" s="16"/>
      <c r="F7" s="16"/>
      <c r="G7" s="16"/>
      <c r="H7" s="17"/>
    </row>
    <row r="8" spans="2:8" x14ac:dyDescent="0.25">
      <c r="B8" s="18" t="s">
        <v>3</v>
      </c>
      <c r="C8" s="16"/>
      <c r="D8" s="16"/>
      <c r="E8" s="16"/>
      <c r="F8" s="16"/>
      <c r="G8" s="16"/>
      <c r="H8" s="17"/>
    </row>
    <row r="9" spans="2:8" x14ac:dyDescent="0.25">
      <c r="B9" s="15"/>
      <c r="C9" s="16"/>
      <c r="D9" s="16"/>
      <c r="E9" s="16"/>
      <c r="F9" s="16"/>
      <c r="G9" s="16"/>
      <c r="H9" s="17"/>
    </row>
    <row r="10" spans="2:8" x14ac:dyDescent="0.25">
      <c r="B10" s="15"/>
      <c r="C10" s="16"/>
      <c r="D10" s="16"/>
      <c r="E10" s="16"/>
      <c r="F10" s="16"/>
      <c r="G10" s="16"/>
      <c r="H10" s="17"/>
    </row>
    <row r="11" spans="2:8" ht="15.75" x14ac:dyDescent="0.25">
      <c r="B11" s="25" t="s">
        <v>4</v>
      </c>
      <c r="C11" s="26" t="s">
        <v>5</v>
      </c>
      <c r="D11" s="26" t="s">
        <v>6</v>
      </c>
      <c r="E11" s="26" t="s">
        <v>7</v>
      </c>
      <c r="F11" s="26" t="s">
        <v>8</v>
      </c>
      <c r="G11" s="26" t="s">
        <v>9</v>
      </c>
      <c r="H11" s="27" t="s">
        <v>10</v>
      </c>
    </row>
    <row r="12" spans="2:8" x14ac:dyDescent="0.25">
      <c r="B12" s="37">
        <v>100000000</v>
      </c>
      <c r="C12" s="29" t="s">
        <v>11</v>
      </c>
      <c r="D12" s="29" t="s">
        <v>12</v>
      </c>
      <c r="E12" s="38">
        <v>150000000</v>
      </c>
      <c r="F12" s="38">
        <v>0</v>
      </c>
      <c r="G12" s="29" t="s">
        <v>13</v>
      </c>
      <c r="H12" s="32" t="s">
        <v>14</v>
      </c>
    </row>
    <row r="13" spans="2:8" x14ac:dyDescent="0.25">
      <c r="B13" s="37">
        <v>100000000</v>
      </c>
      <c r="C13" s="29" t="s">
        <v>15</v>
      </c>
      <c r="D13" s="29" t="s">
        <v>16</v>
      </c>
      <c r="E13" s="38">
        <v>10000000</v>
      </c>
      <c r="F13" s="38">
        <v>0</v>
      </c>
      <c r="G13" s="29" t="s">
        <v>13</v>
      </c>
      <c r="H13" s="32" t="s">
        <v>14</v>
      </c>
    </row>
    <row r="14" spans="2:8" x14ac:dyDescent="0.25">
      <c r="B14" s="37">
        <v>100000000</v>
      </c>
      <c r="C14" s="29" t="s">
        <v>17</v>
      </c>
      <c r="D14" s="29" t="s">
        <v>18</v>
      </c>
      <c r="E14" s="38">
        <v>0</v>
      </c>
      <c r="F14" s="38">
        <v>85000000</v>
      </c>
      <c r="G14" s="29" t="s">
        <v>13</v>
      </c>
      <c r="H14" s="32" t="s">
        <v>14</v>
      </c>
    </row>
    <row r="15" spans="2:8" x14ac:dyDescent="0.25">
      <c r="B15" s="37">
        <v>100000000</v>
      </c>
      <c r="C15" s="29" t="s">
        <v>19</v>
      </c>
      <c r="D15" s="29" t="s">
        <v>20</v>
      </c>
      <c r="E15" s="38">
        <v>0</v>
      </c>
      <c r="F15" s="38">
        <v>75000000</v>
      </c>
      <c r="G15" s="29" t="s">
        <v>13</v>
      </c>
      <c r="H15" s="32" t="s">
        <v>14</v>
      </c>
    </row>
    <row r="16" spans="2:8" x14ac:dyDescent="0.25">
      <c r="B16" s="37">
        <v>100000000</v>
      </c>
      <c r="C16" s="29" t="s">
        <v>21</v>
      </c>
      <c r="D16" s="29" t="s">
        <v>22</v>
      </c>
      <c r="E16" s="38">
        <v>160000000</v>
      </c>
      <c r="F16" s="38">
        <v>160000000</v>
      </c>
      <c r="G16" s="29" t="s">
        <v>13</v>
      </c>
      <c r="H16" s="32" t="s">
        <v>23</v>
      </c>
    </row>
    <row r="17" spans="2:8" x14ac:dyDescent="0.25">
      <c r="B17" s="37">
        <v>0</v>
      </c>
      <c r="C17" s="29" t="s">
        <v>24</v>
      </c>
      <c r="D17" s="29" t="s">
        <v>25</v>
      </c>
      <c r="E17" s="38">
        <v>0</v>
      </c>
      <c r="F17" s="38">
        <v>0</v>
      </c>
      <c r="G17" s="29" t="s">
        <v>13</v>
      </c>
      <c r="H17" s="32" t="s">
        <v>23</v>
      </c>
    </row>
    <row r="18" spans="2:8" x14ac:dyDescent="0.25">
      <c r="B18" s="37">
        <v>100000001</v>
      </c>
      <c r="C18" s="29" t="s">
        <v>26</v>
      </c>
      <c r="D18" s="29" t="s">
        <v>27</v>
      </c>
      <c r="E18" s="38">
        <v>500000</v>
      </c>
      <c r="F18" s="38">
        <v>0</v>
      </c>
      <c r="G18" s="29" t="s">
        <v>13</v>
      </c>
      <c r="H18" s="32" t="s">
        <v>28</v>
      </c>
    </row>
    <row r="19" spans="2:8" x14ac:dyDescent="0.25">
      <c r="B19" s="37">
        <v>100000001</v>
      </c>
      <c r="C19" s="29" t="s">
        <v>11</v>
      </c>
      <c r="D19" s="29" t="s">
        <v>12</v>
      </c>
      <c r="E19" s="38">
        <v>0</v>
      </c>
      <c r="F19" s="38">
        <v>500000</v>
      </c>
      <c r="G19" s="29" t="s">
        <v>13</v>
      </c>
      <c r="H19" s="32" t="s">
        <v>28</v>
      </c>
    </row>
    <row r="20" spans="2:8" x14ac:dyDescent="0.25">
      <c r="B20" s="37">
        <v>100000001</v>
      </c>
      <c r="C20" s="29" t="s">
        <v>21</v>
      </c>
      <c r="D20" s="29" t="s">
        <v>29</v>
      </c>
      <c r="E20" s="38">
        <v>500000</v>
      </c>
      <c r="F20" s="38">
        <v>500000</v>
      </c>
      <c r="G20" s="29" t="s">
        <v>13</v>
      </c>
      <c r="H20" s="32" t="s">
        <v>23</v>
      </c>
    </row>
    <row r="21" spans="2:8" x14ac:dyDescent="0.25">
      <c r="B21" s="37">
        <v>0</v>
      </c>
      <c r="C21" s="29" t="s">
        <v>24</v>
      </c>
      <c r="D21" s="29" t="s">
        <v>25</v>
      </c>
      <c r="E21" s="38">
        <v>0</v>
      </c>
      <c r="F21" s="38">
        <v>0</v>
      </c>
      <c r="G21" s="29" t="s">
        <v>13</v>
      </c>
      <c r="H21" s="32" t="s">
        <v>23</v>
      </c>
    </row>
    <row r="22" spans="2:8" x14ac:dyDescent="0.25">
      <c r="B22" s="37">
        <v>100000002</v>
      </c>
      <c r="C22" s="29" t="s">
        <v>30</v>
      </c>
      <c r="D22" s="29" t="s">
        <v>31</v>
      </c>
      <c r="E22" s="38">
        <v>30000000</v>
      </c>
      <c r="F22" s="38">
        <v>0</v>
      </c>
      <c r="G22" s="29" t="s">
        <v>13</v>
      </c>
      <c r="H22" s="32" t="s">
        <v>32</v>
      </c>
    </row>
    <row r="23" spans="2:8" x14ac:dyDescent="0.25">
      <c r="B23" s="37">
        <v>100000002</v>
      </c>
      <c r="C23" s="29" t="s">
        <v>11</v>
      </c>
      <c r="D23" s="29" t="s">
        <v>12</v>
      </c>
      <c r="E23" s="38">
        <v>0</v>
      </c>
      <c r="F23" s="38">
        <v>30000000</v>
      </c>
      <c r="G23" s="29" t="s">
        <v>13</v>
      </c>
      <c r="H23" s="32" t="s">
        <v>32</v>
      </c>
    </row>
    <row r="24" spans="2:8" x14ac:dyDescent="0.25">
      <c r="B24" s="37">
        <v>100000002</v>
      </c>
      <c r="C24" s="29" t="s">
        <v>21</v>
      </c>
      <c r="D24" s="29" t="s">
        <v>33</v>
      </c>
      <c r="E24" s="38">
        <v>30000000</v>
      </c>
      <c r="F24" s="38">
        <v>30000000</v>
      </c>
      <c r="G24" s="29" t="s">
        <v>13</v>
      </c>
      <c r="H24" s="32" t="s">
        <v>23</v>
      </c>
    </row>
    <row r="25" spans="2:8" x14ac:dyDescent="0.25">
      <c r="B25" s="37">
        <v>0</v>
      </c>
      <c r="C25" s="29" t="s">
        <v>24</v>
      </c>
      <c r="D25" s="29" t="s">
        <v>25</v>
      </c>
      <c r="E25" s="38">
        <v>0</v>
      </c>
      <c r="F25" s="38">
        <v>0</v>
      </c>
      <c r="G25" s="29" t="s">
        <v>13</v>
      </c>
      <c r="H25" s="32" t="s">
        <v>23</v>
      </c>
    </row>
    <row r="26" spans="2:8" x14ac:dyDescent="0.25">
      <c r="B26" s="37">
        <v>100000003</v>
      </c>
      <c r="C26" s="29" t="s">
        <v>11</v>
      </c>
      <c r="D26" s="29" t="s">
        <v>12</v>
      </c>
      <c r="E26" s="38">
        <v>15000000</v>
      </c>
      <c r="F26" s="38">
        <v>0</v>
      </c>
      <c r="G26" s="29" t="s">
        <v>13</v>
      </c>
      <c r="H26" s="32" t="s">
        <v>34</v>
      </c>
    </row>
    <row r="27" spans="2:8" x14ac:dyDescent="0.25">
      <c r="B27" s="37">
        <v>100000003</v>
      </c>
      <c r="C27" s="29" t="s">
        <v>35</v>
      </c>
      <c r="D27" s="29" t="s">
        <v>36</v>
      </c>
      <c r="E27" s="38">
        <v>0</v>
      </c>
      <c r="F27" s="38">
        <v>15000000</v>
      </c>
      <c r="G27" s="29" t="s">
        <v>13</v>
      </c>
      <c r="H27" s="32" t="s">
        <v>34</v>
      </c>
    </row>
    <row r="28" spans="2:8" x14ac:dyDescent="0.25">
      <c r="B28" s="37">
        <v>100000003</v>
      </c>
      <c r="C28" s="29" t="s">
        <v>21</v>
      </c>
      <c r="D28" s="29" t="s">
        <v>37</v>
      </c>
      <c r="E28" s="38">
        <v>15000000</v>
      </c>
      <c r="F28" s="38">
        <v>15000000</v>
      </c>
      <c r="G28" s="29" t="s">
        <v>13</v>
      </c>
      <c r="H28" s="32" t="s">
        <v>23</v>
      </c>
    </row>
    <row r="29" spans="2:8" x14ac:dyDescent="0.25">
      <c r="B29" s="37">
        <v>0</v>
      </c>
      <c r="C29" s="29" t="s">
        <v>24</v>
      </c>
      <c r="D29" s="29" t="s">
        <v>25</v>
      </c>
      <c r="E29" s="38">
        <v>0</v>
      </c>
      <c r="F29" s="38">
        <v>0</v>
      </c>
      <c r="G29" s="29" t="s">
        <v>13</v>
      </c>
      <c r="H29" s="32" t="s">
        <v>23</v>
      </c>
    </row>
    <row r="30" spans="2:8" x14ac:dyDescent="0.25">
      <c r="B30" s="37">
        <v>100000004</v>
      </c>
      <c r="C30" s="29" t="s">
        <v>38</v>
      </c>
      <c r="D30" s="29" t="s">
        <v>39</v>
      </c>
      <c r="E30" s="38">
        <v>500000</v>
      </c>
      <c r="F30" s="38">
        <v>0</v>
      </c>
      <c r="G30" s="29" t="s">
        <v>13</v>
      </c>
      <c r="H30" s="32" t="s">
        <v>40</v>
      </c>
    </row>
    <row r="31" spans="2:8" x14ac:dyDescent="0.25">
      <c r="B31" s="37">
        <v>100000004</v>
      </c>
      <c r="C31" s="29" t="s">
        <v>41</v>
      </c>
      <c r="D31" s="29" t="s">
        <v>42</v>
      </c>
      <c r="E31" s="38">
        <v>20000</v>
      </c>
      <c r="F31" s="38">
        <v>0</v>
      </c>
      <c r="G31" s="29" t="s">
        <v>13</v>
      </c>
      <c r="H31" s="32" t="s">
        <v>40</v>
      </c>
    </row>
    <row r="32" spans="2:8" x14ac:dyDescent="0.25">
      <c r="B32" s="37">
        <v>100000004</v>
      </c>
      <c r="C32" s="29" t="s">
        <v>43</v>
      </c>
      <c r="D32" s="29" t="s">
        <v>44</v>
      </c>
      <c r="E32" s="38">
        <v>45000</v>
      </c>
      <c r="F32" s="38">
        <v>0</v>
      </c>
      <c r="G32" s="29" t="s">
        <v>13</v>
      </c>
      <c r="H32" s="32" t="s">
        <v>40</v>
      </c>
    </row>
    <row r="33" spans="2:8" x14ac:dyDescent="0.25">
      <c r="B33" s="37">
        <v>100000004</v>
      </c>
      <c r="C33" s="29" t="s">
        <v>11</v>
      </c>
      <c r="D33" s="29" t="s">
        <v>12</v>
      </c>
      <c r="E33" s="38">
        <v>0</v>
      </c>
      <c r="F33" s="38">
        <v>565000</v>
      </c>
      <c r="G33" s="29" t="s">
        <v>13</v>
      </c>
      <c r="H33" s="32" t="s">
        <v>40</v>
      </c>
    </row>
    <row r="34" spans="2:8" x14ac:dyDescent="0.25">
      <c r="B34" s="37">
        <v>100000004</v>
      </c>
      <c r="C34" s="29" t="s">
        <v>21</v>
      </c>
      <c r="D34" s="29" t="s">
        <v>45</v>
      </c>
      <c r="E34" s="38">
        <v>565000</v>
      </c>
      <c r="F34" s="38">
        <v>565000</v>
      </c>
      <c r="G34" s="29" t="s">
        <v>13</v>
      </c>
      <c r="H34" s="32" t="s">
        <v>23</v>
      </c>
    </row>
    <row r="35" spans="2:8" x14ac:dyDescent="0.25">
      <c r="B35" s="37">
        <v>0</v>
      </c>
      <c r="C35" s="29" t="s">
        <v>24</v>
      </c>
      <c r="D35" s="29" t="s">
        <v>25</v>
      </c>
      <c r="E35" s="38">
        <v>0</v>
      </c>
      <c r="F35" s="38">
        <v>0</v>
      </c>
      <c r="G35" s="29" t="s">
        <v>13</v>
      </c>
      <c r="H35" s="32" t="s">
        <v>23</v>
      </c>
    </row>
    <row r="36" spans="2:8" x14ac:dyDescent="0.25">
      <c r="B36" s="37">
        <v>100000005</v>
      </c>
      <c r="C36" s="29" t="s">
        <v>11</v>
      </c>
      <c r="D36" s="29" t="s">
        <v>12</v>
      </c>
      <c r="E36" s="38">
        <v>8320000</v>
      </c>
      <c r="F36" s="38">
        <v>0</v>
      </c>
      <c r="G36" s="29" t="s">
        <v>13</v>
      </c>
      <c r="H36" s="32" t="s">
        <v>46</v>
      </c>
    </row>
    <row r="37" spans="2:8" x14ac:dyDescent="0.25">
      <c r="B37" s="37">
        <v>100000005</v>
      </c>
      <c r="C37" s="29" t="s">
        <v>47</v>
      </c>
      <c r="D37" s="29" t="s">
        <v>48</v>
      </c>
      <c r="E37" s="38">
        <v>0</v>
      </c>
      <c r="F37" s="38">
        <v>8000000</v>
      </c>
      <c r="G37" s="29" t="s">
        <v>13</v>
      </c>
      <c r="H37" s="32" t="s">
        <v>46</v>
      </c>
    </row>
    <row r="38" spans="2:8" x14ac:dyDescent="0.25">
      <c r="B38" s="37">
        <v>100000005</v>
      </c>
      <c r="C38" s="29" t="s">
        <v>49</v>
      </c>
      <c r="D38" s="29" t="s">
        <v>50</v>
      </c>
      <c r="E38" s="38">
        <v>0</v>
      </c>
      <c r="F38" s="38">
        <v>320000</v>
      </c>
      <c r="G38" s="29" t="s">
        <v>13</v>
      </c>
      <c r="H38" s="32" t="s">
        <v>46</v>
      </c>
    </row>
    <row r="39" spans="2:8" x14ac:dyDescent="0.25">
      <c r="B39" s="37">
        <v>100000005</v>
      </c>
      <c r="C39" s="29" t="s">
        <v>21</v>
      </c>
      <c r="D39" s="29" t="s">
        <v>51</v>
      </c>
      <c r="E39" s="38">
        <v>8320000</v>
      </c>
      <c r="F39" s="38">
        <v>8320000</v>
      </c>
      <c r="G39" s="29" t="s">
        <v>13</v>
      </c>
      <c r="H39" s="32" t="s">
        <v>23</v>
      </c>
    </row>
    <row r="40" spans="2:8" x14ac:dyDescent="0.25">
      <c r="B40" s="37">
        <v>0</v>
      </c>
      <c r="C40" s="29" t="s">
        <v>24</v>
      </c>
      <c r="D40" s="29" t="s">
        <v>25</v>
      </c>
      <c r="E40" s="38">
        <v>0</v>
      </c>
      <c r="F40" s="38">
        <v>0</v>
      </c>
      <c r="G40" s="29" t="s">
        <v>13</v>
      </c>
      <c r="H40" s="32" t="s">
        <v>23</v>
      </c>
    </row>
    <row r="41" spans="2:8" x14ac:dyDescent="0.25">
      <c r="B41" s="37">
        <v>100000006</v>
      </c>
      <c r="C41" s="29" t="s">
        <v>52</v>
      </c>
      <c r="D41" s="29" t="s">
        <v>53</v>
      </c>
      <c r="E41" s="38">
        <v>6000000</v>
      </c>
      <c r="F41" s="38">
        <v>0</v>
      </c>
      <c r="G41" s="29" t="s">
        <v>13</v>
      </c>
      <c r="H41" s="32" t="s">
        <v>54</v>
      </c>
    </row>
    <row r="42" spans="2:8" x14ac:dyDescent="0.25">
      <c r="B42" s="37">
        <v>100000006</v>
      </c>
      <c r="C42" s="29" t="s">
        <v>11</v>
      </c>
      <c r="D42" s="29" t="s">
        <v>12</v>
      </c>
      <c r="E42" s="38">
        <v>0</v>
      </c>
      <c r="F42" s="38">
        <v>4200000</v>
      </c>
      <c r="G42" s="29" t="s">
        <v>13</v>
      </c>
      <c r="H42" s="32" t="s">
        <v>54</v>
      </c>
    </row>
    <row r="43" spans="2:8" x14ac:dyDescent="0.25">
      <c r="B43" s="37">
        <v>100000006</v>
      </c>
      <c r="C43" s="29" t="s">
        <v>55</v>
      </c>
      <c r="D43" s="29" t="s">
        <v>56</v>
      </c>
      <c r="E43" s="38">
        <v>0</v>
      </c>
      <c r="F43" s="38">
        <v>1800000</v>
      </c>
      <c r="G43" s="29" t="s">
        <v>13</v>
      </c>
      <c r="H43" s="32" t="s">
        <v>54</v>
      </c>
    </row>
    <row r="44" spans="2:8" x14ac:dyDescent="0.25">
      <c r="B44" s="37">
        <v>100000006</v>
      </c>
      <c r="C44" s="29" t="s">
        <v>21</v>
      </c>
      <c r="D44" s="29" t="s">
        <v>57</v>
      </c>
      <c r="E44" s="38">
        <v>6000000</v>
      </c>
      <c r="F44" s="38">
        <v>6000000</v>
      </c>
      <c r="G44" s="29" t="s">
        <v>13</v>
      </c>
      <c r="H44" s="32" t="s">
        <v>23</v>
      </c>
    </row>
    <row r="45" spans="2:8" x14ac:dyDescent="0.25">
      <c r="B45" s="37">
        <v>0</v>
      </c>
      <c r="C45" s="29" t="s">
        <v>24</v>
      </c>
      <c r="D45" s="29" t="s">
        <v>25</v>
      </c>
      <c r="E45" s="38">
        <v>0</v>
      </c>
      <c r="F45" s="38">
        <v>0</v>
      </c>
      <c r="G45" s="29" t="s">
        <v>13</v>
      </c>
      <c r="H45" s="32" t="s">
        <v>23</v>
      </c>
    </row>
    <row r="46" spans="2:8" x14ac:dyDescent="0.25">
      <c r="B46" s="37">
        <v>100000007</v>
      </c>
      <c r="C46" s="29" t="s">
        <v>58</v>
      </c>
      <c r="D46" s="29" t="s">
        <v>59</v>
      </c>
      <c r="E46" s="38">
        <v>7000000</v>
      </c>
      <c r="F46" s="38">
        <v>0</v>
      </c>
      <c r="G46" s="29" t="s">
        <v>13</v>
      </c>
      <c r="H46" s="32" t="s">
        <v>60</v>
      </c>
    </row>
    <row r="47" spans="2:8" x14ac:dyDescent="0.25">
      <c r="B47" s="37">
        <v>100000007</v>
      </c>
      <c r="C47" s="29" t="s">
        <v>11</v>
      </c>
      <c r="D47" s="29" t="s">
        <v>12</v>
      </c>
      <c r="E47" s="38">
        <v>0</v>
      </c>
      <c r="F47" s="38">
        <v>7000000</v>
      </c>
      <c r="G47" s="29" t="s">
        <v>13</v>
      </c>
      <c r="H47" s="32" t="s">
        <v>60</v>
      </c>
    </row>
    <row r="48" spans="2:8" x14ac:dyDescent="0.25">
      <c r="B48" s="37">
        <v>100000007</v>
      </c>
      <c r="C48" s="29" t="s">
        <v>21</v>
      </c>
      <c r="D48" s="29" t="s">
        <v>61</v>
      </c>
      <c r="E48" s="38">
        <v>7000000</v>
      </c>
      <c r="F48" s="38">
        <v>7000000</v>
      </c>
      <c r="G48" s="29" t="s">
        <v>13</v>
      </c>
      <c r="H48" s="32" t="s">
        <v>23</v>
      </c>
    </row>
    <row r="49" spans="2:8" x14ac:dyDescent="0.25">
      <c r="B49" s="37">
        <v>0</v>
      </c>
      <c r="C49" s="29" t="s">
        <v>24</v>
      </c>
      <c r="D49" s="29" t="s">
        <v>25</v>
      </c>
      <c r="E49" s="38">
        <v>0</v>
      </c>
      <c r="F49" s="38">
        <v>0</v>
      </c>
      <c r="G49" s="29" t="s">
        <v>13</v>
      </c>
      <c r="H49" s="32" t="s">
        <v>23</v>
      </c>
    </row>
    <row r="50" spans="2:8" x14ac:dyDescent="0.25">
      <c r="B50" s="37">
        <v>100000008</v>
      </c>
      <c r="C50" s="29" t="s">
        <v>62</v>
      </c>
      <c r="D50" s="29" t="s">
        <v>63</v>
      </c>
      <c r="E50" s="38">
        <v>10000000</v>
      </c>
      <c r="F50" s="38">
        <v>0</v>
      </c>
      <c r="G50" s="29" t="s">
        <v>13</v>
      </c>
      <c r="H50" s="32" t="s">
        <v>64</v>
      </c>
    </row>
    <row r="51" spans="2:8" x14ac:dyDescent="0.25">
      <c r="B51" s="37">
        <v>100000008</v>
      </c>
      <c r="C51" s="29" t="s">
        <v>65</v>
      </c>
      <c r="D51" s="29" t="s">
        <v>66</v>
      </c>
      <c r="E51" s="38">
        <v>0</v>
      </c>
      <c r="F51" s="38">
        <v>1067000</v>
      </c>
      <c r="G51" s="29" t="s">
        <v>13</v>
      </c>
      <c r="H51" s="32" t="s">
        <v>64</v>
      </c>
    </row>
    <row r="52" spans="2:8" x14ac:dyDescent="0.25">
      <c r="B52" s="37">
        <v>100000008</v>
      </c>
      <c r="C52" s="29" t="s">
        <v>67</v>
      </c>
      <c r="D52" s="29" t="s">
        <v>68</v>
      </c>
      <c r="E52" s="38">
        <v>0</v>
      </c>
      <c r="F52" s="38">
        <v>500000</v>
      </c>
      <c r="G52" s="29" t="s">
        <v>13</v>
      </c>
      <c r="H52" s="32" t="s">
        <v>64</v>
      </c>
    </row>
    <row r="53" spans="2:8" x14ac:dyDescent="0.25">
      <c r="B53" s="37">
        <v>100000008</v>
      </c>
      <c r="C53" s="29" t="s">
        <v>11</v>
      </c>
      <c r="D53" s="29" t="s">
        <v>12</v>
      </c>
      <c r="E53" s="38">
        <v>0</v>
      </c>
      <c r="F53" s="38">
        <v>8433000</v>
      </c>
      <c r="G53" s="29" t="s">
        <v>13</v>
      </c>
      <c r="H53" s="32" t="s">
        <v>64</v>
      </c>
    </row>
    <row r="54" spans="2:8" x14ac:dyDescent="0.25">
      <c r="B54" s="37">
        <v>100000008</v>
      </c>
      <c r="C54" s="29" t="s">
        <v>69</v>
      </c>
      <c r="D54" s="29" t="s">
        <v>70</v>
      </c>
      <c r="E54" s="38">
        <v>2667000</v>
      </c>
      <c r="F54" s="38">
        <v>0</v>
      </c>
      <c r="G54" s="29" t="s">
        <v>13</v>
      </c>
      <c r="H54" s="32" t="s">
        <v>64</v>
      </c>
    </row>
    <row r="55" spans="2:8" x14ac:dyDescent="0.25">
      <c r="B55" s="37">
        <v>100000008</v>
      </c>
      <c r="C55" s="29" t="s">
        <v>71</v>
      </c>
      <c r="D55" s="29" t="s">
        <v>72</v>
      </c>
      <c r="E55" s="38">
        <v>0</v>
      </c>
      <c r="F55" s="38">
        <v>2667000</v>
      </c>
      <c r="G55" s="29" t="s">
        <v>13</v>
      </c>
      <c r="H55" s="32" t="s">
        <v>64</v>
      </c>
    </row>
    <row r="56" spans="2:8" x14ac:dyDescent="0.25">
      <c r="B56" s="37">
        <v>100000008</v>
      </c>
      <c r="C56" s="29" t="s">
        <v>21</v>
      </c>
      <c r="D56" s="29" t="s">
        <v>73</v>
      </c>
      <c r="E56" s="38">
        <v>12667000</v>
      </c>
      <c r="F56" s="38">
        <v>12667000</v>
      </c>
      <c r="G56" s="29" t="s">
        <v>13</v>
      </c>
      <c r="H56" s="32" t="s">
        <v>23</v>
      </c>
    </row>
    <row r="57" spans="2:8" x14ac:dyDescent="0.25">
      <c r="B57" s="37">
        <v>0</v>
      </c>
      <c r="C57" s="29" t="s">
        <v>24</v>
      </c>
      <c r="D57" s="29" t="s">
        <v>25</v>
      </c>
      <c r="E57" s="38">
        <v>0</v>
      </c>
      <c r="F57" s="38">
        <v>0</v>
      </c>
      <c r="G57" s="29" t="s">
        <v>13</v>
      </c>
      <c r="H57" s="32" t="s">
        <v>23</v>
      </c>
    </row>
    <row r="58" spans="2:8" x14ac:dyDescent="0.25">
      <c r="B58" s="37">
        <v>100000009</v>
      </c>
      <c r="C58" s="29" t="s">
        <v>11</v>
      </c>
      <c r="D58" s="29" t="s">
        <v>12</v>
      </c>
      <c r="E58" s="38">
        <v>10400000</v>
      </c>
      <c r="F58" s="38">
        <v>0</v>
      </c>
      <c r="G58" s="29" t="s">
        <v>13</v>
      </c>
      <c r="H58" s="32" t="s">
        <v>74</v>
      </c>
    </row>
    <row r="59" spans="2:8" x14ac:dyDescent="0.25">
      <c r="B59" s="37">
        <v>100000009</v>
      </c>
      <c r="C59" s="29" t="s">
        <v>47</v>
      </c>
      <c r="D59" s="29" t="s">
        <v>48</v>
      </c>
      <c r="E59" s="38">
        <v>0</v>
      </c>
      <c r="F59" s="38">
        <v>10000000</v>
      </c>
      <c r="G59" s="29" t="s">
        <v>13</v>
      </c>
      <c r="H59" s="32" t="s">
        <v>74</v>
      </c>
    </row>
    <row r="60" spans="2:8" x14ac:dyDescent="0.25">
      <c r="B60" s="37">
        <v>100000009</v>
      </c>
      <c r="C60" s="29" t="s">
        <v>49</v>
      </c>
      <c r="D60" s="29" t="s">
        <v>50</v>
      </c>
      <c r="E60" s="38">
        <v>0</v>
      </c>
      <c r="F60" s="38">
        <v>400000</v>
      </c>
      <c r="G60" s="29" t="s">
        <v>13</v>
      </c>
      <c r="H60" s="32" t="s">
        <v>74</v>
      </c>
    </row>
    <row r="61" spans="2:8" x14ac:dyDescent="0.25">
      <c r="B61" s="37">
        <v>100000009</v>
      </c>
      <c r="C61" s="29" t="s">
        <v>21</v>
      </c>
      <c r="D61" s="29" t="s">
        <v>75</v>
      </c>
      <c r="E61" s="38">
        <v>10400000</v>
      </c>
      <c r="F61" s="38">
        <v>10400000</v>
      </c>
      <c r="G61" s="29" t="s">
        <v>13</v>
      </c>
      <c r="H61" s="32" t="s">
        <v>23</v>
      </c>
    </row>
    <row r="62" spans="2:8" x14ac:dyDescent="0.25">
      <c r="B62" s="37">
        <v>0</v>
      </c>
      <c r="C62" s="29" t="s">
        <v>24</v>
      </c>
      <c r="D62" s="29" t="s">
        <v>25</v>
      </c>
      <c r="E62" s="38">
        <v>0</v>
      </c>
      <c r="F62" s="38">
        <v>0</v>
      </c>
      <c r="G62" s="29" t="s">
        <v>13</v>
      </c>
      <c r="H62" s="32" t="s">
        <v>23</v>
      </c>
    </row>
    <row r="63" spans="2:8" x14ac:dyDescent="0.25">
      <c r="B63" s="37">
        <v>100000010</v>
      </c>
      <c r="C63" s="29" t="s">
        <v>76</v>
      </c>
      <c r="D63" s="29" t="s">
        <v>77</v>
      </c>
      <c r="E63" s="38">
        <v>120000</v>
      </c>
      <c r="F63" s="38">
        <v>0</v>
      </c>
      <c r="G63" s="29" t="s">
        <v>13</v>
      </c>
      <c r="H63" s="32" t="s">
        <v>78</v>
      </c>
    </row>
    <row r="64" spans="2:8" x14ac:dyDescent="0.25">
      <c r="B64" s="37">
        <v>100000010</v>
      </c>
      <c r="C64" s="29" t="s">
        <v>41</v>
      </c>
      <c r="D64" s="29" t="s">
        <v>42</v>
      </c>
      <c r="E64" s="38">
        <v>4800</v>
      </c>
      <c r="F64" s="38">
        <v>0</v>
      </c>
      <c r="G64" s="29" t="s">
        <v>13</v>
      </c>
      <c r="H64" s="32" t="s">
        <v>78</v>
      </c>
    </row>
    <row r="65" spans="2:8" x14ac:dyDescent="0.25">
      <c r="B65" s="37">
        <v>100000010</v>
      </c>
      <c r="C65" s="29" t="s">
        <v>43</v>
      </c>
      <c r="D65" s="29" t="s">
        <v>44</v>
      </c>
      <c r="E65" s="38">
        <v>10800</v>
      </c>
      <c r="F65" s="38">
        <v>0</v>
      </c>
      <c r="G65" s="29" t="s">
        <v>13</v>
      </c>
      <c r="H65" s="32" t="s">
        <v>78</v>
      </c>
    </row>
    <row r="66" spans="2:8" x14ac:dyDescent="0.25">
      <c r="B66" s="37">
        <v>100000010</v>
      </c>
      <c r="C66" s="29" t="s">
        <v>79</v>
      </c>
      <c r="D66" s="29" t="s">
        <v>80</v>
      </c>
      <c r="E66" s="38">
        <v>140000</v>
      </c>
      <c r="F66" s="38">
        <v>0</v>
      </c>
      <c r="G66" s="29" t="s">
        <v>13</v>
      </c>
      <c r="H66" s="32" t="s">
        <v>78</v>
      </c>
    </row>
    <row r="67" spans="2:8" x14ac:dyDescent="0.25">
      <c r="B67" s="37">
        <v>100000010</v>
      </c>
      <c r="C67" s="29" t="s">
        <v>41</v>
      </c>
      <c r="D67" s="29" t="s">
        <v>42</v>
      </c>
      <c r="E67" s="38">
        <v>5600</v>
      </c>
      <c r="F67" s="38">
        <v>0</v>
      </c>
      <c r="G67" s="29" t="s">
        <v>13</v>
      </c>
      <c r="H67" s="32" t="s">
        <v>78</v>
      </c>
    </row>
    <row r="68" spans="2:8" x14ac:dyDescent="0.25">
      <c r="B68" s="37">
        <v>100000010</v>
      </c>
      <c r="C68" s="29" t="s">
        <v>43</v>
      </c>
      <c r="D68" s="29" t="s">
        <v>44</v>
      </c>
      <c r="E68" s="38">
        <v>12600</v>
      </c>
      <c r="F68" s="38">
        <v>0</v>
      </c>
      <c r="G68" s="29" t="s">
        <v>13</v>
      </c>
      <c r="H68" s="32" t="s">
        <v>78</v>
      </c>
    </row>
    <row r="69" spans="2:8" x14ac:dyDescent="0.25">
      <c r="B69" s="37">
        <v>100000010</v>
      </c>
      <c r="C69" s="29" t="s">
        <v>81</v>
      </c>
      <c r="D69" s="29" t="s">
        <v>82</v>
      </c>
      <c r="E69" s="38">
        <v>150000</v>
      </c>
      <c r="F69" s="38">
        <v>0</v>
      </c>
      <c r="G69" s="29" t="s">
        <v>13</v>
      </c>
      <c r="H69" s="32" t="s">
        <v>78</v>
      </c>
    </row>
    <row r="70" spans="2:8" x14ac:dyDescent="0.25">
      <c r="B70" s="37">
        <v>100000010</v>
      </c>
      <c r="C70" s="29" t="s">
        <v>83</v>
      </c>
      <c r="D70" s="29" t="s">
        <v>248</v>
      </c>
      <c r="E70" s="38">
        <v>6000</v>
      </c>
      <c r="F70" s="38">
        <v>0</v>
      </c>
      <c r="G70" s="29" t="s">
        <v>13</v>
      </c>
      <c r="H70" s="32" t="s">
        <v>78</v>
      </c>
    </row>
    <row r="71" spans="2:8" x14ac:dyDescent="0.25">
      <c r="B71" s="37">
        <v>100000010</v>
      </c>
      <c r="C71" s="29" t="s">
        <v>43</v>
      </c>
      <c r="D71" s="29" t="s">
        <v>44</v>
      </c>
      <c r="E71" s="38">
        <v>13500</v>
      </c>
      <c r="F71" s="38">
        <v>0</v>
      </c>
      <c r="G71" s="29" t="s">
        <v>13</v>
      </c>
      <c r="H71" s="32" t="s">
        <v>78</v>
      </c>
    </row>
    <row r="72" spans="2:8" x14ac:dyDescent="0.25">
      <c r="B72" s="37">
        <v>100000010</v>
      </c>
      <c r="C72" s="29" t="s">
        <v>84</v>
      </c>
      <c r="D72" s="29" t="s">
        <v>85</v>
      </c>
      <c r="E72" s="38">
        <v>45000</v>
      </c>
      <c r="F72" s="38">
        <v>0</v>
      </c>
      <c r="G72" s="29" t="s">
        <v>13</v>
      </c>
      <c r="H72" s="32" t="s">
        <v>78</v>
      </c>
    </row>
    <row r="73" spans="2:8" x14ac:dyDescent="0.25">
      <c r="B73" s="37">
        <v>100000010</v>
      </c>
      <c r="C73" s="29" t="s">
        <v>86</v>
      </c>
      <c r="D73" s="29" t="s">
        <v>87</v>
      </c>
      <c r="E73" s="38">
        <v>45000</v>
      </c>
      <c r="F73" s="38">
        <v>0</v>
      </c>
      <c r="G73" s="29" t="s">
        <v>13</v>
      </c>
      <c r="H73" s="32" t="s">
        <v>78</v>
      </c>
    </row>
    <row r="74" spans="2:8" x14ac:dyDescent="0.25">
      <c r="B74" s="37">
        <v>100000010</v>
      </c>
      <c r="C74" s="29" t="s">
        <v>88</v>
      </c>
      <c r="D74" s="29" t="s">
        <v>89</v>
      </c>
      <c r="E74" s="38">
        <v>0</v>
      </c>
      <c r="F74" s="38">
        <v>58800</v>
      </c>
      <c r="G74" s="29" t="s">
        <v>13</v>
      </c>
      <c r="H74" s="32" t="s">
        <v>78</v>
      </c>
    </row>
    <row r="75" spans="2:8" x14ac:dyDescent="0.25">
      <c r="B75" s="37">
        <v>100000010</v>
      </c>
      <c r="C75" s="29" t="s">
        <v>11</v>
      </c>
      <c r="D75" s="29" t="s">
        <v>12</v>
      </c>
      <c r="E75" s="38">
        <v>0</v>
      </c>
      <c r="F75" s="38">
        <v>494500</v>
      </c>
      <c r="G75" s="29" t="s">
        <v>13</v>
      </c>
      <c r="H75" s="32" t="s">
        <v>78</v>
      </c>
    </row>
    <row r="76" spans="2:8" x14ac:dyDescent="0.25">
      <c r="B76" s="37">
        <v>100000010</v>
      </c>
      <c r="C76" s="29" t="s">
        <v>21</v>
      </c>
      <c r="D76" s="29" t="s">
        <v>90</v>
      </c>
      <c r="E76" s="38">
        <v>553300</v>
      </c>
      <c r="F76" s="38">
        <v>553300</v>
      </c>
      <c r="G76" s="29" t="s">
        <v>13</v>
      </c>
      <c r="H76" s="32" t="s">
        <v>23</v>
      </c>
    </row>
    <row r="77" spans="2:8" x14ac:dyDescent="0.25">
      <c r="B77" s="37">
        <v>0</v>
      </c>
      <c r="C77" s="29" t="s">
        <v>24</v>
      </c>
      <c r="D77" s="29" t="s">
        <v>25</v>
      </c>
      <c r="E77" s="38">
        <v>0</v>
      </c>
      <c r="F77" s="38">
        <v>0</v>
      </c>
      <c r="G77" s="29" t="s">
        <v>13</v>
      </c>
      <c r="H77" s="32" t="s">
        <v>23</v>
      </c>
    </row>
    <row r="78" spans="2:8" x14ac:dyDescent="0.25">
      <c r="B78" s="37">
        <v>100000011</v>
      </c>
      <c r="C78" s="29" t="s">
        <v>11</v>
      </c>
      <c r="D78" s="29" t="s">
        <v>12</v>
      </c>
      <c r="E78" s="38">
        <v>9360000</v>
      </c>
      <c r="F78" s="38">
        <v>0</v>
      </c>
      <c r="G78" s="29" t="s">
        <v>13</v>
      </c>
      <c r="H78" s="32" t="s">
        <v>91</v>
      </c>
    </row>
    <row r="79" spans="2:8" x14ac:dyDescent="0.25">
      <c r="B79" s="37">
        <v>100000011</v>
      </c>
      <c r="C79" s="29" t="s">
        <v>47</v>
      </c>
      <c r="D79" s="29" t="s">
        <v>48</v>
      </c>
      <c r="E79" s="38">
        <v>0</v>
      </c>
      <c r="F79" s="38">
        <v>9000000</v>
      </c>
      <c r="G79" s="29" t="s">
        <v>13</v>
      </c>
      <c r="H79" s="32" t="s">
        <v>91</v>
      </c>
    </row>
    <row r="80" spans="2:8" x14ac:dyDescent="0.25">
      <c r="B80" s="37">
        <v>100000011</v>
      </c>
      <c r="C80" s="29" t="s">
        <v>49</v>
      </c>
      <c r="D80" s="29" t="s">
        <v>50</v>
      </c>
      <c r="E80" s="38">
        <v>0</v>
      </c>
      <c r="F80" s="38">
        <v>360000</v>
      </c>
      <c r="G80" s="29" t="s">
        <v>13</v>
      </c>
      <c r="H80" s="32" t="s">
        <v>91</v>
      </c>
    </row>
    <row r="81" spans="2:8" x14ac:dyDescent="0.25">
      <c r="B81" s="37">
        <v>100000011</v>
      </c>
      <c r="C81" s="29" t="s">
        <v>21</v>
      </c>
      <c r="D81" s="29" t="s">
        <v>92</v>
      </c>
      <c r="E81" s="38">
        <v>9360000</v>
      </c>
      <c r="F81" s="38">
        <v>9360000</v>
      </c>
      <c r="G81" s="29" t="s">
        <v>13</v>
      </c>
      <c r="H81" s="32" t="s">
        <v>23</v>
      </c>
    </row>
    <row r="82" spans="2:8" ht="15.75" thickBot="1" x14ac:dyDescent="0.3">
      <c r="B82" s="39">
        <v>0</v>
      </c>
      <c r="C82" s="40" t="s">
        <v>24</v>
      </c>
      <c r="D82" s="40" t="s">
        <v>25</v>
      </c>
      <c r="E82" s="41">
        <v>0</v>
      </c>
      <c r="F82" s="41">
        <v>0</v>
      </c>
      <c r="G82" s="40" t="s">
        <v>13</v>
      </c>
      <c r="H82" s="42" t="s">
        <v>23</v>
      </c>
    </row>
  </sheetData>
  <mergeCells count="3">
    <mergeCell ref="B2:H2"/>
    <mergeCell ref="B3:H3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56F3-65B0-40B6-9BB2-5CAAEC89C222}">
  <dimension ref="B1:I41"/>
  <sheetViews>
    <sheetView topLeftCell="A4" zoomScale="63" workbookViewId="0">
      <selection activeCell="H13" sqref="H13"/>
    </sheetView>
  </sheetViews>
  <sheetFormatPr baseColWidth="10" defaultRowHeight="15" x14ac:dyDescent="0.25"/>
  <cols>
    <col min="2" max="2" width="22.7109375" customWidth="1"/>
    <col min="3" max="3" width="29.140625" customWidth="1"/>
    <col min="4" max="4" width="21" customWidth="1"/>
    <col min="5" max="5" width="20.7109375" customWidth="1"/>
    <col min="6" max="6" width="27.42578125" customWidth="1"/>
    <col min="7" max="7" width="20.28515625" customWidth="1"/>
    <col min="8" max="8" width="26.7109375" customWidth="1"/>
    <col min="9" max="9" width="22" customWidth="1"/>
  </cols>
  <sheetData>
    <row r="1" spans="2:9" ht="15.75" thickBot="1" x14ac:dyDescent="0.3"/>
    <row r="2" spans="2:9" ht="23.25" x14ac:dyDescent="0.35">
      <c r="B2" s="3" t="s">
        <v>0</v>
      </c>
      <c r="C2" s="4"/>
      <c r="D2" s="4"/>
      <c r="E2" s="4"/>
      <c r="F2" s="4"/>
      <c r="G2" s="4"/>
      <c r="H2" s="4"/>
      <c r="I2" s="5"/>
    </row>
    <row r="3" spans="2:9" x14ac:dyDescent="0.25">
      <c r="B3" s="6" t="s">
        <v>1</v>
      </c>
      <c r="C3" s="7"/>
      <c r="D3" s="7"/>
      <c r="E3" s="7"/>
      <c r="F3" s="7"/>
      <c r="G3" s="7"/>
      <c r="H3" s="7"/>
      <c r="I3" s="8"/>
    </row>
    <row r="4" spans="2:9" ht="15.75" thickBot="1" x14ac:dyDescent="0.3">
      <c r="B4" s="9" t="s">
        <v>2</v>
      </c>
      <c r="C4" s="10"/>
      <c r="D4" s="10"/>
      <c r="E4" s="10"/>
      <c r="F4" s="10"/>
      <c r="G4" s="10"/>
      <c r="H4" s="10"/>
      <c r="I4" s="11"/>
    </row>
    <row r="5" spans="2:9" x14ac:dyDescent="0.25">
      <c r="B5" s="12"/>
      <c r="C5" s="13"/>
      <c r="D5" s="13"/>
      <c r="E5" s="13"/>
      <c r="F5" s="13"/>
      <c r="G5" s="13"/>
      <c r="H5" s="13"/>
      <c r="I5" s="14"/>
    </row>
    <row r="6" spans="2:9" x14ac:dyDescent="0.25">
      <c r="B6" s="15"/>
      <c r="C6" s="16"/>
      <c r="D6" s="16"/>
      <c r="E6" s="16"/>
      <c r="F6" s="16"/>
      <c r="G6" s="16"/>
      <c r="H6" s="16"/>
      <c r="I6" s="17"/>
    </row>
    <row r="7" spans="2:9" x14ac:dyDescent="0.25">
      <c r="B7" s="15"/>
      <c r="C7" s="16"/>
      <c r="D7" s="16"/>
      <c r="E7" s="16"/>
      <c r="F7" s="16"/>
      <c r="G7" s="16"/>
      <c r="H7" s="16"/>
      <c r="I7" s="17"/>
    </row>
    <row r="8" spans="2:9" ht="18" x14ac:dyDescent="0.25">
      <c r="B8" s="15"/>
      <c r="C8" s="19" t="s">
        <v>93</v>
      </c>
      <c r="D8" s="16"/>
      <c r="E8" s="16"/>
      <c r="F8" s="16"/>
      <c r="G8" s="16"/>
      <c r="H8" s="16"/>
      <c r="I8" s="17"/>
    </row>
    <row r="9" spans="2:9" ht="15.75" x14ac:dyDescent="0.25">
      <c r="B9" s="15"/>
      <c r="C9" s="20" t="s">
        <v>94</v>
      </c>
      <c r="D9" s="16"/>
      <c r="E9" s="16"/>
      <c r="F9" s="16"/>
      <c r="G9" s="16"/>
      <c r="H9" s="16"/>
      <c r="I9" s="17"/>
    </row>
    <row r="10" spans="2:9" x14ac:dyDescent="0.25">
      <c r="B10" s="15"/>
      <c r="C10" s="16"/>
      <c r="D10" s="16"/>
      <c r="E10" s="16"/>
      <c r="F10" s="16"/>
      <c r="G10" s="16"/>
      <c r="H10" s="16"/>
      <c r="I10" s="17"/>
    </row>
    <row r="11" spans="2:9" ht="16.5" x14ac:dyDescent="0.25">
      <c r="B11" s="21"/>
      <c r="C11" s="22"/>
      <c r="D11" s="23" t="s">
        <v>95</v>
      </c>
      <c r="E11" s="22"/>
      <c r="F11" s="23" t="s">
        <v>96</v>
      </c>
      <c r="G11" s="22"/>
      <c r="H11" s="23" t="s">
        <v>97</v>
      </c>
      <c r="I11" s="24"/>
    </row>
    <row r="12" spans="2:9" ht="15.75" x14ac:dyDescent="0.25">
      <c r="B12" s="25" t="s">
        <v>98</v>
      </c>
      <c r="C12" s="26" t="s">
        <v>99</v>
      </c>
      <c r="D12" s="26" t="s">
        <v>100</v>
      </c>
      <c r="E12" s="26" t="s">
        <v>101</v>
      </c>
      <c r="F12" s="26" t="s">
        <v>100</v>
      </c>
      <c r="G12" s="26" t="s">
        <v>101</v>
      </c>
      <c r="H12" s="26" t="s">
        <v>100</v>
      </c>
      <c r="I12" s="27" t="s">
        <v>101</v>
      </c>
    </row>
    <row r="13" spans="2:9" x14ac:dyDescent="0.25">
      <c r="B13" s="28" t="s">
        <v>102</v>
      </c>
      <c r="C13" s="29" t="s">
        <v>103</v>
      </c>
      <c r="D13" s="30">
        <v>0</v>
      </c>
      <c r="E13" s="30">
        <v>0</v>
      </c>
      <c r="F13" s="30">
        <v>500000</v>
      </c>
      <c r="G13" s="30">
        <v>0</v>
      </c>
      <c r="H13" s="30">
        <v>500000</v>
      </c>
      <c r="I13" s="31">
        <v>0</v>
      </c>
    </row>
    <row r="14" spans="2:9" x14ac:dyDescent="0.25">
      <c r="B14" s="28" t="s">
        <v>104</v>
      </c>
      <c r="C14" s="29" t="s">
        <v>105</v>
      </c>
      <c r="D14" s="30">
        <v>0</v>
      </c>
      <c r="E14" s="30">
        <v>0</v>
      </c>
      <c r="F14" s="30">
        <v>193080000</v>
      </c>
      <c r="G14" s="30">
        <v>51192500</v>
      </c>
      <c r="H14" s="30">
        <v>141887500</v>
      </c>
      <c r="I14" s="31">
        <v>0</v>
      </c>
    </row>
    <row r="15" spans="2:9" x14ac:dyDescent="0.25">
      <c r="B15" s="28" t="s">
        <v>106</v>
      </c>
      <c r="C15" s="29" t="s">
        <v>107</v>
      </c>
      <c r="D15" s="30">
        <v>0</v>
      </c>
      <c r="E15" s="30">
        <v>0</v>
      </c>
      <c r="F15" s="30">
        <v>7000000</v>
      </c>
      <c r="G15" s="30">
        <v>0</v>
      </c>
      <c r="H15" s="30">
        <v>7000000</v>
      </c>
      <c r="I15" s="31">
        <v>0</v>
      </c>
    </row>
    <row r="16" spans="2:9" x14ac:dyDescent="0.25">
      <c r="B16" s="28" t="s">
        <v>108</v>
      </c>
      <c r="C16" s="29" t="s">
        <v>109</v>
      </c>
      <c r="D16" s="30">
        <v>0</v>
      </c>
      <c r="E16" s="30">
        <v>0</v>
      </c>
      <c r="F16" s="30">
        <v>500000</v>
      </c>
      <c r="G16" s="30">
        <v>0</v>
      </c>
      <c r="H16" s="30">
        <v>500000</v>
      </c>
      <c r="I16" s="31">
        <v>0</v>
      </c>
    </row>
    <row r="17" spans="2:9" x14ac:dyDescent="0.25">
      <c r="B17" s="28" t="s">
        <v>110</v>
      </c>
      <c r="C17" s="29" t="s">
        <v>111</v>
      </c>
      <c r="D17" s="30">
        <v>0</v>
      </c>
      <c r="E17" s="30">
        <v>0</v>
      </c>
      <c r="F17" s="30">
        <v>36400</v>
      </c>
      <c r="G17" s="30">
        <v>0</v>
      </c>
      <c r="H17" s="30">
        <v>36400</v>
      </c>
      <c r="I17" s="31">
        <v>0</v>
      </c>
    </row>
    <row r="18" spans="2:9" x14ac:dyDescent="0.25">
      <c r="B18" s="28" t="s">
        <v>112</v>
      </c>
      <c r="C18" s="29" t="s">
        <v>113</v>
      </c>
      <c r="D18" s="30">
        <v>0</v>
      </c>
      <c r="E18" s="30">
        <v>0</v>
      </c>
      <c r="F18" s="30">
        <v>10000000</v>
      </c>
      <c r="G18" s="30">
        <v>0</v>
      </c>
      <c r="H18" s="30">
        <v>10000000</v>
      </c>
      <c r="I18" s="31">
        <v>0</v>
      </c>
    </row>
    <row r="19" spans="2:9" x14ac:dyDescent="0.25">
      <c r="B19" s="28" t="s">
        <v>114</v>
      </c>
      <c r="C19" s="29" t="s">
        <v>115</v>
      </c>
      <c r="D19" s="30">
        <v>0</v>
      </c>
      <c r="E19" s="30">
        <v>0</v>
      </c>
      <c r="F19" s="30">
        <v>30000000</v>
      </c>
      <c r="G19" s="30">
        <v>0</v>
      </c>
      <c r="H19" s="30">
        <v>30000000</v>
      </c>
      <c r="I19" s="31">
        <v>0</v>
      </c>
    </row>
    <row r="20" spans="2:9" x14ac:dyDescent="0.25">
      <c r="B20" s="28" t="s">
        <v>116</v>
      </c>
      <c r="C20" s="29" t="s">
        <v>117</v>
      </c>
      <c r="D20" s="30">
        <v>0</v>
      </c>
      <c r="E20" s="30">
        <v>0</v>
      </c>
      <c r="F20" s="30">
        <v>6000000</v>
      </c>
      <c r="G20" s="30">
        <v>0</v>
      </c>
      <c r="H20" s="30">
        <v>6000000</v>
      </c>
      <c r="I20" s="31">
        <v>0</v>
      </c>
    </row>
    <row r="21" spans="2:9" x14ac:dyDescent="0.25">
      <c r="B21" s="28" t="s">
        <v>118</v>
      </c>
      <c r="C21" s="29" t="s">
        <v>119</v>
      </c>
      <c r="D21" s="30">
        <v>0</v>
      </c>
      <c r="E21" s="30">
        <v>0</v>
      </c>
      <c r="F21" s="30">
        <v>0</v>
      </c>
      <c r="G21" s="30">
        <v>1800000</v>
      </c>
      <c r="H21" s="30">
        <v>0</v>
      </c>
      <c r="I21" s="31">
        <v>-1800000</v>
      </c>
    </row>
    <row r="22" spans="2:9" x14ac:dyDescent="0.25">
      <c r="B22" s="28" t="s">
        <v>120</v>
      </c>
      <c r="C22" s="29" t="s">
        <v>121</v>
      </c>
      <c r="D22" s="30">
        <v>0</v>
      </c>
      <c r="E22" s="30">
        <v>0</v>
      </c>
      <c r="F22" s="30">
        <v>0</v>
      </c>
      <c r="G22" s="30">
        <v>1067000</v>
      </c>
      <c r="H22" s="30">
        <v>0</v>
      </c>
      <c r="I22" s="31">
        <v>-1067000</v>
      </c>
    </row>
    <row r="23" spans="2:9" x14ac:dyDescent="0.25">
      <c r="B23" s="28" t="s">
        <v>122</v>
      </c>
      <c r="C23" s="29" t="s">
        <v>123</v>
      </c>
      <c r="D23" s="30">
        <v>0</v>
      </c>
      <c r="E23" s="30">
        <v>0</v>
      </c>
      <c r="F23" s="30">
        <v>0</v>
      </c>
      <c r="G23" s="30">
        <v>500000</v>
      </c>
      <c r="H23" s="30">
        <v>0</v>
      </c>
      <c r="I23" s="31">
        <v>-500000</v>
      </c>
    </row>
    <row r="24" spans="2:9" x14ac:dyDescent="0.25">
      <c r="B24" s="28" t="s">
        <v>124</v>
      </c>
      <c r="C24" s="29" t="s">
        <v>125</v>
      </c>
      <c r="D24" s="30">
        <v>0</v>
      </c>
      <c r="E24" s="30">
        <v>0</v>
      </c>
      <c r="F24" s="30">
        <v>0</v>
      </c>
      <c r="G24" s="30">
        <v>2667000</v>
      </c>
      <c r="H24" s="30">
        <v>0</v>
      </c>
      <c r="I24" s="31">
        <v>-2667000</v>
      </c>
    </row>
    <row r="25" spans="2:9" x14ac:dyDescent="0.25">
      <c r="B25" s="28" t="s">
        <v>126</v>
      </c>
      <c r="C25" s="29" t="s">
        <v>127</v>
      </c>
      <c r="D25" s="30">
        <v>0</v>
      </c>
      <c r="E25" s="30">
        <v>0</v>
      </c>
      <c r="F25" s="30">
        <v>0</v>
      </c>
      <c r="G25" s="30">
        <v>1080000</v>
      </c>
      <c r="H25" s="30">
        <v>0</v>
      </c>
      <c r="I25" s="31">
        <v>-1080000</v>
      </c>
    </row>
    <row r="26" spans="2:9" x14ac:dyDescent="0.25">
      <c r="B26" s="28" t="s">
        <v>128</v>
      </c>
      <c r="C26" s="29" t="s">
        <v>129</v>
      </c>
      <c r="D26" s="30">
        <v>0</v>
      </c>
      <c r="E26" s="30">
        <v>0</v>
      </c>
      <c r="F26" s="30">
        <v>0</v>
      </c>
      <c r="G26" s="30">
        <v>15000000</v>
      </c>
      <c r="H26" s="30">
        <v>0</v>
      </c>
      <c r="I26" s="31">
        <v>-15000000</v>
      </c>
    </row>
    <row r="27" spans="2:9" x14ac:dyDescent="0.25">
      <c r="B27" s="28" t="s">
        <v>130</v>
      </c>
      <c r="C27" s="29" t="s">
        <v>131</v>
      </c>
      <c r="D27" s="30">
        <v>0</v>
      </c>
      <c r="E27" s="30">
        <v>0</v>
      </c>
      <c r="F27" s="30">
        <v>0</v>
      </c>
      <c r="G27" s="30">
        <v>85000000</v>
      </c>
      <c r="H27" s="30">
        <v>0</v>
      </c>
      <c r="I27" s="31">
        <v>-85000000</v>
      </c>
    </row>
    <row r="28" spans="2:9" x14ac:dyDescent="0.25">
      <c r="B28" s="28" t="s">
        <v>132</v>
      </c>
      <c r="C28" s="29" t="s">
        <v>133</v>
      </c>
      <c r="D28" s="30">
        <v>0</v>
      </c>
      <c r="E28" s="30">
        <v>0</v>
      </c>
      <c r="F28" s="30">
        <v>0</v>
      </c>
      <c r="G28" s="30">
        <v>75000000</v>
      </c>
      <c r="H28" s="30">
        <v>0</v>
      </c>
      <c r="I28" s="31">
        <v>-75000000</v>
      </c>
    </row>
    <row r="29" spans="2:9" x14ac:dyDescent="0.25">
      <c r="B29" s="28" t="s">
        <v>134</v>
      </c>
      <c r="C29" s="29" t="s">
        <v>135</v>
      </c>
      <c r="D29" s="30">
        <v>0</v>
      </c>
      <c r="E29" s="30">
        <v>0</v>
      </c>
      <c r="F29" s="30">
        <v>0</v>
      </c>
      <c r="G29" s="30">
        <v>27000000</v>
      </c>
      <c r="H29" s="30">
        <v>0</v>
      </c>
      <c r="I29" s="31">
        <v>-27000000</v>
      </c>
    </row>
    <row r="30" spans="2:9" x14ac:dyDescent="0.25">
      <c r="B30" s="28" t="s">
        <v>136</v>
      </c>
      <c r="C30" s="29" t="s">
        <v>137</v>
      </c>
      <c r="D30" s="30">
        <v>0</v>
      </c>
      <c r="E30" s="30">
        <v>0</v>
      </c>
      <c r="F30" s="30">
        <v>0</v>
      </c>
      <c r="G30" s="30">
        <v>58800</v>
      </c>
      <c r="H30" s="30">
        <v>0</v>
      </c>
      <c r="I30" s="31">
        <v>-58800</v>
      </c>
    </row>
    <row r="31" spans="2:9" x14ac:dyDescent="0.25">
      <c r="B31" s="28" t="s">
        <v>138</v>
      </c>
      <c r="C31" s="29" t="s">
        <v>139</v>
      </c>
      <c r="D31" s="30">
        <v>0</v>
      </c>
      <c r="E31" s="30">
        <v>0</v>
      </c>
      <c r="F31" s="30">
        <v>10000000</v>
      </c>
      <c r="G31" s="30">
        <v>0</v>
      </c>
      <c r="H31" s="30">
        <v>10000000</v>
      </c>
      <c r="I31" s="31">
        <v>0</v>
      </c>
    </row>
    <row r="32" spans="2:9" x14ac:dyDescent="0.25">
      <c r="B32" s="28" t="s">
        <v>140</v>
      </c>
      <c r="C32" s="29" t="s">
        <v>141</v>
      </c>
      <c r="D32" s="30">
        <v>0</v>
      </c>
      <c r="E32" s="30">
        <v>0</v>
      </c>
      <c r="F32" s="30">
        <v>2667000</v>
      </c>
      <c r="G32" s="30">
        <v>0</v>
      </c>
      <c r="H32" s="30">
        <v>2667000</v>
      </c>
      <c r="I32" s="31">
        <v>0</v>
      </c>
    </row>
    <row r="33" spans="2:9" x14ac:dyDescent="0.25">
      <c r="B33" s="28" t="s">
        <v>142</v>
      </c>
      <c r="C33" s="29" t="s">
        <v>143</v>
      </c>
      <c r="D33" s="30">
        <v>0</v>
      </c>
      <c r="E33" s="30">
        <v>0</v>
      </c>
      <c r="F33" s="30">
        <v>120000</v>
      </c>
      <c r="G33" s="30">
        <v>0</v>
      </c>
      <c r="H33" s="30">
        <v>120000</v>
      </c>
      <c r="I33" s="31">
        <v>0</v>
      </c>
    </row>
    <row r="34" spans="2:9" x14ac:dyDescent="0.25">
      <c r="B34" s="28" t="s">
        <v>144</v>
      </c>
      <c r="C34" s="29" t="s">
        <v>145</v>
      </c>
      <c r="D34" s="30">
        <v>0</v>
      </c>
      <c r="E34" s="30">
        <v>0</v>
      </c>
      <c r="F34" s="30">
        <v>45000</v>
      </c>
      <c r="G34" s="30">
        <v>0</v>
      </c>
      <c r="H34" s="30">
        <v>45000</v>
      </c>
      <c r="I34" s="31">
        <v>0</v>
      </c>
    </row>
    <row r="35" spans="2:9" x14ac:dyDescent="0.25">
      <c r="B35" s="28" t="s">
        <v>146</v>
      </c>
      <c r="C35" s="29" t="s">
        <v>147</v>
      </c>
      <c r="D35" s="30">
        <v>0</v>
      </c>
      <c r="E35" s="30">
        <v>0</v>
      </c>
      <c r="F35" s="30">
        <v>45000</v>
      </c>
      <c r="G35" s="30">
        <v>0</v>
      </c>
      <c r="H35" s="30">
        <v>45000</v>
      </c>
      <c r="I35" s="31">
        <v>0</v>
      </c>
    </row>
    <row r="36" spans="2:9" x14ac:dyDescent="0.25">
      <c r="B36" s="28" t="s">
        <v>148</v>
      </c>
      <c r="C36" s="29" t="s">
        <v>149</v>
      </c>
      <c r="D36" s="30">
        <v>0</v>
      </c>
      <c r="E36" s="30">
        <v>0</v>
      </c>
      <c r="F36" s="30">
        <v>150000</v>
      </c>
      <c r="G36" s="30">
        <v>0</v>
      </c>
      <c r="H36" s="30">
        <v>150000</v>
      </c>
      <c r="I36" s="31">
        <v>0</v>
      </c>
    </row>
    <row r="37" spans="2:9" x14ac:dyDescent="0.25">
      <c r="B37" s="28" t="s">
        <v>150</v>
      </c>
      <c r="C37" s="29" t="s">
        <v>151</v>
      </c>
      <c r="D37" s="30">
        <v>0</v>
      </c>
      <c r="E37" s="30">
        <v>0</v>
      </c>
      <c r="F37" s="30">
        <v>140000</v>
      </c>
      <c r="G37" s="30">
        <v>0</v>
      </c>
      <c r="H37" s="30">
        <v>140000</v>
      </c>
      <c r="I37" s="31">
        <v>0</v>
      </c>
    </row>
    <row r="38" spans="2:9" x14ac:dyDescent="0.25">
      <c r="B38" s="28" t="s">
        <v>152</v>
      </c>
      <c r="C38" s="29" t="s">
        <v>153</v>
      </c>
      <c r="D38" s="30">
        <v>0</v>
      </c>
      <c r="E38" s="30">
        <v>0</v>
      </c>
      <c r="F38" s="30">
        <v>81900</v>
      </c>
      <c r="G38" s="30">
        <v>0</v>
      </c>
      <c r="H38" s="30">
        <v>81900</v>
      </c>
      <c r="I38" s="31">
        <v>0</v>
      </c>
    </row>
    <row r="39" spans="2:9" x14ac:dyDescent="0.25">
      <c r="B39" s="21"/>
      <c r="C39" s="22"/>
      <c r="D39" s="22"/>
      <c r="E39" s="22"/>
      <c r="F39" s="22"/>
      <c r="G39" s="22"/>
      <c r="H39" s="22"/>
      <c r="I39" s="24"/>
    </row>
    <row r="40" spans="2:9" x14ac:dyDescent="0.25">
      <c r="B40" s="21"/>
      <c r="C40" s="22"/>
      <c r="D40" s="29" t="s">
        <v>154</v>
      </c>
      <c r="E40" s="29" t="s">
        <v>154</v>
      </c>
      <c r="F40" s="29" t="s">
        <v>154</v>
      </c>
      <c r="G40" s="29" t="s">
        <v>154</v>
      </c>
      <c r="H40" s="29" t="s">
        <v>154</v>
      </c>
      <c r="I40" s="32" t="s">
        <v>154</v>
      </c>
    </row>
    <row r="41" spans="2:9" ht="15.75" thickBot="1" x14ac:dyDescent="0.3">
      <c r="B41" s="33"/>
      <c r="C41" s="34"/>
      <c r="D41" s="35">
        <v>0</v>
      </c>
      <c r="E41" s="35">
        <v>0</v>
      </c>
      <c r="F41" s="35">
        <v>260365300</v>
      </c>
      <c r="G41" s="35">
        <v>260365300</v>
      </c>
      <c r="H41" s="35">
        <v>209172800</v>
      </c>
      <c r="I41" s="36">
        <v>-209172800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5C98-BBF9-465D-9279-2142F84459F6}">
  <dimension ref="B1:E34"/>
  <sheetViews>
    <sheetView zoomScale="82" workbookViewId="0">
      <selection activeCell="G14" sqref="G14"/>
    </sheetView>
  </sheetViews>
  <sheetFormatPr baseColWidth="10" defaultRowHeight="15" x14ac:dyDescent="0.25"/>
  <cols>
    <col min="2" max="2" width="22.85546875" customWidth="1"/>
    <col min="3" max="3" width="36.28515625" customWidth="1"/>
    <col min="4" max="4" width="22" customWidth="1"/>
    <col min="5" max="5" width="26.140625" customWidth="1"/>
  </cols>
  <sheetData>
    <row r="1" spans="2:5" ht="15.75" thickBot="1" x14ac:dyDescent="0.3"/>
    <row r="2" spans="2:5" ht="23.25" x14ac:dyDescent="0.25">
      <c r="B2" s="49" t="s">
        <v>0</v>
      </c>
      <c r="C2" s="50"/>
      <c r="D2" s="50"/>
      <c r="E2" s="51"/>
    </row>
    <row r="3" spans="2:5" x14ac:dyDescent="0.25">
      <c r="B3" s="52" t="s">
        <v>1</v>
      </c>
      <c r="C3" s="53"/>
      <c r="D3" s="53"/>
      <c r="E3" s="54"/>
    </row>
    <row r="4" spans="2:5" x14ac:dyDescent="0.25">
      <c r="B4" s="52" t="s">
        <v>2</v>
      </c>
      <c r="C4" s="53"/>
      <c r="D4" s="53"/>
      <c r="E4" s="54"/>
    </row>
    <row r="5" spans="2:5" ht="15.75" thickBot="1" x14ac:dyDescent="0.3">
      <c r="B5" s="55"/>
      <c r="C5" s="56"/>
      <c r="D5" s="56"/>
      <c r="E5" s="57"/>
    </row>
    <row r="6" spans="2:5" x14ac:dyDescent="0.25">
      <c r="B6" s="44"/>
      <c r="C6" s="13"/>
      <c r="D6" s="13"/>
      <c r="E6" s="14"/>
    </row>
    <row r="7" spans="2:5" x14ac:dyDescent="0.25">
      <c r="B7" s="15"/>
      <c r="C7" s="16"/>
      <c r="D7" s="16"/>
      <c r="E7" s="17"/>
    </row>
    <row r="8" spans="2:5" x14ac:dyDescent="0.25">
      <c r="B8" s="15"/>
      <c r="C8" s="45" t="s">
        <v>155</v>
      </c>
      <c r="D8" s="16"/>
      <c r="E8" s="17"/>
    </row>
    <row r="9" spans="2:5" x14ac:dyDescent="0.25">
      <c r="B9" s="15"/>
      <c r="C9" s="45" t="s">
        <v>156</v>
      </c>
      <c r="D9" s="16"/>
      <c r="E9" s="17"/>
    </row>
    <row r="10" spans="2:5" x14ac:dyDescent="0.25">
      <c r="B10" s="15"/>
      <c r="C10" s="16"/>
      <c r="D10" s="16"/>
      <c r="E10" s="17"/>
    </row>
    <row r="11" spans="2:5" x14ac:dyDescent="0.25">
      <c r="B11" s="46" t="s">
        <v>98</v>
      </c>
      <c r="C11" s="47" t="s">
        <v>99</v>
      </c>
      <c r="D11" s="47" t="s">
        <v>157</v>
      </c>
      <c r="E11" s="48" t="s">
        <v>158</v>
      </c>
    </row>
    <row r="12" spans="2:5" x14ac:dyDescent="0.25">
      <c r="B12" s="28" t="s">
        <v>159</v>
      </c>
      <c r="C12" s="29" t="s">
        <v>160</v>
      </c>
      <c r="D12" s="30">
        <v>0</v>
      </c>
      <c r="E12" s="31">
        <v>27058800</v>
      </c>
    </row>
    <row r="13" spans="2:5" x14ac:dyDescent="0.25">
      <c r="B13" s="28" t="s">
        <v>161</v>
      </c>
      <c r="C13" s="29" t="s">
        <v>162</v>
      </c>
      <c r="D13" s="30">
        <v>0</v>
      </c>
      <c r="E13" s="31">
        <v>27000000</v>
      </c>
    </row>
    <row r="14" spans="2:5" x14ac:dyDescent="0.25">
      <c r="B14" s="28" t="s">
        <v>47</v>
      </c>
      <c r="C14" s="29" t="s">
        <v>163</v>
      </c>
      <c r="D14" s="30">
        <v>27000000</v>
      </c>
      <c r="E14" s="24"/>
    </row>
    <row r="15" spans="2:5" x14ac:dyDescent="0.25">
      <c r="B15" s="28" t="s">
        <v>164</v>
      </c>
      <c r="C15" s="29" t="s">
        <v>165</v>
      </c>
      <c r="D15" s="30">
        <v>0</v>
      </c>
      <c r="E15" s="31">
        <v>58800</v>
      </c>
    </row>
    <row r="16" spans="2:5" x14ac:dyDescent="0.25">
      <c r="B16" s="28" t="s">
        <v>88</v>
      </c>
      <c r="C16" s="29" t="s">
        <v>166</v>
      </c>
      <c r="D16" s="30">
        <v>58800</v>
      </c>
      <c r="E16" s="24"/>
    </row>
    <row r="17" spans="2:5" x14ac:dyDescent="0.25">
      <c r="B17" s="21"/>
      <c r="C17" s="22"/>
      <c r="D17" s="22"/>
      <c r="E17" s="32" t="s">
        <v>154</v>
      </c>
    </row>
    <row r="18" spans="2:5" x14ac:dyDescent="0.25">
      <c r="B18" s="21"/>
      <c r="C18" s="22"/>
      <c r="D18" s="22"/>
      <c r="E18" s="31">
        <v>27058800</v>
      </c>
    </row>
    <row r="19" spans="2:5" x14ac:dyDescent="0.25">
      <c r="B19" s="21"/>
      <c r="C19" s="22"/>
      <c r="D19" s="22"/>
      <c r="E19" s="24"/>
    </row>
    <row r="20" spans="2:5" x14ac:dyDescent="0.25">
      <c r="B20" s="28" t="s">
        <v>167</v>
      </c>
      <c r="C20" s="29" t="s">
        <v>168</v>
      </c>
      <c r="D20" s="30">
        <v>0</v>
      </c>
      <c r="E20" s="31">
        <v>13248900</v>
      </c>
    </row>
    <row r="21" spans="2:5" x14ac:dyDescent="0.25">
      <c r="B21" s="28" t="s">
        <v>169</v>
      </c>
      <c r="C21" s="29" t="s">
        <v>170</v>
      </c>
      <c r="D21" s="30">
        <v>0</v>
      </c>
      <c r="E21" s="31">
        <v>13248900</v>
      </c>
    </row>
    <row r="22" spans="2:5" x14ac:dyDescent="0.25">
      <c r="B22" s="28" t="s">
        <v>62</v>
      </c>
      <c r="C22" s="29" t="s">
        <v>171</v>
      </c>
      <c r="D22" s="30">
        <v>10000000</v>
      </c>
      <c r="E22" s="24"/>
    </row>
    <row r="23" spans="2:5" x14ac:dyDescent="0.25">
      <c r="B23" s="28" t="s">
        <v>69</v>
      </c>
      <c r="C23" s="29" t="s">
        <v>172</v>
      </c>
      <c r="D23" s="30">
        <v>2667000</v>
      </c>
      <c r="E23" s="24"/>
    </row>
    <row r="24" spans="2:5" x14ac:dyDescent="0.25">
      <c r="B24" s="28" t="s">
        <v>76</v>
      </c>
      <c r="C24" s="29" t="s">
        <v>173</v>
      </c>
      <c r="D24" s="30">
        <v>120000</v>
      </c>
      <c r="E24" s="24"/>
    </row>
    <row r="25" spans="2:5" x14ac:dyDescent="0.25">
      <c r="B25" s="28" t="s">
        <v>86</v>
      </c>
      <c r="C25" s="29" t="s">
        <v>174</v>
      </c>
      <c r="D25" s="30">
        <v>45000</v>
      </c>
      <c r="E25" s="24"/>
    </row>
    <row r="26" spans="2:5" x14ac:dyDescent="0.25">
      <c r="B26" s="28" t="s">
        <v>84</v>
      </c>
      <c r="C26" s="29" t="s">
        <v>175</v>
      </c>
      <c r="D26" s="30">
        <v>45000</v>
      </c>
      <c r="E26" s="24"/>
    </row>
    <row r="27" spans="2:5" x14ac:dyDescent="0.25">
      <c r="B27" s="28" t="s">
        <v>81</v>
      </c>
      <c r="C27" s="29" t="s">
        <v>176</v>
      </c>
      <c r="D27" s="30">
        <v>150000</v>
      </c>
      <c r="E27" s="24"/>
    </row>
    <row r="28" spans="2:5" x14ac:dyDescent="0.25">
      <c r="B28" s="28" t="s">
        <v>79</v>
      </c>
      <c r="C28" s="29" t="s">
        <v>177</v>
      </c>
      <c r="D28" s="30">
        <v>140000</v>
      </c>
      <c r="E28" s="24"/>
    </row>
    <row r="29" spans="2:5" x14ac:dyDescent="0.25">
      <c r="B29" s="28" t="s">
        <v>43</v>
      </c>
      <c r="C29" s="29" t="s">
        <v>178</v>
      </c>
      <c r="D29" s="30">
        <v>81900</v>
      </c>
      <c r="E29" s="24"/>
    </row>
    <row r="30" spans="2:5" x14ac:dyDescent="0.25">
      <c r="B30" s="21"/>
      <c r="C30" s="22"/>
      <c r="D30" s="22"/>
      <c r="E30" s="32" t="s">
        <v>154</v>
      </c>
    </row>
    <row r="31" spans="2:5" x14ac:dyDescent="0.25">
      <c r="B31" s="21"/>
      <c r="C31" s="22"/>
      <c r="D31" s="22"/>
      <c r="E31" s="31">
        <v>13248900</v>
      </c>
    </row>
    <row r="32" spans="2:5" x14ac:dyDescent="0.25">
      <c r="B32" s="21"/>
      <c r="C32" s="22"/>
      <c r="D32" s="22"/>
      <c r="E32" s="24"/>
    </row>
    <row r="33" spans="2:5" x14ac:dyDescent="0.25">
      <c r="B33" s="21"/>
      <c r="C33" s="22"/>
      <c r="D33" s="22"/>
      <c r="E33" s="24"/>
    </row>
    <row r="34" spans="2:5" ht="15.75" thickBot="1" x14ac:dyDescent="0.3">
      <c r="B34" s="33"/>
      <c r="C34" s="40" t="s">
        <v>179</v>
      </c>
      <c r="D34" s="34"/>
      <c r="E34" s="36">
        <v>13809900</v>
      </c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3FF-0B1D-405E-8EF3-1CC7EFD07B59}">
  <dimension ref="B1:E45"/>
  <sheetViews>
    <sheetView topLeftCell="A6" zoomScale="93" workbookViewId="0">
      <selection activeCell="B2" sqref="B2:E2"/>
    </sheetView>
  </sheetViews>
  <sheetFormatPr baseColWidth="10" defaultRowHeight="15" x14ac:dyDescent="0.25"/>
  <cols>
    <col min="2" max="2" width="18.28515625" customWidth="1"/>
    <col min="3" max="3" width="31.28515625" customWidth="1"/>
    <col min="4" max="4" width="22.42578125" customWidth="1"/>
    <col min="5" max="5" width="27" customWidth="1"/>
  </cols>
  <sheetData>
    <row r="1" spans="2:5" ht="15.75" thickBot="1" x14ac:dyDescent="0.3"/>
    <row r="2" spans="2:5" ht="23.25" x14ac:dyDescent="0.25">
      <c r="B2" s="49" t="s">
        <v>0</v>
      </c>
      <c r="C2" s="50"/>
      <c r="D2" s="50"/>
      <c r="E2" s="51"/>
    </row>
    <row r="3" spans="2:5" x14ac:dyDescent="0.25">
      <c r="B3" s="52" t="s">
        <v>1</v>
      </c>
      <c r="C3" s="53"/>
      <c r="D3" s="53"/>
      <c r="E3" s="54"/>
    </row>
    <row r="4" spans="2:5" ht="15.75" thickBot="1" x14ac:dyDescent="0.3">
      <c r="B4" s="68" t="s">
        <v>2</v>
      </c>
      <c r="C4" s="69"/>
      <c r="D4" s="69"/>
      <c r="E4" s="70"/>
    </row>
    <row r="5" spans="2:5" x14ac:dyDescent="0.25">
      <c r="B5" s="63"/>
      <c r="C5" s="64"/>
      <c r="D5" s="64"/>
      <c r="E5" s="65"/>
    </row>
    <row r="6" spans="2:5" x14ac:dyDescent="0.25">
      <c r="B6" s="61"/>
      <c r="C6" s="62"/>
      <c r="D6" s="62"/>
      <c r="E6" s="60"/>
    </row>
    <row r="7" spans="2:5" x14ac:dyDescent="0.25">
      <c r="B7" s="61"/>
      <c r="C7" s="62"/>
      <c r="D7" s="62"/>
      <c r="E7" s="60"/>
    </row>
    <row r="8" spans="2:5" ht="18" x14ac:dyDescent="0.25">
      <c r="B8" s="61"/>
      <c r="C8" s="66" t="s">
        <v>180</v>
      </c>
      <c r="D8" s="62"/>
      <c r="E8" s="60"/>
    </row>
    <row r="9" spans="2:5" ht="15.75" x14ac:dyDescent="0.25">
      <c r="B9" s="61"/>
      <c r="C9" s="67" t="s">
        <v>181</v>
      </c>
      <c r="D9" s="62"/>
      <c r="E9" s="60"/>
    </row>
    <row r="10" spans="2:5" x14ac:dyDescent="0.25">
      <c r="B10" s="61"/>
      <c r="C10" s="62"/>
      <c r="D10" s="62"/>
      <c r="E10" s="60"/>
    </row>
    <row r="11" spans="2:5" ht="15.75" x14ac:dyDescent="0.25">
      <c r="B11" s="25" t="s">
        <v>98</v>
      </c>
      <c r="C11" s="26" t="s">
        <v>99</v>
      </c>
      <c r="D11" s="26" t="s">
        <v>157</v>
      </c>
      <c r="E11" s="27" t="s">
        <v>158</v>
      </c>
    </row>
    <row r="12" spans="2:5" x14ac:dyDescent="0.25">
      <c r="B12" s="28" t="s">
        <v>182</v>
      </c>
      <c r="C12" s="29" t="s">
        <v>183</v>
      </c>
      <c r="D12" s="30">
        <v>0</v>
      </c>
      <c r="E12" s="31">
        <v>195923900</v>
      </c>
    </row>
    <row r="13" spans="2:5" x14ac:dyDescent="0.25">
      <c r="B13" s="28" t="s">
        <v>184</v>
      </c>
      <c r="C13" s="29" t="s">
        <v>185</v>
      </c>
      <c r="D13" s="30">
        <v>0</v>
      </c>
      <c r="E13" s="31">
        <v>149923900</v>
      </c>
    </row>
    <row r="14" spans="2:5" x14ac:dyDescent="0.25">
      <c r="B14" s="28" t="s">
        <v>186</v>
      </c>
      <c r="C14" s="29" t="s">
        <v>187</v>
      </c>
      <c r="D14" s="30">
        <v>0</v>
      </c>
      <c r="E14" s="31">
        <v>500000</v>
      </c>
    </row>
    <row r="15" spans="2:5" x14ac:dyDescent="0.25">
      <c r="B15" s="28" t="s">
        <v>188</v>
      </c>
      <c r="C15" s="29" t="s">
        <v>189</v>
      </c>
      <c r="D15" s="30">
        <v>0</v>
      </c>
      <c r="E15" s="31">
        <v>141887500</v>
      </c>
    </row>
    <row r="16" spans="2:5" x14ac:dyDescent="0.25">
      <c r="B16" s="28" t="s">
        <v>190</v>
      </c>
      <c r="C16" s="29" t="s">
        <v>191</v>
      </c>
      <c r="D16" s="30">
        <v>0</v>
      </c>
      <c r="E16" s="31">
        <v>7000000</v>
      </c>
    </row>
    <row r="17" spans="2:5" x14ac:dyDescent="0.25">
      <c r="B17" s="28" t="s">
        <v>192</v>
      </c>
      <c r="C17" s="29" t="s">
        <v>193</v>
      </c>
      <c r="D17" s="30">
        <v>0</v>
      </c>
      <c r="E17" s="31">
        <v>500000</v>
      </c>
    </row>
    <row r="18" spans="2:5" x14ac:dyDescent="0.25">
      <c r="B18" s="28" t="s">
        <v>194</v>
      </c>
      <c r="C18" s="29" t="s">
        <v>195</v>
      </c>
      <c r="D18" s="30">
        <v>0</v>
      </c>
      <c r="E18" s="31">
        <v>36400</v>
      </c>
    </row>
    <row r="19" spans="2:5" x14ac:dyDescent="0.25">
      <c r="B19" s="28" t="s">
        <v>196</v>
      </c>
      <c r="C19" s="29" t="s">
        <v>197</v>
      </c>
      <c r="D19" s="30">
        <v>0</v>
      </c>
      <c r="E19" s="31">
        <v>46000000</v>
      </c>
    </row>
    <row r="20" spans="2:5" x14ac:dyDescent="0.25">
      <c r="B20" s="28" t="s">
        <v>198</v>
      </c>
      <c r="C20" s="29" t="s">
        <v>199</v>
      </c>
      <c r="D20" s="30">
        <v>0</v>
      </c>
      <c r="E20" s="31">
        <v>10000000</v>
      </c>
    </row>
    <row r="21" spans="2:5" x14ac:dyDescent="0.25">
      <c r="B21" s="28" t="s">
        <v>200</v>
      </c>
      <c r="C21" s="29" t="s">
        <v>201</v>
      </c>
      <c r="D21" s="30">
        <v>0</v>
      </c>
      <c r="E21" s="31">
        <v>30000000</v>
      </c>
    </row>
    <row r="22" spans="2:5" x14ac:dyDescent="0.25">
      <c r="B22" s="28" t="s">
        <v>202</v>
      </c>
      <c r="C22" s="29" t="s">
        <v>203</v>
      </c>
      <c r="D22" s="30">
        <v>0</v>
      </c>
      <c r="E22" s="31">
        <v>6000000</v>
      </c>
    </row>
    <row r="23" spans="2:5" x14ac:dyDescent="0.25">
      <c r="B23" s="21"/>
      <c r="C23" s="22"/>
      <c r="D23" s="22"/>
      <c r="E23" s="32" t="s">
        <v>154</v>
      </c>
    </row>
    <row r="24" spans="2:5" x14ac:dyDescent="0.25">
      <c r="B24" s="21"/>
      <c r="C24" s="22"/>
      <c r="D24" s="22"/>
      <c r="E24" s="31">
        <v>0</v>
      </c>
    </row>
    <row r="25" spans="2:5" x14ac:dyDescent="0.25">
      <c r="B25" s="21"/>
      <c r="C25" s="22"/>
      <c r="D25" s="22"/>
      <c r="E25" s="24"/>
    </row>
    <row r="26" spans="2:5" x14ac:dyDescent="0.25">
      <c r="B26" s="28" t="s">
        <v>204</v>
      </c>
      <c r="C26" s="29" t="s">
        <v>205</v>
      </c>
      <c r="D26" s="30">
        <v>0</v>
      </c>
      <c r="E26" s="31">
        <v>22114000</v>
      </c>
    </row>
    <row r="27" spans="2:5" x14ac:dyDescent="0.25">
      <c r="B27" s="28" t="s">
        <v>206</v>
      </c>
      <c r="C27" s="29" t="s">
        <v>207</v>
      </c>
      <c r="D27" s="30">
        <v>0</v>
      </c>
      <c r="E27" s="31">
        <v>7114000</v>
      </c>
    </row>
    <row r="28" spans="2:5" x14ac:dyDescent="0.25">
      <c r="B28" s="28" t="s">
        <v>208</v>
      </c>
      <c r="C28" s="29" t="s">
        <v>209</v>
      </c>
      <c r="D28" s="30">
        <v>0</v>
      </c>
      <c r="E28" s="31">
        <v>1800000</v>
      </c>
    </row>
    <row r="29" spans="2:5" x14ac:dyDescent="0.25">
      <c r="B29" s="28" t="s">
        <v>210</v>
      </c>
      <c r="C29" s="29" t="s">
        <v>211</v>
      </c>
      <c r="D29" s="30">
        <v>0</v>
      </c>
      <c r="E29" s="31">
        <v>1567000</v>
      </c>
    </row>
    <row r="30" spans="2:5" x14ac:dyDescent="0.25">
      <c r="B30" s="28" t="s">
        <v>212</v>
      </c>
      <c r="C30" s="29" t="s">
        <v>213</v>
      </c>
      <c r="D30" s="30">
        <v>0</v>
      </c>
      <c r="E30" s="31">
        <v>3747000</v>
      </c>
    </row>
    <row r="31" spans="2:5" x14ac:dyDescent="0.25">
      <c r="B31" s="28" t="s">
        <v>214</v>
      </c>
      <c r="C31" s="29" t="s">
        <v>215</v>
      </c>
      <c r="D31" s="30">
        <v>0</v>
      </c>
      <c r="E31" s="31">
        <v>15000000</v>
      </c>
    </row>
    <row r="32" spans="2:5" x14ac:dyDescent="0.25">
      <c r="B32" s="28" t="s">
        <v>216</v>
      </c>
      <c r="C32" s="29" t="s">
        <v>217</v>
      </c>
      <c r="D32" s="30">
        <v>0</v>
      </c>
      <c r="E32" s="31">
        <v>15000000</v>
      </c>
    </row>
    <row r="33" spans="2:5" x14ac:dyDescent="0.25">
      <c r="B33" s="21"/>
      <c r="C33" s="22"/>
      <c r="D33" s="22"/>
      <c r="E33" s="32" t="s">
        <v>154</v>
      </c>
    </row>
    <row r="34" spans="2:5" x14ac:dyDescent="0.25">
      <c r="B34" s="21"/>
      <c r="C34" s="22"/>
      <c r="D34" s="22"/>
      <c r="E34" s="31">
        <v>0</v>
      </c>
    </row>
    <row r="35" spans="2:5" x14ac:dyDescent="0.25">
      <c r="B35" s="21"/>
      <c r="C35" s="22"/>
      <c r="D35" s="22"/>
      <c r="E35" s="24"/>
    </row>
    <row r="36" spans="2:5" x14ac:dyDescent="0.25">
      <c r="B36" s="28" t="s">
        <v>218</v>
      </c>
      <c r="C36" s="29" t="s">
        <v>219</v>
      </c>
      <c r="D36" s="30">
        <v>0</v>
      </c>
      <c r="E36" s="31">
        <v>173809900</v>
      </c>
    </row>
    <row r="37" spans="2:5" x14ac:dyDescent="0.25">
      <c r="B37" s="28" t="s">
        <v>220</v>
      </c>
      <c r="C37" s="29" t="s">
        <v>221</v>
      </c>
      <c r="D37" s="30">
        <v>0</v>
      </c>
      <c r="E37" s="31">
        <v>160000000</v>
      </c>
    </row>
    <row r="38" spans="2:5" x14ac:dyDescent="0.25">
      <c r="B38" s="28" t="s">
        <v>17</v>
      </c>
      <c r="C38" s="29" t="s">
        <v>222</v>
      </c>
      <c r="D38" s="30">
        <v>85000000</v>
      </c>
      <c r="E38" s="24"/>
    </row>
    <row r="39" spans="2:5" x14ac:dyDescent="0.25">
      <c r="B39" s="28" t="s">
        <v>19</v>
      </c>
      <c r="C39" s="29" t="s">
        <v>223</v>
      </c>
      <c r="D39" s="30">
        <v>75000000</v>
      </c>
      <c r="E39" s="24"/>
    </row>
    <row r="40" spans="2:5" x14ac:dyDescent="0.25">
      <c r="B40" s="28" t="s">
        <v>224</v>
      </c>
      <c r="C40" s="29" t="s">
        <v>225</v>
      </c>
      <c r="D40" s="30">
        <v>13809900</v>
      </c>
      <c r="E40" s="24"/>
    </row>
    <row r="41" spans="2:5" x14ac:dyDescent="0.25">
      <c r="B41" s="21"/>
      <c r="C41" s="22"/>
      <c r="D41" s="22"/>
      <c r="E41" s="32" t="s">
        <v>154</v>
      </c>
    </row>
    <row r="42" spans="2:5" x14ac:dyDescent="0.25">
      <c r="B42" s="21"/>
      <c r="C42" s="22"/>
      <c r="D42" s="22"/>
      <c r="E42" s="31">
        <v>173809900</v>
      </c>
    </row>
    <row r="43" spans="2:5" x14ac:dyDescent="0.25">
      <c r="B43" s="21"/>
      <c r="C43" s="22"/>
      <c r="D43" s="22"/>
      <c r="E43" s="24"/>
    </row>
    <row r="44" spans="2:5" x14ac:dyDescent="0.25">
      <c r="B44" s="21"/>
      <c r="C44" s="22"/>
      <c r="D44" s="22"/>
      <c r="E44" s="24"/>
    </row>
    <row r="45" spans="2:5" ht="15.75" thickBot="1" x14ac:dyDescent="0.3">
      <c r="B45" s="33"/>
      <c r="C45" s="40" t="s">
        <v>226</v>
      </c>
      <c r="D45" s="34"/>
      <c r="E45" s="36">
        <v>195923900</v>
      </c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3A30-1AE7-4FFE-9442-3F1E00771DDB}">
  <dimension ref="B1:H34"/>
  <sheetViews>
    <sheetView topLeftCell="A20" zoomScale="104" workbookViewId="0">
      <selection activeCell="D19" sqref="D19"/>
    </sheetView>
  </sheetViews>
  <sheetFormatPr baseColWidth="10" defaultRowHeight="15" x14ac:dyDescent="0.25"/>
  <cols>
    <col min="2" max="2" width="37.140625" customWidth="1"/>
    <col min="3" max="3" width="25.42578125" customWidth="1"/>
    <col min="4" max="4" width="37.28515625" customWidth="1"/>
  </cols>
  <sheetData>
    <row r="1" spans="2:8" ht="15.75" thickBot="1" x14ac:dyDescent="0.3"/>
    <row r="2" spans="2:8" ht="23.25" x14ac:dyDescent="0.35">
      <c r="B2" s="3" t="s">
        <v>245</v>
      </c>
      <c r="C2" s="4"/>
      <c r="D2" s="5"/>
    </row>
    <row r="3" spans="2:8" x14ac:dyDescent="0.25">
      <c r="B3" s="71" t="s">
        <v>227</v>
      </c>
      <c r="C3" s="72"/>
      <c r="D3" s="73"/>
    </row>
    <row r="4" spans="2:8" x14ac:dyDescent="0.25">
      <c r="B4" s="74" t="s">
        <v>228</v>
      </c>
      <c r="C4" s="75"/>
      <c r="D4" s="76"/>
    </row>
    <row r="5" spans="2:8" ht="15.75" thickBot="1" x14ac:dyDescent="0.3">
      <c r="B5" s="77" t="s">
        <v>247</v>
      </c>
      <c r="C5" s="78"/>
      <c r="D5" s="79"/>
    </row>
    <row r="6" spans="2:8" x14ac:dyDescent="0.25">
      <c r="B6" s="117" t="s">
        <v>230</v>
      </c>
      <c r="C6" s="118"/>
      <c r="D6" s="119"/>
    </row>
    <row r="7" spans="2:8" x14ac:dyDescent="0.25">
      <c r="B7" s="99" t="s">
        <v>231</v>
      </c>
      <c r="C7" s="97">
        <f>'Asientos de Diario '!F37+'Asientos de Diario '!F59+'Asientos de Diario '!F79</f>
        <v>27000000</v>
      </c>
      <c r="D7" s="106"/>
      <c r="H7" t="s">
        <v>246</v>
      </c>
    </row>
    <row r="8" spans="2:8" x14ac:dyDescent="0.25">
      <c r="B8" s="99" t="s">
        <v>232</v>
      </c>
      <c r="C8" s="97">
        <v>0</v>
      </c>
      <c r="D8" s="106"/>
    </row>
    <row r="9" spans="2:8" x14ac:dyDescent="0.25">
      <c r="B9" s="99" t="s">
        <v>233</v>
      </c>
      <c r="C9" s="97">
        <v>0</v>
      </c>
      <c r="D9" s="106"/>
    </row>
    <row r="10" spans="2:8" x14ac:dyDescent="0.25">
      <c r="B10" s="101" t="s">
        <v>234</v>
      </c>
      <c r="C10" s="102"/>
      <c r="D10" s="110">
        <f>C7+C8+C9</f>
        <v>27000000</v>
      </c>
    </row>
    <row r="11" spans="2:8" x14ac:dyDescent="0.25">
      <c r="B11" s="99" t="s">
        <v>235</v>
      </c>
      <c r="C11" s="97">
        <v>0</v>
      </c>
      <c r="D11" s="106"/>
    </row>
    <row r="12" spans="2:8" x14ac:dyDescent="0.25">
      <c r="B12" s="101" t="s">
        <v>236</v>
      </c>
      <c r="C12" s="102"/>
      <c r="D12" s="103">
        <v>0</v>
      </c>
    </row>
    <row r="13" spans="2:8" x14ac:dyDescent="0.25">
      <c r="B13" s="101" t="s">
        <v>237</v>
      </c>
      <c r="C13" s="102"/>
      <c r="D13" s="103">
        <f>D10-D11</f>
        <v>27000000</v>
      </c>
    </row>
    <row r="14" spans="2:8" x14ac:dyDescent="0.25">
      <c r="B14" s="93"/>
      <c r="C14" s="97"/>
      <c r="D14" s="106"/>
    </row>
    <row r="15" spans="2:8" x14ac:dyDescent="0.25">
      <c r="B15" s="93" t="s">
        <v>238</v>
      </c>
      <c r="C15" s="105"/>
      <c r="D15" s="106"/>
    </row>
    <row r="16" spans="2:8" x14ac:dyDescent="0.25">
      <c r="B16" s="96" t="s">
        <v>171</v>
      </c>
      <c r="C16" s="120">
        <f>'Asientos de Diario '!E50</f>
        <v>10000000</v>
      </c>
      <c r="D16" s="106"/>
    </row>
    <row r="17" spans="2:4" x14ac:dyDescent="0.25">
      <c r="B17" s="96" t="s">
        <v>172</v>
      </c>
      <c r="C17" s="121">
        <f>'Asientos de Diario '!E54</f>
        <v>2667000</v>
      </c>
      <c r="D17" s="106"/>
    </row>
    <row r="18" spans="2:4" x14ac:dyDescent="0.25">
      <c r="B18" s="96" t="s">
        <v>173</v>
      </c>
      <c r="C18" s="121">
        <f>'Asientos de Diario '!E63</f>
        <v>120000</v>
      </c>
      <c r="D18" s="106"/>
    </row>
    <row r="19" spans="2:4" x14ac:dyDescent="0.25">
      <c r="B19" s="96" t="s">
        <v>174</v>
      </c>
      <c r="C19" s="121">
        <f>'Asientos de Diario '!E73</f>
        <v>45000</v>
      </c>
      <c r="D19" s="106"/>
    </row>
    <row r="20" spans="2:4" x14ac:dyDescent="0.25">
      <c r="B20" s="96" t="s">
        <v>175</v>
      </c>
      <c r="C20" s="121">
        <f>'Asientos de Diario '!E72</f>
        <v>45000</v>
      </c>
      <c r="D20" s="106"/>
    </row>
    <row r="21" spans="2:4" x14ac:dyDescent="0.25">
      <c r="B21" s="96" t="s">
        <v>176</v>
      </c>
      <c r="C21" s="121">
        <f>'Asientos de Diario '!E69</f>
        <v>150000</v>
      </c>
      <c r="D21" s="106"/>
    </row>
    <row r="22" spans="2:4" x14ac:dyDescent="0.25">
      <c r="B22" s="96" t="s">
        <v>177</v>
      </c>
      <c r="C22" s="121">
        <f>'Asientos de Diario '!E66</f>
        <v>140000</v>
      </c>
      <c r="D22" s="106"/>
    </row>
    <row r="23" spans="2:4" x14ac:dyDescent="0.25">
      <c r="B23" s="96" t="s">
        <v>178</v>
      </c>
      <c r="C23" s="121">
        <f>'Asientos de Diario '!E32+'Asientos de Diario '!E65+'Asientos de Diario '!E68+'Asientos de Diario '!E71</f>
        <v>81900</v>
      </c>
      <c r="D23" s="106"/>
    </row>
    <row r="24" spans="2:4" x14ac:dyDescent="0.25">
      <c r="B24" s="96"/>
      <c r="C24" s="100"/>
      <c r="D24" s="98"/>
    </row>
    <row r="25" spans="2:4" x14ac:dyDescent="0.25">
      <c r="B25" s="101" t="s">
        <v>239</v>
      </c>
      <c r="C25" s="102"/>
      <c r="D25" s="103">
        <f>C16+C17+C18+C19+C20+C21+C22+C23</f>
        <v>13248900</v>
      </c>
    </row>
    <row r="26" spans="2:4" x14ac:dyDescent="0.25">
      <c r="B26" s="93"/>
      <c r="C26" s="94"/>
      <c r="D26" s="106"/>
    </row>
    <row r="27" spans="2:4" x14ac:dyDescent="0.25">
      <c r="B27" s="101" t="s">
        <v>240</v>
      </c>
      <c r="C27" s="102"/>
      <c r="D27" s="103">
        <f>D13-D25</f>
        <v>13751100</v>
      </c>
    </row>
    <row r="28" spans="2:4" x14ac:dyDescent="0.25">
      <c r="B28" s="93"/>
      <c r="C28" s="94"/>
      <c r="D28" s="106"/>
    </row>
    <row r="29" spans="2:4" x14ac:dyDescent="0.25">
      <c r="B29" s="93" t="s">
        <v>241</v>
      </c>
      <c r="C29" s="94"/>
      <c r="D29" s="106"/>
    </row>
    <row r="30" spans="2:4" x14ac:dyDescent="0.25">
      <c r="B30" s="122" t="s">
        <v>242</v>
      </c>
      <c r="C30" s="94">
        <f>'Asientos de Diario '!F74</f>
        <v>58800</v>
      </c>
      <c r="D30" s="106"/>
    </row>
    <row r="31" spans="2:4" x14ac:dyDescent="0.25">
      <c r="B31" s="101" t="s">
        <v>243</v>
      </c>
      <c r="C31" s="102"/>
      <c r="D31" s="103">
        <v>58800</v>
      </c>
    </row>
    <row r="32" spans="2:4" x14ac:dyDescent="0.25">
      <c r="B32" s="93"/>
      <c r="C32" s="94"/>
      <c r="D32" s="106"/>
    </row>
    <row r="33" spans="2:4" x14ac:dyDescent="0.25">
      <c r="B33" s="123" t="s">
        <v>244</v>
      </c>
      <c r="C33" s="102"/>
      <c r="D33" s="103">
        <f>D27+D31</f>
        <v>13809900</v>
      </c>
    </row>
    <row r="34" spans="2:4" ht="15.75" thickBot="1" x14ac:dyDescent="0.3">
      <c r="B34" s="124"/>
      <c r="C34" s="125"/>
      <c r="D34" s="126"/>
    </row>
  </sheetData>
  <mergeCells count="4">
    <mergeCell ref="B2:D2"/>
    <mergeCell ref="B3:D3"/>
    <mergeCell ref="B4:D4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2EAC-DF2F-4BC6-BA42-E88948B7DE6E}">
  <dimension ref="B1:D47"/>
  <sheetViews>
    <sheetView zoomScale="72" workbookViewId="0">
      <selection activeCell="C20" sqref="C20"/>
    </sheetView>
  </sheetViews>
  <sheetFormatPr baseColWidth="10" defaultRowHeight="15" x14ac:dyDescent="0.25"/>
  <cols>
    <col min="2" max="2" width="38" customWidth="1"/>
    <col min="3" max="3" width="19.85546875" customWidth="1"/>
    <col min="4" max="4" width="26.7109375" customWidth="1"/>
  </cols>
  <sheetData>
    <row r="1" spans="2:4" ht="15.75" thickBot="1" x14ac:dyDescent="0.3"/>
    <row r="2" spans="2:4" x14ac:dyDescent="0.25">
      <c r="B2" s="114" t="s">
        <v>249</v>
      </c>
      <c r="C2" s="115"/>
      <c r="D2" s="116"/>
    </row>
    <row r="3" spans="2:4" x14ac:dyDescent="0.25">
      <c r="B3" s="81" t="s">
        <v>250</v>
      </c>
      <c r="C3" s="82"/>
      <c r="D3" s="83"/>
    </row>
    <row r="4" spans="2:4" x14ac:dyDescent="0.25">
      <c r="B4" s="84" t="s">
        <v>228</v>
      </c>
      <c r="C4" s="85"/>
      <c r="D4" s="86"/>
    </row>
    <row r="5" spans="2:4" ht="15.75" thickBot="1" x14ac:dyDescent="0.3">
      <c r="B5" s="87" t="s">
        <v>229</v>
      </c>
      <c r="C5" s="88"/>
      <c r="D5" s="89"/>
    </row>
    <row r="6" spans="2:4" x14ac:dyDescent="0.25">
      <c r="B6" s="90" t="s">
        <v>251</v>
      </c>
      <c r="C6" s="91"/>
      <c r="D6" s="92"/>
    </row>
    <row r="7" spans="2:4" x14ac:dyDescent="0.25">
      <c r="B7" s="93" t="s">
        <v>252</v>
      </c>
      <c r="C7" s="94"/>
      <c r="D7" s="95"/>
    </row>
    <row r="8" spans="2:4" x14ac:dyDescent="0.25">
      <c r="B8" s="96" t="s">
        <v>187</v>
      </c>
      <c r="C8" s="97">
        <f>'Asientos de Diario '!E18</f>
        <v>500000</v>
      </c>
      <c r="D8" s="95"/>
    </row>
    <row r="9" spans="2:4" x14ac:dyDescent="0.25">
      <c r="B9" s="96" t="s">
        <v>189</v>
      </c>
      <c r="C9" s="97">
        <f>('Asientos de Diario '!E12+'Asientos de Diario '!E26+'Asientos de Diario '!E36+'Asientos de Diario '!E58+'Asientos de Diario '!E78)-('Asientos de Diario '!F19+'Asientos de Diario '!F23+'Asientos de Diario '!F33+'Asientos de Diario '!F42+'Asientos de Diario '!F47+'Asientos de Diario '!F53+'Asientos de Diario '!F75)</f>
        <v>141887500</v>
      </c>
      <c r="D9" s="95"/>
    </row>
    <row r="10" spans="2:4" x14ac:dyDescent="0.25">
      <c r="B10" s="96" t="s">
        <v>191</v>
      </c>
      <c r="C10" s="97">
        <f>'Asientos de Diario '!E46</f>
        <v>7000000</v>
      </c>
      <c r="D10" s="95"/>
    </row>
    <row r="11" spans="2:4" x14ac:dyDescent="0.25">
      <c r="B11" s="96" t="s">
        <v>276</v>
      </c>
      <c r="C11" s="94">
        <f>'Asientos de Diario '!E30</f>
        <v>500000</v>
      </c>
      <c r="D11" s="95"/>
    </row>
    <row r="12" spans="2:4" x14ac:dyDescent="0.25">
      <c r="B12" s="96" t="s">
        <v>195</v>
      </c>
      <c r="C12" s="94">
        <f>'Asientos de Diario '!E31+'Asientos de Diario '!E64+'Asientos de Diario '!E67+'Asientos de Diario '!E70</f>
        <v>36400</v>
      </c>
      <c r="D12" s="98"/>
    </row>
    <row r="13" spans="2:4" x14ac:dyDescent="0.25">
      <c r="B13" s="99"/>
      <c r="C13" s="100"/>
      <c r="D13" s="98"/>
    </row>
    <row r="14" spans="2:4" x14ac:dyDescent="0.25">
      <c r="B14" s="101" t="s">
        <v>253</v>
      </c>
      <c r="C14" s="102"/>
      <c r="D14" s="103">
        <f>C8+C9+C10+C11+C12</f>
        <v>149923900</v>
      </c>
    </row>
    <row r="15" spans="2:4" x14ac:dyDescent="0.25">
      <c r="B15" s="104"/>
      <c r="C15" s="94"/>
      <c r="D15" s="98"/>
    </row>
    <row r="16" spans="2:4" x14ac:dyDescent="0.25">
      <c r="B16" s="93" t="s">
        <v>254</v>
      </c>
      <c r="C16" s="105"/>
      <c r="D16" s="106"/>
    </row>
    <row r="17" spans="2:4" x14ac:dyDescent="0.25">
      <c r="B17" s="96" t="s">
        <v>199</v>
      </c>
      <c r="C17" s="97">
        <f>'Asientos de Diario '!E13</f>
        <v>10000000</v>
      </c>
      <c r="D17" s="98"/>
    </row>
    <row r="18" spans="2:4" x14ac:dyDescent="0.25">
      <c r="B18" s="96" t="s">
        <v>281</v>
      </c>
      <c r="C18" s="97">
        <f>'Asientos de Diario '!E22</f>
        <v>30000000</v>
      </c>
      <c r="D18" s="98"/>
    </row>
    <row r="19" spans="2:4" x14ac:dyDescent="0.25">
      <c r="B19" s="96" t="s">
        <v>203</v>
      </c>
      <c r="C19" s="97">
        <f>'Asientos de Diario '!E41</f>
        <v>6000000</v>
      </c>
      <c r="D19" s="98"/>
    </row>
    <row r="20" spans="2:4" x14ac:dyDescent="0.25">
      <c r="B20" s="104" t="s">
        <v>255</v>
      </c>
      <c r="C20" s="94"/>
      <c r="D20" s="98">
        <f>C17+C18+C19</f>
        <v>46000000</v>
      </c>
    </row>
    <row r="21" spans="2:4" x14ac:dyDescent="0.25">
      <c r="B21" s="104" t="s">
        <v>256</v>
      </c>
      <c r="C21" s="94"/>
      <c r="D21" s="98"/>
    </row>
    <row r="22" spans="2:4" x14ac:dyDescent="0.25">
      <c r="B22" s="104" t="s">
        <v>257</v>
      </c>
      <c r="C22" s="94">
        <v>0</v>
      </c>
      <c r="D22" s="98"/>
    </row>
    <row r="23" spans="2:4" x14ac:dyDescent="0.25">
      <c r="B23" s="104" t="s">
        <v>258</v>
      </c>
      <c r="C23" s="94">
        <v>0</v>
      </c>
      <c r="D23" s="98"/>
    </row>
    <row r="24" spans="2:4" x14ac:dyDescent="0.25">
      <c r="B24" s="107" t="s">
        <v>259</v>
      </c>
      <c r="C24" s="94"/>
      <c r="D24" s="98">
        <f>D22-D23</f>
        <v>0</v>
      </c>
    </row>
    <row r="25" spans="2:4" x14ac:dyDescent="0.25">
      <c r="B25" s="101" t="s">
        <v>260</v>
      </c>
      <c r="C25" s="102"/>
      <c r="D25" s="103">
        <f>D20-D24</f>
        <v>46000000</v>
      </c>
    </row>
    <row r="26" spans="2:4" x14ac:dyDescent="0.25">
      <c r="B26" s="101" t="s">
        <v>261</v>
      </c>
      <c r="C26" s="102"/>
      <c r="D26" s="103">
        <f>D14+D25</f>
        <v>195923900</v>
      </c>
    </row>
    <row r="27" spans="2:4" x14ac:dyDescent="0.25">
      <c r="B27" s="107"/>
      <c r="C27" s="94"/>
      <c r="D27" s="98"/>
    </row>
    <row r="28" spans="2:4" x14ac:dyDescent="0.25">
      <c r="B28" s="107" t="s">
        <v>262</v>
      </c>
      <c r="C28" s="108"/>
      <c r="D28" s="98"/>
    </row>
    <row r="29" spans="2:4" x14ac:dyDescent="0.25">
      <c r="B29" s="93" t="s">
        <v>263</v>
      </c>
      <c r="C29" s="94"/>
      <c r="D29" s="98"/>
    </row>
    <row r="30" spans="2:4" x14ac:dyDescent="0.25">
      <c r="B30" s="96" t="s">
        <v>209</v>
      </c>
      <c r="C30" s="97">
        <f>'Asientos de Diario '!F43</f>
        <v>1800000</v>
      </c>
      <c r="D30" s="98"/>
    </row>
    <row r="31" spans="2:4" x14ac:dyDescent="0.25">
      <c r="B31" s="96" t="s">
        <v>211</v>
      </c>
      <c r="C31" s="97">
        <f>'Asientos de Diario '!F51+'Asientos de Diario '!F52</f>
        <v>1567000</v>
      </c>
      <c r="D31" s="98"/>
    </row>
    <row r="32" spans="2:4" x14ac:dyDescent="0.25">
      <c r="B32" s="96" t="s">
        <v>213</v>
      </c>
      <c r="C32" s="97">
        <f>'Asientos de Diario '!F55+'Asientos de Diario '!F38+'Asientos de Diario '!F60+'Asientos de Diario '!F80</f>
        <v>3747000</v>
      </c>
      <c r="D32" s="98"/>
    </row>
    <row r="33" spans="2:4" x14ac:dyDescent="0.25">
      <c r="B33" s="104"/>
      <c r="C33" s="97"/>
      <c r="D33" s="98"/>
    </row>
    <row r="34" spans="2:4" x14ac:dyDescent="0.25">
      <c r="B34" s="101" t="s">
        <v>264</v>
      </c>
      <c r="C34" s="102"/>
      <c r="D34" s="103">
        <f>C30+C31+C32</f>
        <v>7114000</v>
      </c>
    </row>
    <row r="35" spans="2:4" x14ac:dyDescent="0.25">
      <c r="B35" s="104"/>
      <c r="C35" s="94"/>
      <c r="D35" s="98"/>
    </row>
    <row r="36" spans="2:4" x14ac:dyDescent="0.25">
      <c r="B36" s="93" t="s">
        <v>265</v>
      </c>
      <c r="C36" s="94"/>
      <c r="D36" s="98"/>
    </row>
    <row r="37" spans="2:4" x14ac:dyDescent="0.25">
      <c r="B37" s="104" t="s">
        <v>266</v>
      </c>
      <c r="C37" s="94">
        <f>'Asientos de Diario '!F27</f>
        <v>15000000</v>
      </c>
      <c r="D37" s="98"/>
    </row>
    <row r="38" spans="2:4" x14ac:dyDescent="0.25">
      <c r="B38" s="101" t="s">
        <v>267</v>
      </c>
      <c r="C38" s="102"/>
      <c r="D38" s="103">
        <f>C37</f>
        <v>15000000</v>
      </c>
    </row>
    <row r="39" spans="2:4" x14ac:dyDescent="0.25">
      <c r="B39" s="109" t="s">
        <v>268</v>
      </c>
      <c r="C39" s="102"/>
      <c r="D39" s="103">
        <f>D34+D38</f>
        <v>22114000</v>
      </c>
    </row>
    <row r="40" spans="2:4" x14ac:dyDescent="0.25">
      <c r="B40" s="104"/>
      <c r="C40" s="94"/>
      <c r="D40" s="98"/>
    </row>
    <row r="41" spans="2:4" x14ac:dyDescent="0.25">
      <c r="B41" s="107" t="s">
        <v>269</v>
      </c>
      <c r="C41" s="94"/>
      <c r="D41" s="98"/>
    </row>
    <row r="42" spans="2:4" x14ac:dyDescent="0.25">
      <c r="B42" s="104" t="s">
        <v>270</v>
      </c>
      <c r="C42" s="94">
        <f>'Asientos de Diario '!F14</f>
        <v>85000000</v>
      </c>
      <c r="D42" s="98"/>
    </row>
    <row r="43" spans="2:4" x14ac:dyDescent="0.25">
      <c r="B43" s="104" t="s">
        <v>271</v>
      </c>
      <c r="C43" s="94">
        <f>'Asientos de Diario '!F15</f>
        <v>75000000</v>
      </c>
      <c r="D43" s="98"/>
    </row>
    <row r="44" spans="2:4" x14ac:dyDescent="0.25">
      <c r="B44" s="104" t="s">
        <v>272</v>
      </c>
      <c r="C44" s="94"/>
      <c r="D44" s="98">
        <f>C42+C43</f>
        <v>160000000</v>
      </c>
    </row>
    <row r="45" spans="2:4" x14ac:dyDescent="0.25">
      <c r="B45" s="109" t="s">
        <v>273</v>
      </c>
      <c r="C45" s="102"/>
      <c r="D45" s="110">
        <f>'Estado de Resultados NIC 1'!D33</f>
        <v>13809900</v>
      </c>
    </row>
    <row r="46" spans="2:4" x14ac:dyDescent="0.25">
      <c r="B46" s="109" t="s">
        <v>274</v>
      </c>
      <c r="C46" s="102"/>
      <c r="D46" s="103">
        <f>D44+D45</f>
        <v>173809900</v>
      </c>
    </row>
    <row r="47" spans="2:4" ht="15.75" thickBot="1" x14ac:dyDescent="0.3">
      <c r="B47" s="111" t="s">
        <v>275</v>
      </c>
      <c r="C47" s="112"/>
      <c r="D47" s="113">
        <f>D39+D46</f>
        <v>195923900</v>
      </c>
    </row>
  </sheetData>
  <mergeCells count="4">
    <mergeCell ref="B2:D2"/>
    <mergeCell ref="B3:D3"/>
    <mergeCell ref="B4:D4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788A-74FF-4E08-8634-2FF3B43865EA}">
  <dimension ref="B1:D36"/>
  <sheetViews>
    <sheetView zoomScale="134" workbookViewId="0">
      <selection activeCell="J34" sqref="J34"/>
    </sheetView>
  </sheetViews>
  <sheetFormatPr baseColWidth="10" defaultRowHeight="15" x14ac:dyDescent="0.25"/>
  <cols>
    <col min="2" max="2" width="45.7109375" customWidth="1"/>
    <col min="3" max="3" width="35.85546875" customWidth="1"/>
    <col min="4" max="4" width="34.42578125" customWidth="1"/>
  </cols>
  <sheetData>
    <row r="1" spans="2:4" ht="15.75" thickBot="1" x14ac:dyDescent="0.3"/>
    <row r="2" spans="2:4" ht="18.75" x14ac:dyDescent="0.3">
      <c r="B2" s="127" t="s">
        <v>277</v>
      </c>
      <c r="C2" s="128"/>
      <c r="D2" s="129"/>
    </row>
    <row r="3" spans="2:4" ht="18.75" x14ac:dyDescent="0.3">
      <c r="B3" s="130" t="s">
        <v>278</v>
      </c>
      <c r="C3" s="131"/>
      <c r="D3" s="132"/>
    </row>
    <row r="4" spans="2:4" ht="18.75" x14ac:dyDescent="0.3">
      <c r="B4" s="130" t="s">
        <v>228</v>
      </c>
      <c r="C4" s="131"/>
      <c r="D4" s="132"/>
    </row>
    <row r="5" spans="2:4" ht="19.5" thickBot="1" x14ac:dyDescent="0.35">
      <c r="B5" s="133" t="s">
        <v>229</v>
      </c>
      <c r="C5" s="134"/>
      <c r="D5" s="135"/>
    </row>
    <row r="6" spans="2:4" ht="15.75" x14ac:dyDescent="0.25">
      <c r="B6" s="80" t="s">
        <v>99</v>
      </c>
      <c r="C6" s="284" t="s">
        <v>279</v>
      </c>
      <c r="D6" s="280" t="s">
        <v>280</v>
      </c>
    </row>
    <row r="7" spans="2:4" x14ac:dyDescent="0.25">
      <c r="B7" s="28" t="s">
        <v>103</v>
      </c>
      <c r="C7" s="285">
        <f>'Asientos de Diario '!E18</f>
        <v>500000</v>
      </c>
      <c r="D7" s="281">
        <v>0</v>
      </c>
    </row>
    <row r="8" spans="2:4" x14ac:dyDescent="0.25">
      <c r="B8" s="28" t="s">
        <v>105</v>
      </c>
      <c r="C8" s="285">
        <f>('Asientos de Diario '!E12+'Asientos de Diario '!E26+'Asientos de Diario '!E36+'Asientos de Diario '!E58+'Asientos de Diario '!E78)-('Asientos de Diario '!F19+'Asientos de Diario '!F23+'Asientos de Diario '!F33+'Asientos de Diario '!F42+'Asientos de Diario '!F47+'Asientos de Diario '!F53+'Asientos de Diario '!F75)</f>
        <v>141887500</v>
      </c>
      <c r="D8" s="281">
        <v>0</v>
      </c>
    </row>
    <row r="9" spans="2:4" x14ac:dyDescent="0.25">
      <c r="B9" s="28" t="s">
        <v>107</v>
      </c>
      <c r="C9" s="285">
        <f>'Asientos de Diario '!E46</f>
        <v>7000000</v>
      </c>
      <c r="D9" s="281">
        <v>0</v>
      </c>
    </row>
    <row r="10" spans="2:4" x14ac:dyDescent="0.25">
      <c r="B10" s="28" t="s">
        <v>109</v>
      </c>
      <c r="C10" s="285">
        <f>'Asientos de Diario '!E30</f>
        <v>500000</v>
      </c>
      <c r="D10" s="281">
        <v>0</v>
      </c>
    </row>
    <row r="11" spans="2:4" x14ac:dyDescent="0.25">
      <c r="B11" s="28" t="s">
        <v>111</v>
      </c>
      <c r="C11" s="285">
        <f>'Asientos de Diario '!E31+'Asientos de Diario '!E64+'Asientos de Diario '!E67+'Asientos de Diario '!E70</f>
        <v>36400</v>
      </c>
      <c r="D11" s="281">
        <v>0</v>
      </c>
    </row>
    <row r="12" spans="2:4" x14ac:dyDescent="0.25">
      <c r="B12" s="28" t="s">
        <v>113</v>
      </c>
      <c r="C12" s="285">
        <f>'Asientos de Diario '!E13</f>
        <v>10000000</v>
      </c>
      <c r="D12" s="281">
        <v>0</v>
      </c>
    </row>
    <row r="13" spans="2:4" x14ac:dyDescent="0.25">
      <c r="B13" s="28" t="s">
        <v>115</v>
      </c>
      <c r="C13" s="285">
        <f>'Asientos de Diario '!E22</f>
        <v>30000000</v>
      </c>
      <c r="D13" s="281">
        <v>0</v>
      </c>
    </row>
    <row r="14" spans="2:4" x14ac:dyDescent="0.25">
      <c r="B14" s="28" t="s">
        <v>117</v>
      </c>
      <c r="C14" s="285">
        <f>'Asientos de Diario '!E41</f>
        <v>6000000</v>
      </c>
      <c r="D14" s="281">
        <v>0</v>
      </c>
    </row>
    <row r="15" spans="2:4" x14ac:dyDescent="0.25">
      <c r="B15" s="28" t="s">
        <v>119</v>
      </c>
      <c r="C15" s="285">
        <v>0</v>
      </c>
      <c r="D15" s="281">
        <f>'Asientos de Diario '!F43</f>
        <v>1800000</v>
      </c>
    </row>
    <row r="16" spans="2:4" x14ac:dyDescent="0.25">
      <c r="B16" s="28" t="s">
        <v>121</v>
      </c>
      <c r="C16" s="285">
        <v>0</v>
      </c>
      <c r="D16" s="281">
        <f>'Asientos de Diario '!F51</f>
        <v>1067000</v>
      </c>
    </row>
    <row r="17" spans="2:4" x14ac:dyDescent="0.25">
      <c r="B17" s="28" t="s">
        <v>123</v>
      </c>
      <c r="C17" s="285">
        <v>0</v>
      </c>
      <c r="D17" s="281">
        <f>'Asientos de Diario '!F52</f>
        <v>500000</v>
      </c>
    </row>
    <row r="18" spans="2:4" x14ac:dyDescent="0.25">
      <c r="B18" s="28" t="s">
        <v>125</v>
      </c>
      <c r="C18" s="285">
        <v>0</v>
      </c>
      <c r="D18" s="281">
        <f>'Asientos de Diario '!E54</f>
        <v>2667000</v>
      </c>
    </row>
    <row r="19" spans="2:4" x14ac:dyDescent="0.25">
      <c r="B19" s="28" t="s">
        <v>127</v>
      </c>
      <c r="C19" s="285">
        <v>0</v>
      </c>
      <c r="D19" s="281">
        <f>'Asientos de Diario '!F38+'Asientos de Diario '!F60+'Asientos de Diario '!F80</f>
        <v>1080000</v>
      </c>
    </row>
    <row r="20" spans="2:4" x14ac:dyDescent="0.25">
      <c r="B20" s="28" t="s">
        <v>129</v>
      </c>
      <c r="C20" s="285">
        <v>0</v>
      </c>
      <c r="D20" s="281">
        <f>'Asientos de Diario '!F27</f>
        <v>15000000</v>
      </c>
    </row>
    <row r="21" spans="2:4" x14ac:dyDescent="0.25">
      <c r="B21" s="28" t="s">
        <v>131</v>
      </c>
      <c r="C21" s="285">
        <v>0</v>
      </c>
      <c r="D21" s="281">
        <f>'Asientos de Diario '!F14</f>
        <v>85000000</v>
      </c>
    </row>
    <row r="22" spans="2:4" x14ac:dyDescent="0.25">
      <c r="B22" s="28" t="s">
        <v>133</v>
      </c>
      <c r="C22" s="285">
        <v>0</v>
      </c>
      <c r="D22" s="281">
        <f>'Asientos de Diario '!F15</f>
        <v>75000000</v>
      </c>
    </row>
    <row r="23" spans="2:4" x14ac:dyDescent="0.25">
      <c r="B23" s="28" t="s">
        <v>135</v>
      </c>
      <c r="C23" s="285">
        <v>0</v>
      </c>
      <c r="D23" s="281">
        <f>'Asientos de Diario '!F37+'Asientos de Diario '!F59+'Asientos de Diario '!F79</f>
        <v>27000000</v>
      </c>
    </row>
    <row r="24" spans="2:4" x14ac:dyDescent="0.25">
      <c r="B24" s="28" t="s">
        <v>137</v>
      </c>
      <c r="C24" s="285">
        <v>0</v>
      </c>
      <c r="D24" s="281">
        <f>'Asientos de Diario '!F74</f>
        <v>58800</v>
      </c>
    </row>
    <row r="25" spans="2:4" x14ac:dyDescent="0.25">
      <c r="B25" s="28" t="s">
        <v>139</v>
      </c>
      <c r="C25" s="285">
        <f>'Asientos de Diario '!E50</f>
        <v>10000000</v>
      </c>
      <c r="D25" s="281">
        <v>0</v>
      </c>
    </row>
    <row r="26" spans="2:4" x14ac:dyDescent="0.25">
      <c r="B26" s="28" t="s">
        <v>141</v>
      </c>
      <c r="C26" s="285">
        <f>'Asientos de Diario '!E54</f>
        <v>2667000</v>
      </c>
      <c r="D26" s="281">
        <v>0</v>
      </c>
    </row>
    <row r="27" spans="2:4" x14ac:dyDescent="0.25">
      <c r="B27" s="28" t="s">
        <v>143</v>
      </c>
      <c r="C27" s="285">
        <f>'Asientos de Diario '!E63</f>
        <v>120000</v>
      </c>
      <c r="D27" s="281">
        <v>0</v>
      </c>
    </row>
    <row r="28" spans="2:4" x14ac:dyDescent="0.25">
      <c r="B28" s="28" t="s">
        <v>145</v>
      </c>
      <c r="C28" s="285">
        <f>'Asientos de Diario '!E73</f>
        <v>45000</v>
      </c>
      <c r="D28" s="281">
        <v>0</v>
      </c>
    </row>
    <row r="29" spans="2:4" x14ac:dyDescent="0.25">
      <c r="B29" s="28" t="s">
        <v>147</v>
      </c>
      <c r="C29" s="285">
        <f>'Asientos de Diario '!E72</f>
        <v>45000</v>
      </c>
      <c r="D29" s="281">
        <v>0</v>
      </c>
    </row>
    <row r="30" spans="2:4" x14ac:dyDescent="0.25">
      <c r="B30" s="28" t="s">
        <v>149</v>
      </c>
      <c r="C30" s="285">
        <f>'Asientos de Diario '!E69</f>
        <v>150000</v>
      </c>
      <c r="D30" s="281">
        <v>0</v>
      </c>
    </row>
    <row r="31" spans="2:4" x14ac:dyDescent="0.25">
      <c r="B31" s="28" t="s">
        <v>151</v>
      </c>
      <c r="C31" s="285">
        <f>'Asientos de Diario '!E66</f>
        <v>140000</v>
      </c>
      <c r="D31" s="281">
        <v>0</v>
      </c>
    </row>
    <row r="32" spans="2:4" x14ac:dyDescent="0.25">
      <c r="B32" s="28" t="s">
        <v>153</v>
      </c>
      <c r="C32" s="285">
        <f>'Asientos de Diario '!E32+'Asientos de Diario '!E65+'Asientos de Diario '!E68+'Asientos de Diario '!E71</f>
        <v>81900</v>
      </c>
      <c r="D32" s="281">
        <v>0</v>
      </c>
    </row>
    <row r="33" spans="2:4" x14ac:dyDescent="0.25">
      <c r="B33" s="28"/>
      <c r="C33" s="285"/>
      <c r="D33" s="281">
        <v>0</v>
      </c>
    </row>
    <row r="34" spans="2:4" x14ac:dyDescent="0.25">
      <c r="B34" s="21"/>
      <c r="C34" s="286"/>
      <c r="D34" s="282"/>
    </row>
    <row r="35" spans="2:4" ht="15.75" thickBot="1" x14ac:dyDescent="0.3">
      <c r="B35" s="220"/>
      <c r="C35" s="287"/>
      <c r="D35" s="283"/>
    </row>
    <row r="36" spans="2:4" ht="15.75" thickBot="1" x14ac:dyDescent="0.3">
      <c r="B36" s="33"/>
      <c r="C36" s="289">
        <f>SUM(C7:C35)</f>
        <v>209172800</v>
      </c>
      <c r="D36" s="288">
        <f>SUM(D7:D35)</f>
        <v>209172800</v>
      </c>
    </row>
  </sheetData>
  <mergeCells count="4"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F730-73F5-46D5-B959-6EB878999E99}">
  <dimension ref="A1:I73"/>
  <sheetViews>
    <sheetView tabSelected="1" zoomScale="56" workbookViewId="0">
      <selection activeCell="B36" sqref="B36:F36"/>
    </sheetView>
  </sheetViews>
  <sheetFormatPr baseColWidth="10" defaultRowHeight="15" x14ac:dyDescent="0.25"/>
  <cols>
    <col min="1" max="1" width="52" customWidth="1"/>
    <col min="2" max="2" width="39" customWidth="1"/>
    <col min="3" max="3" width="22.140625" customWidth="1"/>
    <col min="4" max="4" width="26" customWidth="1"/>
    <col min="5" max="5" width="33.85546875" customWidth="1"/>
    <col min="6" max="6" width="39.5703125" customWidth="1"/>
    <col min="7" max="7" width="39.42578125" customWidth="1"/>
    <col min="8" max="8" width="24.5703125" customWidth="1"/>
    <col min="9" max="9" width="19.42578125" customWidth="1"/>
    <col min="10" max="10" width="18.28515625" bestFit="1" customWidth="1"/>
    <col min="11" max="11" width="21.5703125" bestFit="1" customWidth="1"/>
  </cols>
  <sheetData>
    <row r="1" spans="2:8" ht="15.75" thickBot="1" x14ac:dyDescent="0.3"/>
    <row r="2" spans="2:8" ht="16.5" thickBot="1" x14ac:dyDescent="0.3">
      <c r="B2" s="137" t="s">
        <v>282</v>
      </c>
      <c r="C2" s="138"/>
      <c r="D2" s="138"/>
      <c r="E2" s="138"/>
      <c r="F2" s="138"/>
      <c r="G2" s="138"/>
      <c r="H2" s="139"/>
    </row>
    <row r="3" spans="2:8" x14ac:dyDescent="0.25">
      <c r="B3" s="140" t="s">
        <v>283</v>
      </c>
      <c r="C3" s="141"/>
      <c r="D3" s="141"/>
      <c r="E3" s="141"/>
      <c r="F3" s="141"/>
      <c r="G3" s="141"/>
      <c r="H3" s="142"/>
    </row>
    <row r="4" spans="2:8" x14ac:dyDescent="0.25">
      <c r="B4" s="154" t="s">
        <v>285</v>
      </c>
      <c r="C4" s="143">
        <v>150</v>
      </c>
      <c r="D4" s="144">
        <v>500000</v>
      </c>
      <c r="E4" s="145">
        <f>C4*D4</f>
        <v>75000000</v>
      </c>
      <c r="F4" s="153">
        <v>10000000</v>
      </c>
      <c r="G4" s="155" t="s">
        <v>287</v>
      </c>
      <c r="H4" s="146">
        <f>E4+F4</f>
        <v>85000000</v>
      </c>
    </row>
    <row r="5" spans="2:8" x14ac:dyDescent="0.25">
      <c r="B5" s="154" t="s">
        <v>286</v>
      </c>
      <c r="C5" s="143">
        <v>150</v>
      </c>
      <c r="D5" s="144">
        <v>500000</v>
      </c>
      <c r="E5" s="145">
        <f>C5*D5</f>
        <v>75000000</v>
      </c>
      <c r="F5" s="143"/>
      <c r="G5" s="143"/>
      <c r="H5" s="147"/>
    </row>
    <row r="6" spans="2:8" ht="16.5" thickBot="1" x14ac:dyDescent="0.3">
      <c r="B6" s="148"/>
      <c r="C6" s="149"/>
      <c r="D6" s="150" t="s">
        <v>284</v>
      </c>
      <c r="E6" s="151">
        <f>E4+E5</f>
        <v>150000000</v>
      </c>
      <c r="F6" s="149"/>
      <c r="G6" s="149"/>
      <c r="H6" s="152"/>
    </row>
    <row r="8" spans="2:8" ht="15.75" thickBot="1" x14ac:dyDescent="0.3"/>
    <row r="9" spans="2:8" ht="15.75" thickBot="1" x14ac:dyDescent="0.3">
      <c r="B9" s="156" t="s">
        <v>290</v>
      </c>
      <c r="C9" s="157"/>
      <c r="D9" s="136"/>
      <c r="E9" s="170" t="s">
        <v>291</v>
      </c>
      <c r="F9" s="171"/>
      <c r="G9" s="171"/>
      <c r="H9" s="172"/>
    </row>
    <row r="10" spans="2:8" x14ac:dyDescent="0.25">
      <c r="B10" s="176">
        <v>30000000</v>
      </c>
      <c r="C10" s="158"/>
      <c r="E10" s="160" t="s">
        <v>293</v>
      </c>
      <c r="F10" s="163" t="s">
        <v>292</v>
      </c>
      <c r="G10" s="164"/>
      <c r="H10" s="159"/>
    </row>
    <row r="11" spans="2:8" x14ac:dyDescent="0.25">
      <c r="B11" s="174" t="s">
        <v>288</v>
      </c>
      <c r="C11" s="158"/>
      <c r="E11" s="173" t="s">
        <v>294</v>
      </c>
      <c r="F11" s="177">
        <v>500000</v>
      </c>
      <c r="G11" s="165">
        <v>0.09</v>
      </c>
      <c r="H11" s="178">
        <f>F11*G11</f>
        <v>45000</v>
      </c>
    </row>
    <row r="12" spans="2:8" ht="15.75" thickBot="1" x14ac:dyDescent="0.3">
      <c r="B12" s="175" t="s">
        <v>289</v>
      </c>
      <c r="C12" s="179">
        <v>30000000</v>
      </c>
      <c r="E12" s="173" t="s">
        <v>295</v>
      </c>
      <c r="F12" s="177">
        <v>500000</v>
      </c>
      <c r="G12" s="165">
        <v>0.04</v>
      </c>
      <c r="H12" s="178">
        <f>F12*G12</f>
        <v>20000</v>
      </c>
    </row>
    <row r="13" spans="2:8" x14ac:dyDescent="0.25">
      <c r="E13" s="161"/>
      <c r="F13" s="166"/>
      <c r="G13" s="169" t="s">
        <v>296</v>
      </c>
      <c r="H13" s="180">
        <f>H11+H12</f>
        <v>65000</v>
      </c>
    </row>
    <row r="14" spans="2:8" ht="15.75" thickBot="1" x14ac:dyDescent="0.3">
      <c r="E14" s="162"/>
      <c r="F14" s="167"/>
      <c r="G14" s="168" t="s">
        <v>284</v>
      </c>
      <c r="H14" s="181">
        <f>H13+F11</f>
        <v>565000</v>
      </c>
    </row>
    <row r="16" spans="2:8" ht="15.75" thickBot="1" x14ac:dyDescent="0.3"/>
    <row r="17" spans="1:9" ht="15.75" thickBot="1" x14ac:dyDescent="0.3">
      <c r="B17" s="183" t="s">
        <v>231</v>
      </c>
      <c r="C17" s="185"/>
      <c r="D17" s="184"/>
    </row>
    <row r="18" spans="1:9" ht="15.75" thickBot="1" x14ac:dyDescent="0.3">
      <c r="B18" s="209" t="s">
        <v>316</v>
      </c>
      <c r="C18" s="213" t="s">
        <v>317</v>
      </c>
      <c r="D18" s="65"/>
      <c r="F18" s="183" t="s">
        <v>314</v>
      </c>
      <c r="G18" s="185"/>
      <c r="H18" s="185"/>
      <c r="I18" s="184"/>
    </row>
    <row r="19" spans="1:9" x14ac:dyDescent="0.25">
      <c r="B19" s="214" t="s">
        <v>231</v>
      </c>
      <c r="C19" s="215"/>
      <c r="D19" s="207">
        <v>8000000</v>
      </c>
      <c r="F19" s="216" t="s">
        <v>313</v>
      </c>
      <c r="G19" s="186"/>
      <c r="H19" s="202">
        <v>6000000</v>
      </c>
      <c r="I19" s="1"/>
    </row>
    <row r="20" spans="1:9" x14ac:dyDescent="0.25">
      <c r="B20" s="58" t="s">
        <v>298</v>
      </c>
      <c r="C20" s="208">
        <v>0.04</v>
      </c>
      <c r="D20" s="207">
        <f>D19*C20</f>
        <v>320000</v>
      </c>
      <c r="F20" s="58" t="s">
        <v>327</v>
      </c>
      <c r="G20" s="187">
        <v>0.13</v>
      </c>
      <c r="H20" s="195" t="s">
        <v>315</v>
      </c>
      <c r="I20" s="203">
        <f>H19*G20</f>
        <v>780000</v>
      </c>
    </row>
    <row r="21" spans="1:9" ht="15.75" thickBot="1" x14ac:dyDescent="0.3">
      <c r="B21" s="210" t="s">
        <v>299</v>
      </c>
      <c r="C21" s="211"/>
      <c r="D21" s="212">
        <f>D19+D20</f>
        <v>8320000</v>
      </c>
      <c r="F21" s="217" t="s">
        <v>299</v>
      </c>
      <c r="G21" s="204"/>
      <c r="H21" s="204">
        <v>6000000</v>
      </c>
      <c r="I21" s="2"/>
    </row>
    <row r="22" spans="1:9" x14ac:dyDescent="0.25">
      <c r="B22" s="62"/>
      <c r="C22" s="62"/>
      <c r="D22" s="62"/>
      <c r="F22" s="58" t="s">
        <v>328</v>
      </c>
      <c r="G22" s="188">
        <v>0.7</v>
      </c>
      <c r="H22" s="196">
        <f>H21*G22</f>
        <v>4200000</v>
      </c>
      <c r="I22" s="2"/>
    </row>
    <row r="23" spans="1:9" ht="15.75" thickBot="1" x14ac:dyDescent="0.3">
      <c r="B23" s="62"/>
      <c r="C23" s="62"/>
      <c r="D23" s="62"/>
      <c r="F23" s="218" t="s">
        <v>300</v>
      </c>
      <c r="G23" s="205"/>
      <c r="H23" s="206">
        <f>H21-H22</f>
        <v>1800000</v>
      </c>
      <c r="I23" s="43"/>
    </row>
    <row r="24" spans="1:9" ht="15.75" thickBot="1" x14ac:dyDescent="0.3">
      <c r="B24" s="62"/>
      <c r="C24" s="62"/>
      <c r="D24" s="62"/>
      <c r="E24" s="62"/>
      <c r="F24" s="62"/>
      <c r="G24" s="62"/>
    </row>
    <row r="25" spans="1:9" ht="15.75" thickBot="1" x14ac:dyDescent="0.3">
      <c r="B25" s="62"/>
      <c r="C25" s="190"/>
      <c r="D25" s="62"/>
      <c r="E25" s="62"/>
      <c r="F25" s="183" t="s">
        <v>297</v>
      </c>
      <c r="G25" s="184"/>
    </row>
    <row r="26" spans="1:9" ht="15.75" thickBot="1" x14ac:dyDescent="0.3">
      <c r="A26" s="183" t="s">
        <v>301</v>
      </c>
      <c r="B26" s="185"/>
      <c r="C26" s="185"/>
      <c r="D26" s="184"/>
      <c r="F26" s="227" t="s">
        <v>316</v>
      </c>
      <c r="G26" s="228" t="s">
        <v>319</v>
      </c>
    </row>
    <row r="27" spans="1:9" x14ac:dyDescent="0.25">
      <c r="A27" s="222" t="s">
        <v>63</v>
      </c>
      <c r="B27" s="186">
        <v>10000000</v>
      </c>
      <c r="C27" s="230">
        <f>B27-C28-C29</f>
        <v>8433000</v>
      </c>
      <c r="D27" s="219" t="s">
        <v>318</v>
      </c>
      <c r="E27" s="59"/>
      <c r="F27" s="226" t="s">
        <v>48</v>
      </c>
      <c r="G27" s="231">
        <v>10000000</v>
      </c>
    </row>
    <row r="28" spans="1:9" x14ac:dyDescent="0.25">
      <c r="A28" s="223" t="s">
        <v>68</v>
      </c>
      <c r="B28" s="197">
        <v>0.05</v>
      </c>
      <c r="C28" s="194">
        <f>B27*B28</f>
        <v>500000</v>
      </c>
      <c r="D28" s="60"/>
      <c r="F28" s="58" t="s">
        <v>298</v>
      </c>
      <c r="G28" s="232">
        <f>G27*4%</f>
        <v>400000</v>
      </c>
    </row>
    <row r="29" spans="1:9" ht="15.75" thickBot="1" x14ac:dyDescent="0.3">
      <c r="A29" s="223" t="s">
        <v>66</v>
      </c>
      <c r="B29" s="198">
        <v>0.1067</v>
      </c>
      <c r="C29" s="194">
        <f>B27*B29</f>
        <v>1067000</v>
      </c>
      <c r="D29" s="60"/>
      <c r="F29" s="229" t="s">
        <v>299</v>
      </c>
      <c r="G29" s="233">
        <v>10400000</v>
      </c>
    </row>
    <row r="30" spans="1:9" ht="15.75" thickBot="1" x14ac:dyDescent="0.3">
      <c r="A30" s="224" t="s">
        <v>70</v>
      </c>
      <c r="B30" s="221">
        <v>0.26669999999999999</v>
      </c>
      <c r="C30" s="189">
        <f>B27*B30</f>
        <v>2667000</v>
      </c>
      <c r="D30" s="193"/>
    </row>
    <row r="31" spans="1:9" x14ac:dyDescent="0.25">
      <c r="B31" s="199"/>
      <c r="C31" s="200"/>
      <c r="D31" s="62"/>
    </row>
    <row r="32" spans="1:9" x14ac:dyDescent="0.25">
      <c r="E32" s="62"/>
      <c r="F32" s="62"/>
      <c r="G32" s="62"/>
    </row>
    <row r="33" spans="2:7" x14ac:dyDescent="0.25">
      <c r="B33" s="62"/>
      <c r="C33" s="190"/>
      <c r="D33" s="62"/>
      <c r="E33" s="62"/>
      <c r="F33" s="62"/>
      <c r="G33" s="62"/>
    </row>
    <row r="34" spans="2:7" x14ac:dyDescent="0.25">
      <c r="G34" s="201"/>
    </row>
    <row r="35" spans="2:7" s="182" customFormat="1" ht="15.75" thickBot="1" x14ac:dyDescent="0.3">
      <c r="G35" s="201"/>
    </row>
    <row r="36" spans="2:7" ht="15.75" thickBot="1" x14ac:dyDescent="0.3">
      <c r="B36" s="183" t="s">
        <v>302</v>
      </c>
      <c r="C36" s="185"/>
      <c r="D36" s="185"/>
      <c r="E36" s="185"/>
      <c r="F36" s="184"/>
      <c r="G36" s="62"/>
    </row>
    <row r="37" spans="2:7" s="182" customFormat="1" x14ac:dyDescent="0.25">
      <c r="B37" s="227" t="s">
        <v>320</v>
      </c>
      <c r="C37" s="252">
        <v>120000</v>
      </c>
      <c r="D37" s="251"/>
      <c r="E37" s="252">
        <v>120000</v>
      </c>
      <c r="F37" s="253"/>
      <c r="G37" s="62"/>
    </row>
    <row r="38" spans="2:7" x14ac:dyDescent="0.25">
      <c r="B38" s="254" t="s">
        <v>303</v>
      </c>
      <c r="C38" s="237">
        <v>0.09</v>
      </c>
      <c r="D38" s="225"/>
      <c r="E38" s="235">
        <f>C37*C38</f>
        <v>10800</v>
      </c>
      <c r="F38" s="255"/>
      <c r="G38" s="62"/>
    </row>
    <row r="39" spans="2:7" x14ac:dyDescent="0.25">
      <c r="B39" s="254" t="s">
        <v>304</v>
      </c>
      <c r="C39" s="238">
        <v>0.04</v>
      </c>
      <c r="D39" s="225"/>
      <c r="E39" s="235">
        <f>C37*C39</f>
        <v>4800</v>
      </c>
      <c r="F39" s="255"/>
      <c r="G39" s="62"/>
    </row>
    <row r="40" spans="2:7" x14ac:dyDescent="0.25">
      <c r="B40" s="256" t="s">
        <v>321</v>
      </c>
      <c r="C40" s="277">
        <v>140000</v>
      </c>
      <c r="D40" s="236"/>
      <c r="E40" s="235">
        <f>C40</f>
        <v>140000</v>
      </c>
      <c r="F40" s="276">
        <f>E37+E38+E40+E41+E43+E44+E46+E47</f>
        <v>536900</v>
      </c>
      <c r="G40" s="62"/>
    </row>
    <row r="41" spans="2:7" x14ac:dyDescent="0.25">
      <c r="B41" s="254" t="s">
        <v>305</v>
      </c>
      <c r="C41" s="237">
        <v>0.09</v>
      </c>
      <c r="D41" s="225"/>
      <c r="E41" s="235">
        <f>C40*C41</f>
        <v>12600</v>
      </c>
      <c r="F41" s="255"/>
      <c r="G41" s="62"/>
    </row>
    <row r="42" spans="2:7" x14ac:dyDescent="0.25">
      <c r="B42" s="254" t="s">
        <v>304</v>
      </c>
      <c r="C42" s="238">
        <v>0.04</v>
      </c>
      <c r="D42" s="225"/>
      <c r="E42" s="235">
        <f>C40*C42</f>
        <v>5600</v>
      </c>
      <c r="F42" s="255"/>
      <c r="G42" s="62"/>
    </row>
    <row r="43" spans="2:7" x14ac:dyDescent="0.25">
      <c r="B43" s="256" t="s">
        <v>306</v>
      </c>
      <c r="C43" s="277">
        <v>150000</v>
      </c>
      <c r="D43" s="236"/>
      <c r="E43" s="235">
        <f>C43</f>
        <v>150000</v>
      </c>
      <c r="F43" s="255"/>
      <c r="G43" s="62"/>
    </row>
    <row r="44" spans="2:7" x14ac:dyDescent="0.25">
      <c r="B44" s="254" t="s">
        <v>305</v>
      </c>
      <c r="C44" s="237">
        <v>0.09</v>
      </c>
      <c r="D44" s="225"/>
      <c r="E44" s="235">
        <f>C43*C44</f>
        <v>13500</v>
      </c>
      <c r="F44" s="255"/>
      <c r="G44" s="62"/>
    </row>
    <row r="45" spans="2:7" x14ac:dyDescent="0.25">
      <c r="B45" s="254" t="s">
        <v>304</v>
      </c>
      <c r="C45" s="238">
        <v>0.04</v>
      </c>
      <c r="D45" s="225"/>
      <c r="E45" s="235">
        <f>C43*C45</f>
        <v>6000</v>
      </c>
      <c r="F45" s="255"/>
      <c r="G45" s="62"/>
    </row>
    <row r="46" spans="2:7" x14ac:dyDescent="0.25">
      <c r="B46" s="257" t="s">
        <v>307</v>
      </c>
      <c r="C46" s="278">
        <v>45000</v>
      </c>
      <c r="D46" s="234"/>
      <c r="E46" s="235">
        <f>C46</f>
        <v>45000</v>
      </c>
      <c r="F46" s="255"/>
      <c r="G46" s="62"/>
    </row>
    <row r="47" spans="2:7" x14ac:dyDescent="0.25">
      <c r="B47" s="257" t="s">
        <v>308</v>
      </c>
      <c r="C47" s="278">
        <v>45000</v>
      </c>
      <c r="D47" s="234"/>
      <c r="E47" s="235">
        <f>C47</f>
        <v>45000</v>
      </c>
      <c r="F47" s="255"/>
      <c r="G47" s="62"/>
    </row>
    <row r="48" spans="2:7" x14ac:dyDescent="0.25">
      <c r="B48" s="258" t="s">
        <v>309</v>
      </c>
      <c r="C48" s="239"/>
      <c r="D48" s="239"/>
      <c r="E48" s="244">
        <f>SUM(E37:E47)</f>
        <v>553300</v>
      </c>
      <c r="F48" s="259"/>
      <c r="G48" s="62"/>
    </row>
    <row r="49" spans="2:7" x14ac:dyDescent="0.25">
      <c r="B49" s="260" t="s">
        <v>310</v>
      </c>
      <c r="C49" s="240"/>
      <c r="D49" s="240"/>
      <c r="E49" s="245">
        <v>5500</v>
      </c>
      <c r="F49" s="270" t="s">
        <v>322</v>
      </c>
      <c r="G49" s="62"/>
    </row>
    <row r="50" spans="2:7" x14ac:dyDescent="0.25">
      <c r="B50" s="261" t="s">
        <v>299</v>
      </c>
      <c r="C50" s="241"/>
      <c r="D50" s="241"/>
      <c r="E50" s="246">
        <f>E48+E49</f>
        <v>558800</v>
      </c>
      <c r="F50" s="259"/>
      <c r="G50" s="62"/>
    </row>
    <row r="51" spans="2:7" x14ac:dyDescent="0.25">
      <c r="B51" s="262" t="s">
        <v>311</v>
      </c>
      <c r="C51" s="242"/>
      <c r="D51" s="242"/>
      <c r="E51" s="247">
        <v>500000</v>
      </c>
      <c r="F51" s="259"/>
      <c r="G51" s="62"/>
    </row>
    <row r="52" spans="2:7" x14ac:dyDescent="0.25">
      <c r="B52" s="263" t="s">
        <v>312</v>
      </c>
      <c r="C52" s="243"/>
      <c r="D52" s="243"/>
      <c r="E52" s="248">
        <f>E50-E51</f>
        <v>58800</v>
      </c>
      <c r="F52" s="259"/>
      <c r="G52" s="62"/>
    </row>
    <row r="53" spans="2:7" x14ac:dyDescent="0.25">
      <c r="B53" s="264" t="s">
        <v>323</v>
      </c>
      <c r="C53" s="249"/>
      <c r="D53" s="249"/>
      <c r="E53" s="250">
        <f>E51-E49</f>
        <v>494500</v>
      </c>
      <c r="F53" s="265"/>
      <c r="G53" s="62"/>
    </row>
    <row r="54" spans="2:7" ht="15.75" thickBot="1" x14ac:dyDescent="0.3">
      <c r="B54" s="266"/>
      <c r="C54" s="267"/>
      <c r="D54" s="267"/>
      <c r="E54" s="268"/>
      <c r="F54" s="269"/>
      <c r="G54" s="62"/>
    </row>
    <row r="57" spans="2:7" ht="15.75" thickBot="1" x14ac:dyDescent="0.3"/>
    <row r="58" spans="2:7" ht="15.75" thickBot="1" x14ac:dyDescent="0.3">
      <c r="B58" s="271" t="s">
        <v>326</v>
      </c>
      <c r="C58" s="272"/>
    </row>
    <row r="59" spans="2:7" s="182" customFormat="1" x14ac:dyDescent="0.25">
      <c r="B59" s="273" t="s">
        <v>316</v>
      </c>
      <c r="C59" s="274" t="s">
        <v>325</v>
      </c>
    </row>
    <row r="60" spans="2:7" x14ac:dyDescent="0.25">
      <c r="B60" s="275" t="s">
        <v>324</v>
      </c>
      <c r="C60" s="207">
        <v>9000000</v>
      </c>
    </row>
    <row r="61" spans="2:7" x14ac:dyDescent="0.25">
      <c r="B61" s="58" t="s">
        <v>298</v>
      </c>
      <c r="C61" s="207">
        <f>C60*4%</f>
        <v>360000</v>
      </c>
      <c r="F61" s="62"/>
      <c r="G61" s="190"/>
    </row>
    <row r="62" spans="2:7" ht="15.75" thickBot="1" x14ac:dyDescent="0.3">
      <c r="B62" s="218" t="s">
        <v>299</v>
      </c>
      <c r="C62" s="279">
        <f>C60+C61</f>
        <v>9360000</v>
      </c>
    </row>
    <row r="65" spans="2:7" x14ac:dyDescent="0.25">
      <c r="B65" s="191"/>
      <c r="C65" s="191"/>
      <c r="D65" s="191"/>
      <c r="E65" s="22"/>
      <c r="F65" s="192"/>
      <c r="G65" s="62"/>
    </row>
    <row r="66" spans="2:7" x14ac:dyDescent="0.25">
      <c r="B66" s="191"/>
      <c r="C66" s="191"/>
      <c r="D66" s="191"/>
      <c r="E66" s="22"/>
      <c r="F66" s="192"/>
      <c r="G66" s="62"/>
    </row>
    <row r="67" spans="2:7" x14ac:dyDescent="0.25">
      <c r="D67" s="62"/>
      <c r="E67" s="62"/>
      <c r="F67" s="62"/>
      <c r="G67" s="62"/>
    </row>
    <row r="68" spans="2:7" x14ac:dyDescent="0.25">
      <c r="D68" s="62"/>
      <c r="E68" s="62"/>
      <c r="F68" s="62"/>
      <c r="G68" s="62"/>
    </row>
    <row r="69" spans="2:7" x14ac:dyDescent="0.25">
      <c r="D69" s="62"/>
      <c r="E69" s="62"/>
      <c r="F69" s="62"/>
      <c r="G69" s="62"/>
    </row>
    <row r="70" spans="2:7" x14ac:dyDescent="0.25">
      <c r="D70" s="62"/>
      <c r="E70" s="62"/>
      <c r="F70" s="62"/>
      <c r="G70" s="62"/>
    </row>
    <row r="71" spans="2:7" x14ac:dyDescent="0.25">
      <c r="D71" s="62"/>
      <c r="E71" s="62"/>
      <c r="F71" s="62"/>
      <c r="G71" s="62"/>
    </row>
    <row r="72" spans="2:7" x14ac:dyDescent="0.25">
      <c r="B72" s="62"/>
      <c r="C72" s="62"/>
      <c r="D72" s="62"/>
      <c r="E72" s="62"/>
      <c r="F72" s="62"/>
      <c r="G72" s="62"/>
    </row>
    <row r="73" spans="2:7" x14ac:dyDescent="0.25">
      <c r="B73" s="62"/>
      <c r="C73" s="62"/>
      <c r="D73" s="62"/>
      <c r="E73" s="62"/>
      <c r="F73" s="62"/>
      <c r="G73" s="62"/>
    </row>
  </sheetData>
  <mergeCells count="19">
    <mergeCell ref="B36:F36"/>
    <mergeCell ref="A26:D26"/>
    <mergeCell ref="F25:G25"/>
    <mergeCell ref="B58:C58"/>
    <mergeCell ref="B52:D52"/>
    <mergeCell ref="B53:D54"/>
    <mergeCell ref="E53:E54"/>
    <mergeCell ref="F53:F54"/>
    <mergeCell ref="B49:D49"/>
    <mergeCell ref="B50:D50"/>
    <mergeCell ref="B51:D51"/>
    <mergeCell ref="B48:D48"/>
    <mergeCell ref="F10:G10"/>
    <mergeCell ref="F18:I18"/>
    <mergeCell ref="B17:D17"/>
    <mergeCell ref="B2:H2"/>
    <mergeCell ref="B3:H3"/>
    <mergeCell ref="B9:C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Asientos de Diario </vt:lpstr>
      <vt:lpstr>Balance de Comprobación </vt:lpstr>
      <vt:lpstr>Estado de Resultados integral </vt:lpstr>
      <vt:lpstr>Estado de Situación Financiera</vt:lpstr>
      <vt:lpstr>Estado de Resultados NIC 1</vt:lpstr>
      <vt:lpstr>Estados de Situación Fina-NIC 1</vt:lpstr>
      <vt:lpstr>Balance de Comprobación NIC 1</vt:lpstr>
      <vt:lpstr>Calculos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2024-09-28T21:51:32Z</dcterms:created>
  <dcterms:modified xsi:type="dcterms:W3CDTF">2024-09-30T00:06:11Z</dcterms:modified>
</cp:coreProperties>
</file>